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81806\Desktop\運営2021\献立\"/>
    </mc:Choice>
  </mc:AlternateContent>
  <xr:revisionPtr revIDLastSave="0" documentId="13_ncr:1_{CEB1592A-9A3D-4815-9CB0-9DBBC80F8BB0}" xr6:coauthVersionLast="47" xr6:coauthVersionMax="47" xr10:uidLastSave="{00000000-0000-0000-0000-000000000000}"/>
  <bookViews>
    <workbookView xWindow="-120" yWindow="-120" windowWidth="20730" windowHeight="11160" xr2:uid="{00000000-000D-0000-FFFF-FFFF00000000}"/>
  </bookViews>
  <sheets>
    <sheet name="キッズ月間(昼)" sheetId="44" r:id="rId1"/>
    <sheet name="離乳食月間" sheetId="1" r:id="rId2"/>
    <sheet name="10月1日（金）" sheetId="2" r:id="rId3"/>
    <sheet name="10月1日" sheetId="23" r:id="rId4"/>
    <sheet name="10月4日（月）" sheetId="3" r:id="rId5"/>
    <sheet name="10月4日" sheetId="24" r:id="rId6"/>
    <sheet name="10月5日（火）" sheetId="4" r:id="rId7"/>
    <sheet name="10月5日" sheetId="25" r:id="rId8"/>
    <sheet name="10月6日（水）" sheetId="5" r:id="rId9"/>
    <sheet name="10月6日" sheetId="26" r:id="rId10"/>
    <sheet name="10月7日（木）" sheetId="6" r:id="rId11"/>
    <sheet name="10月7日" sheetId="27" r:id="rId12"/>
    <sheet name="10月8日（金）" sheetId="7" r:id="rId13"/>
    <sheet name="10月8日" sheetId="28" r:id="rId14"/>
    <sheet name="10月11日（月）" sheetId="8" r:id="rId15"/>
    <sheet name="10月11日" sheetId="29" r:id="rId16"/>
    <sheet name="10月12日（火）" sheetId="9" r:id="rId17"/>
    <sheet name="10月12日" sheetId="30" r:id="rId18"/>
    <sheet name="10月13日（水）" sheetId="10" r:id="rId19"/>
    <sheet name="10月13日" sheetId="31" r:id="rId20"/>
    <sheet name="10月14日（木）" sheetId="11" r:id="rId21"/>
    <sheet name="10月14日" sheetId="32" r:id="rId22"/>
    <sheet name="10月15日（金）" sheetId="12" r:id="rId23"/>
    <sheet name="10月15日" sheetId="33" r:id="rId24"/>
    <sheet name="10月18日（月）" sheetId="13" r:id="rId25"/>
    <sheet name="10月18日" sheetId="34" r:id="rId26"/>
    <sheet name="10月19日（火）" sheetId="14" r:id="rId27"/>
    <sheet name="10月19日" sheetId="35" r:id="rId28"/>
    <sheet name="10月20日（水）" sheetId="15" r:id="rId29"/>
    <sheet name="10月20日" sheetId="36" r:id="rId30"/>
    <sheet name="10月21日（木）" sheetId="16" r:id="rId31"/>
    <sheet name="10月21日" sheetId="37" r:id="rId32"/>
    <sheet name="10月22日（金）" sheetId="17" r:id="rId33"/>
    <sheet name="10月22日" sheetId="38" r:id="rId34"/>
    <sheet name="10月25日（月）" sheetId="18" r:id="rId35"/>
    <sheet name="10月25日" sheetId="39" r:id="rId36"/>
    <sheet name="10月26日（火）" sheetId="19" r:id="rId37"/>
    <sheet name="10月26日" sheetId="40" r:id="rId38"/>
    <sheet name="10月27日（水）" sheetId="20" r:id="rId39"/>
    <sheet name="10月27日" sheetId="41" r:id="rId40"/>
    <sheet name="10月28日（木）" sheetId="21" r:id="rId41"/>
    <sheet name="10月28日" sheetId="42" r:id="rId42"/>
    <sheet name="10月29日（金）" sheetId="22" r:id="rId43"/>
    <sheet name="10月29日" sheetId="43" r:id="rId44"/>
  </sheets>
  <definedNames>
    <definedName name="_xlnm.Print_Area" localSheetId="35">'10月25日'!$A$1:$N$50</definedName>
    <definedName name="_xlnm.Print_Area" localSheetId="36">'10月26日（火）'!$A$1:$T$31</definedName>
    <definedName name="_xlnm.Print_Area" localSheetId="38">'10月27日（水）'!$A$1:$T$31</definedName>
    <definedName name="_xlnm.Print_Area" localSheetId="0">'キッズ月間(昼)'!$A$1:$AD$93</definedName>
    <definedName name="_xlnm.Print_Area" localSheetId="1">離乳食月間!$A$1:$P$69</definedName>
    <definedName name="_xlnm.Print_Area">#REF!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79" i="44" l="1"/>
  <c r="G79" i="44"/>
  <c r="F79" i="44"/>
  <c r="E79" i="44"/>
  <c r="D79" i="44"/>
  <c r="K78" i="44"/>
  <c r="G78" i="44"/>
  <c r="F78" i="44"/>
  <c r="E78" i="44"/>
  <c r="D78" i="44"/>
  <c r="K75" i="44"/>
  <c r="K74" i="44"/>
  <c r="K73" i="44"/>
  <c r="K72" i="44"/>
  <c r="K71" i="44"/>
  <c r="Z70" i="44"/>
  <c r="K70" i="44"/>
  <c r="Z69" i="44"/>
  <c r="K69" i="44"/>
  <c r="Z68" i="44"/>
  <c r="K68" i="44"/>
  <c r="Z67" i="44"/>
  <c r="K67" i="44"/>
  <c r="Z66" i="44"/>
  <c r="K66" i="44"/>
  <c r="Z65" i="44"/>
  <c r="K65" i="44"/>
  <c r="Z64" i="44"/>
  <c r="K64" i="44"/>
  <c r="Z63" i="44"/>
  <c r="K63" i="44"/>
  <c r="Z62" i="44"/>
  <c r="K62" i="44"/>
  <c r="Z61" i="44"/>
  <c r="K61" i="44"/>
  <c r="Z60" i="44"/>
  <c r="K60" i="44"/>
  <c r="Z59" i="44"/>
  <c r="K59" i="44"/>
  <c r="Z58" i="44"/>
  <c r="K58" i="44"/>
  <c r="Z57" i="44"/>
  <c r="K57" i="44"/>
  <c r="Z56" i="44"/>
  <c r="K56" i="44"/>
  <c r="Z55" i="44"/>
  <c r="K55" i="44"/>
  <c r="Z54" i="44"/>
  <c r="K54" i="44"/>
  <c r="Z53" i="44"/>
  <c r="K53" i="44"/>
  <c r="Z52" i="44"/>
  <c r="K52" i="44"/>
  <c r="Z51" i="44"/>
  <c r="K51" i="44"/>
  <c r="Z50" i="44"/>
  <c r="Z49" i="44"/>
  <c r="Z48" i="44"/>
  <c r="Z47" i="44"/>
  <c r="Z46" i="44"/>
  <c r="K43" i="44"/>
  <c r="K42" i="44"/>
  <c r="K41" i="44"/>
  <c r="K40" i="44"/>
  <c r="K39" i="44"/>
  <c r="Z38" i="44"/>
  <c r="K38" i="44"/>
  <c r="Z37" i="44"/>
  <c r="K37" i="44"/>
  <c r="Z36" i="44"/>
  <c r="K36" i="44"/>
  <c r="Z35" i="44"/>
  <c r="K35" i="44"/>
  <c r="Z34" i="44"/>
  <c r="K34" i="44"/>
  <c r="Z33" i="44"/>
  <c r="K33" i="44"/>
  <c r="Z32" i="44"/>
  <c r="K32" i="44"/>
  <c r="Z31" i="44"/>
  <c r="K31" i="44"/>
  <c r="Z30" i="44"/>
  <c r="K30" i="44"/>
  <c r="Z29" i="44"/>
  <c r="K29" i="44"/>
  <c r="Z28" i="44"/>
  <c r="K28" i="44"/>
  <c r="Z27" i="44"/>
  <c r="K27" i="44"/>
  <c r="Z26" i="44"/>
  <c r="K26" i="44"/>
  <c r="Z25" i="44"/>
  <c r="K25" i="44"/>
  <c r="Z24" i="44"/>
  <c r="K24" i="44"/>
  <c r="Z23" i="44"/>
  <c r="K23" i="44"/>
  <c r="Z22" i="44"/>
  <c r="K22" i="44"/>
  <c r="Z21" i="44"/>
  <c r="K21" i="44"/>
  <c r="Z20" i="44"/>
  <c r="K20" i="44"/>
  <c r="Z19" i="44"/>
  <c r="K19" i="44"/>
  <c r="Z18" i="44"/>
  <c r="Z17" i="44"/>
  <c r="Z16" i="44"/>
  <c r="Z15" i="44"/>
  <c r="Z14" i="44"/>
  <c r="K11" i="44"/>
  <c r="K10" i="44"/>
  <c r="K9" i="44"/>
  <c r="K8" i="44"/>
  <c r="K7" i="44"/>
  <c r="J31" i="22"/>
  <c r="M31" i="22" s="1"/>
  <c r="N31" i="22" s="1"/>
  <c r="S29" i="22"/>
  <c r="T29" i="22" s="1"/>
  <c r="S28" i="22"/>
  <c r="T28" i="22" s="1"/>
  <c r="J28" i="22"/>
  <c r="M28" i="22" s="1"/>
  <c r="N28" i="22" s="1"/>
  <c r="S27" i="22"/>
  <c r="T27" i="22" s="1"/>
  <c r="M27" i="22"/>
  <c r="N27" i="22" s="1"/>
  <c r="J27" i="22"/>
  <c r="S23" i="22"/>
  <c r="T23" i="22" s="1"/>
  <c r="S22" i="22"/>
  <c r="T22" i="22" s="1"/>
  <c r="S21" i="22"/>
  <c r="T21" i="22" s="1"/>
  <c r="J21" i="22"/>
  <c r="M21" i="22" s="1"/>
  <c r="N21" i="22" s="1"/>
  <c r="S20" i="22"/>
  <c r="T20" i="22" s="1"/>
  <c r="M20" i="22"/>
  <c r="N20" i="22" s="1"/>
  <c r="J20" i="22"/>
  <c r="T19" i="22"/>
  <c r="S19" i="22"/>
  <c r="J19" i="22"/>
  <c r="M19" i="22" s="1"/>
  <c r="N19" i="22" s="1"/>
  <c r="S18" i="22"/>
  <c r="T18" i="22" s="1"/>
  <c r="J18" i="22"/>
  <c r="M18" i="22" s="1"/>
  <c r="N18" i="22" s="1"/>
  <c r="S13" i="22"/>
  <c r="T13" i="22" s="1"/>
  <c r="J13" i="22"/>
  <c r="M13" i="22" s="1"/>
  <c r="N13" i="22" s="1"/>
  <c r="S12" i="22"/>
  <c r="T12" i="22" s="1"/>
  <c r="M12" i="22"/>
  <c r="N12" i="22" s="1"/>
  <c r="J12" i="22"/>
  <c r="T11" i="22"/>
  <c r="S11" i="22"/>
  <c r="J11" i="22"/>
  <c r="M11" i="22" s="1"/>
  <c r="N11" i="22" s="1"/>
  <c r="S10" i="22"/>
  <c r="T10" i="22" s="1"/>
  <c r="J10" i="22"/>
  <c r="M10" i="22" s="1"/>
  <c r="N10" i="22" s="1"/>
  <c r="J23" i="21"/>
  <c r="M23" i="21" s="1"/>
  <c r="N23" i="21" s="1"/>
  <c r="S21" i="21"/>
  <c r="T21" i="21" s="1"/>
  <c r="S20" i="21"/>
  <c r="T20" i="21" s="1"/>
  <c r="M20" i="21"/>
  <c r="N20" i="21" s="1"/>
  <c r="J20" i="21"/>
  <c r="S19" i="21"/>
  <c r="T19" i="21" s="1"/>
  <c r="J19" i="21"/>
  <c r="M19" i="21" s="1"/>
  <c r="N19" i="21" s="1"/>
  <c r="S18" i="21"/>
  <c r="T18" i="21" s="1"/>
  <c r="M18" i="21"/>
  <c r="N18" i="21" s="1"/>
  <c r="J18" i="21"/>
  <c r="J14" i="21"/>
  <c r="M14" i="21" s="1"/>
  <c r="N14" i="21" s="1"/>
  <c r="S13" i="21"/>
  <c r="T13" i="21" s="1"/>
  <c r="J13" i="21"/>
  <c r="M13" i="21" s="1"/>
  <c r="N13" i="21" s="1"/>
  <c r="T12" i="21"/>
  <c r="S12" i="21"/>
  <c r="J12" i="21"/>
  <c r="M12" i="21" s="1"/>
  <c r="N12" i="21" s="1"/>
  <c r="S11" i="21"/>
  <c r="T11" i="21" s="1"/>
  <c r="J11" i="21"/>
  <c r="M11" i="21" s="1"/>
  <c r="N11" i="21" s="1"/>
  <c r="T10" i="21"/>
  <c r="S10" i="21"/>
  <c r="J10" i="21"/>
  <c r="M10" i="21" s="1"/>
  <c r="N10" i="21" s="1"/>
  <c r="S23" i="20"/>
  <c r="T23" i="20" s="1"/>
  <c r="S22" i="20"/>
  <c r="T22" i="20" s="1"/>
  <c r="J22" i="20"/>
  <c r="M22" i="20" s="1"/>
  <c r="N22" i="20" s="1"/>
  <c r="S20" i="20"/>
  <c r="T20" i="20" s="1"/>
  <c r="T19" i="20"/>
  <c r="S19" i="20"/>
  <c r="J19" i="20"/>
  <c r="M19" i="20" s="1"/>
  <c r="N19" i="20" s="1"/>
  <c r="S18" i="20"/>
  <c r="T18" i="20" s="1"/>
  <c r="J18" i="20"/>
  <c r="M18" i="20" s="1"/>
  <c r="N18" i="20" s="1"/>
  <c r="S17" i="20"/>
  <c r="T17" i="20" s="1"/>
  <c r="J17" i="20"/>
  <c r="M17" i="20" s="1"/>
  <c r="N17" i="20" s="1"/>
  <c r="M15" i="20"/>
  <c r="N15" i="20" s="1"/>
  <c r="J15" i="20"/>
  <c r="J14" i="20"/>
  <c r="M14" i="20" s="1"/>
  <c r="N14" i="20" s="1"/>
  <c r="M13" i="20"/>
  <c r="N13" i="20" s="1"/>
  <c r="J13" i="20"/>
  <c r="T12" i="20"/>
  <c r="S12" i="20"/>
  <c r="J12" i="20"/>
  <c r="M12" i="20" s="1"/>
  <c r="N12" i="20" s="1"/>
  <c r="S11" i="20"/>
  <c r="T11" i="20" s="1"/>
  <c r="J11" i="20"/>
  <c r="M11" i="20" s="1"/>
  <c r="N11" i="20" s="1"/>
  <c r="S10" i="20"/>
  <c r="T10" i="20" s="1"/>
  <c r="J10" i="20"/>
  <c r="M10" i="20" s="1"/>
  <c r="N10" i="20" s="1"/>
  <c r="J25" i="19"/>
  <c r="M25" i="19" s="1"/>
  <c r="N25" i="19" s="1"/>
  <c r="S23" i="19"/>
  <c r="T23" i="19" s="1"/>
  <c r="J23" i="19"/>
  <c r="M23" i="19" s="1"/>
  <c r="N23" i="19" s="1"/>
  <c r="S22" i="19"/>
  <c r="T22" i="19" s="1"/>
  <c r="M22" i="19"/>
  <c r="N22" i="19" s="1"/>
  <c r="J22" i="19"/>
  <c r="S20" i="19"/>
  <c r="T20" i="19" s="1"/>
  <c r="J20" i="19"/>
  <c r="M20" i="19" s="1"/>
  <c r="N20" i="19" s="1"/>
  <c r="S19" i="19"/>
  <c r="T19" i="19" s="1"/>
  <c r="J19" i="19"/>
  <c r="M19" i="19" s="1"/>
  <c r="N19" i="19" s="1"/>
  <c r="S18" i="19"/>
  <c r="T18" i="19" s="1"/>
  <c r="J18" i="19"/>
  <c r="M18" i="19" s="1"/>
  <c r="N18" i="19" s="1"/>
  <c r="S16" i="19"/>
  <c r="T16" i="19" s="1"/>
  <c r="S15" i="19"/>
  <c r="T15" i="19" s="1"/>
  <c r="S14" i="19"/>
  <c r="T14" i="19" s="1"/>
  <c r="J14" i="19"/>
  <c r="M14" i="19" s="1"/>
  <c r="N14" i="19" s="1"/>
  <c r="T13" i="19"/>
  <c r="S13" i="19"/>
  <c r="J13" i="19"/>
  <c r="M13" i="19" s="1"/>
  <c r="N13" i="19" s="1"/>
  <c r="S12" i="19"/>
  <c r="T12" i="19" s="1"/>
  <c r="J12" i="19"/>
  <c r="M12" i="19" s="1"/>
  <c r="N12" i="19" s="1"/>
  <c r="T10" i="19"/>
  <c r="S10" i="19"/>
  <c r="T26" i="18"/>
  <c r="S26" i="18"/>
  <c r="J26" i="18"/>
  <c r="M26" i="18" s="1"/>
  <c r="N26" i="18" s="1"/>
  <c r="S25" i="18"/>
  <c r="T25" i="18" s="1"/>
  <c r="M25" i="18"/>
  <c r="N25" i="18" s="1"/>
  <c r="J25" i="18"/>
  <c r="S23" i="18"/>
  <c r="T23" i="18" s="1"/>
  <c r="S22" i="18"/>
  <c r="T22" i="18" s="1"/>
  <c r="T21" i="18"/>
  <c r="S21" i="18"/>
  <c r="J21" i="18"/>
  <c r="M21" i="18" s="1"/>
  <c r="N21" i="18" s="1"/>
  <c r="S20" i="18"/>
  <c r="T20" i="18" s="1"/>
  <c r="J20" i="18"/>
  <c r="M20" i="18" s="1"/>
  <c r="N20" i="18" s="1"/>
  <c r="T19" i="18"/>
  <c r="S19" i="18"/>
  <c r="J19" i="18"/>
  <c r="M19" i="18" s="1"/>
  <c r="N19" i="18" s="1"/>
  <c r="S17" i="18"/>
  <c r="T17" i="18" s="1"/>
  <c r="S16" i="18"/>
  <c r="T16" i="18" s="1"/>
  <c r="J16" i="18"/>
  <c r="M16" i="18" s="1"/>
  <c r="N16" i="18" s="1"/>
  <c r="S15" i="18"/>
  <c r="T15" i="18" s="1"/>
  <c r="J15" i="18"/>
  <c r="M15" i="18" s="1"/>
  <c r="N15" i="18" s="1"/>
  <c r="S14" i="18"/>
  <c r="T14" i="18" s="1"/>
  <c r="J14" i="18"/>
  <c r="M14" i="18" s="1"/>
  <c r="N14" i="18" s="1"/>
  <c r="S13" i="18"/>
  <c r="T13" i="18" s="1"/>
  <c r="J13" i="18"/>
  <c r="M13" i="18" s="1"/>
  <c r="N13" i="18" s="1"/>
  <c r="S12" i="18"/>
  <c r="T12" i="18" s="1"/>
  <c r="J12" i="18"/>
  <c r="M12" i="18" s="1"/>
  <c r="N12" i="18" s="1"/>
  <c r="S10" i="18"/>
  <c r="T10" i="18" s="1"/>
  <c r="J10" i="18"/>
  <c r="M10" i="18" s="1"/>
  <c r="N10" i="18" s="1"/>
  <c r="M33" i="17"/>
  <c r="N33" i="17" s="1"/>
  <c r="J33" i="17"/>
  <c r="T31" i="17"/>
  <c r="S31" i="17"/>
  <c r="J31" i="17"/>
  <c r="M31" i="17" s="1"/>
  <c r="N31" i="17" s="1"/>
  <c r="S30" i="17"/>
  <c r="T30" i="17" s="1"/>
  <c r="M30" i="17"/>
  <c r="N30" i="17" s="1"/>
  <c r="J30" i="17"/>
  <c r="T29" i="17"/>
  <c r="S29" i="17"/>
  <c r="J29" i="17"/>
  <c r="M29" i="17" s="1"/>
  <c r="N29" i="17" s="1"/>
  <c r="S27" i="17"/>
  <c r="T27" i="17" s="1"/>
  <c r="S26" i="17"/>
  <c r="T26" i="17" s="1"/>
  <c r="S25" i="17"/>
  <c r="T25" i="17" s="1"/>
  <c r="S24" i="17"/>
  <c r="T24" i="17" s="1"/>
  <c r="J24" i="17"/>
  <c r="M24" i="17" s="1"/>
  <c r="N24" i="17" s="1"/>
  <c r="T23" i="17"/>
  <c r="S23" i="17"/>
  <c r="J23" i="17"/>
  <c r="M23" i="17" s="1"/>
  <c r="N23" i="17" s="1"/>
  <c r="S22" i="17"/>
  <c r="T22" i="17" s="1"/>
  <c r="J22" i="17"/>
  <c r="M22" i="17" s="1"/>
  <c r="S21" i="17"/>
  <c r="T21" i="17" s="1"/>
  <c r="J21" i="17"/>
  <c r="M21" i="17" s="1"/>
  <c r="N21" i="17" s="1"/>
  <c r="S14" i="17"/>
  <c r="T14" i="17" s="1"/>
  <c r="S13" i="17"/>
  <c r="T13" i="17" s="1"/>
  <c r="J13" i="17"/>
  <c r="M13" i="17" s="1"/>
  <c r="N13" i="17" s="1"/>
  <c r="S12" i="17"/>
  <c r="T12" i="17" s="1"/>
  <c r="J12" i="17"/>
  <c r="M12" i="17" s="1"/>
  <c r="N12" i="17" s="1"/>
  <c r="S11" i="17"/>
  <c r="T11" i="17" s="1"/>
  <c r="J11" i="17"/>
  <c r="M11" i="17" s="1"/>
  <c r="N11" i="17" s="1"/>
  <c r="S10" i="17"/>
  <c r="T10" i="17" s="1"/>
  <c r="J10" i="17"/>
  <c r="M10" i="17" s="1"/>
  <c r="N10" i="17" s="1"/>
  <c r="J28" i="16"/>
  <c r="M28" i="16" s="1"/>
  <c r="N28" i="16" s="1"/>
  <c r="S26" i="16"/>
  <c r="T26" i="16" s="1"/>
  <c r="M26" i="16"/>
  <c r="N26" i="16" s="1"/>
  <c r="J26" i="16"/>
  <c r="S25" i="16"/>
  <c r="T25" i="16" s="1"/>
  <c r="J25" i="16"/>
  <c r="M25" i="16" s="1"/>
  <c r="N25" i="16" s="1"/>
  <c r="S22" i="16"/>
  <c r="T22" i="16" s="1"/>
  <c r="J22" i="16"/>
  <c r="M22" i="16" s="1"/>
  <c r="N22" i="16" s="1"/>
  <c r="S21" i="16"/>
  <c r="T21" i="16" s="1"/>
  <c r="J21" i="16"/>
  <c r="M21" i="16" s="1"/>
  <c r="N21" i="16" s="1"/>
  <c r="S20" i="16"/>
  <c r="T20" i="16" s="1"/>
  <c r="M20" i="16"/>
  <c r="N20" i="16" s="1"/>
  <c r="J20" i="16"/>
  <c r="S17" i="16"/>
  <c r="T17" i="16" s="1"/>
  <c r="S16" i="16"/>
  <c r="T16" i="16" s="1"/>
  <c r="S15" i="16"/>
  <c r="T15" i="16" s="1"/>
  <c r="J15" i="16"/>
  <c r="M15" i="16" s="1"/>
  <c r="N15" i="16" s="1"/>
  <c r="S14" i="16"/>
  <c r="T14" i="16" s="1"/>
  <c r="J14" i="16"/>
  <c r="M14" i="16" s="1"/>
  <c r="N14" i="16" s="1"/>
  <c r="T13" i="16"/>
  <c r="S13" i="16"/>
  <c r="J13" i="16"/>
  <c r="M13" i="16" s="1"/>
  <c r="N13" i="16" s="1"/>
  <c r="S12" i="16"/>
  <c r="T12" i="16" s="1"/>
  <c r="J12" i="16"/>
  <c r="M12" i="16" s="1"/>
  <c r="N12" i="16" s="1"/>
  <c r="S10" i="16"/>
  <c r="T10" i="16" s="1"/>
  <c r="S25" i="15"/>
  <c r="T25" i="15" s="1"/>
  <c r="S24" i="15"/>
  <c r="T24" i="15" s="1"/>
  <c r="T23" i="15"/>
  <c r="S23" i="15"/>
  <c r="J23" i="15"/>
  <c r="M23" i="15" s="1"/>
  <c r="N23" i="15" s="1"/>
  <c r="S22" i="15"/>
  <c r="T22" i="15" s="1"/>
  <c r="J22" i="15"/>
  <c r="M22" i="15" s="1"/>
  <c r="N22" i="15" s="1"/>
  <c r="S21" i="15"/>
  <c r="T21" i="15" s="1"/>
  <c r="J21" i="15"/>
  <c r="M21" i="15" s="1"/>
  <c r="N21" i="15" s="1"/>
  <c r="S19" i="15"/>
  <c r="T19" i="15" s="1"/>
  <c r="S18" i="15"/>
  <c r="T18" i="15" s="1"/>
  <c r="S17" i="15"/>
  <c r="T17" i="15" s="1"/>
  <c r="M17" i="15"/>
  <c r="N17" i="15" s="1"/>
  <c r="J17" i="15"/>
  <c r="S16" i="15"/>
  <c r="T16" i="15" s="1"/>
  <c r="J16" i="15"/>
  <c r="M16" i="15" s="1"/>
  <c r="N16" i="15" s="1"/>
  <c r="S14" i="15"/>
  <c r="T14" i="15" s="1"/>
  <c r="J14" i="15"/>
  <c r="M14" i="15" s="1"/>
  <c r="N14" i="15" s="1"/>
  <c r="S13" i="15"/>
  <c r="T13" i="15" s="1"/>
  <c r="J13" i="15"/>
  <c r="M13" i="15" s="1"/>
  <c r="N13" i="15" s="1"/>
  <c r="S12" i="15"/>
  <c r="T12" i="15" s="1"/>
  <c r="M12" i="15"/>
  <c r="N12" i="15" s="1"/>
  <c r="J12" i="15"/>
  <c r="S11" i="15"/>
  <c r="T11" i="15" s="1"/>
  <c r="J11" i="15"/>
  <c r="M11" i="15" s="1"/>
  <c r="N11" i="15" s="1"/>
  <c r="S10" i="15"/>
  <c r="T10" i="15" s="1"/>
  <c r="M10" i="15"/>
  <c r="N10" i="15" s="1"/>
  <c r="J10" i="15"/>
  <c r="J27" i="14"/>
  <c r="M27" i="14" s="1"/>
  <c r="N27" i="14" s="1"/>
  <c r="S25" i="14"/>
  <c r="T25" i="14" s="1"/>
  <c r="J25" i="14"/>
  <c r="M25" i="14" s="1"/>
  <c r="N25" i="14" s="1"/>
  <c r="T24" i="14"/>
  <c r="S24" i="14"/>
  <c r="J24" i="14"/>
  <c r="M24" i="14" s="1"/>
  <c r="N24" i="14" s="1"/>
  <c r="M22" i="14"/>
  <c r="N22" i="14" s="1"/>
  <c r="J22" i="14"/>
  <c r="T21" i="14"/>
  <c r="S21" i="14"/>
  <c r="J21" i="14"/>
  <c r="M21" i="14" s="1"/>
  <c r="N21" i="14" s="1"/>
  <c r="S20" i="14"/>
  <c r="T20" i="14" s="1"/>
  <c r="J20" i="14"/>
  <c r="M20" i="14" s="1"/>
  <c r="N20" i="14" s="1"/>
  <c r="T18" i="14"/>
  <c r="S18" i="14"/>
  <c r="S17" i="14"/>
  <c r="T17" i="14" s="1"/>
  <c r="T16" i="14"/>
  <c r="S16" i="14"/>
  <c r="J16" i="14"/>
  <c r="M16" i="14" s="1"/>
  <c r="N16" i="14" s="1"/>
  <c r="S15" i="14"/>
  <c r="T15" i="14" s="1"/>
  <c r="M15" i="14"/>
  <c r="N15" i="14" s="1"/>
  <c r="J15" i="14"/>
  <c r="S14" i="14"/>
  <c r="T14" i="14" s="1"/>
  <c r="J14" i="14"/>
  <c r="M14" i="14" s="1"/>
  <c r="N14" i="14" s="1"/>
  <c r="S13" i="14"/>
  <c r="T13" i="14" s="1"/>
  <c r="J13" i="14"/>
  <c r="M13" i="14" s="1"/>
  <c r="N13" i="14" s="1"/>
  <c r="S12" i="14"/>
  <c r="T12" i="14" s="1"/>
  <c r="J12" i="14"/>
  <c r="M12" i="14" s="1"/>
  <c r="N12" i="14" s="1"/>
  <c r="S10" i="14"/>
  <c r="T10" i="14" s="1"/>
  <c r="J29" i="13"/>
  <c r="M29" i="13" s="1"/>
  <c r="N29" i="13" s="1"/>
  <c r="T27" i="13"/>
  <c r="S27" i="13"/>
  <c r="S26" i="13"/>
  <c r="T26" i="13" s="1"/>
  <c r="N26" i="13"/>
  <c r="J26" i="13"/>
  <c r="M26" i="13" s="1"/>
  <c r="S25" i="13"/>
  <c r="T25" i="13" s="1"/>
  <c r="J25" i="13"/>
  <c r="M25" i="13" s="1"/>
  <c r="N25" i="13" s="1"/>
  <c r="T23" i="13"/>
  <c r="S23" i="13"/>
  <c r="S22" i="13"/>
  <c r="T22" i="13" s="1"/>
  <c r="J22" i="13"/>
  <c r="M22" i="13" s="1"/>
  <c r="N22" i="13" s="1"/>
  <c r="S21" i="13"/>
  <c r="T21" i="13" s="1"/>
  <c r="J21" i="13"/>
  <c r="M21" i="13" s="1"/>
  <c r="N21" i="13" s="1"/>
  <c r="S19" i="13"/>
  <c r="T19" i="13" s="1"/>
  <c r="S18" i="13"/>
  <c r="T18" i="13" s="1"/>
  <c r="T17" i="13"/>
  <c r="S17" i="13"/>
  <c r="S16" i="13"/>
  <c r="T16" i="13" s="1"/>
  <c r="T15" i="13"/>
  <c r="S15" i="13"/>
  <c r="J15" i="13"/>
  <c r="M15" i="13" s="1"/>
  <c r="N15" i="13" s="1"/>
  <c r="S14" i="13"/>
  <c r="T14" i="13" s="1"/>
  <c r="M14" i="13"/>
  <c r="N14" i="13" s="1"/>
  <c r="J14" i="13"/>
  <c r="T13" i="13"/>
  <c r="S13" i="13"/>
  <c r="J13" i="13"/>
  <c r="M13" i="13" s="1"/>
  <c r="N13" i="13" s="1"/>
  <c r="S12" i="13"/>
  <c r="T12" i="13" s="1"/>
  <c r="M12" i="13"/>
  <c r="N12" i="13" s="1"/>
  <c r="J12" i="13"/>
  <c r="T10" i="13"/>
  <c r="S10" i="13"/>
  <c r="N10" i="13"/>
  <c r="J10" i="13"/>
  <c r="M10" i="13" s="1"/>
  <c r="S28" i="12"/>
  <c r="T28" i="12" s="1"/>
  <c r="J28" i="12"/>
  <c r="M28" i="12" s="1"/>
  <c r="N28" i="12" s="1"/>
  <c r="T27" i="12"/>
  <c r="S27" i="12"/>
  <c r="J27" i="12"/>
  <c r="M27" i="12" s="1"/>
  <c r="N27" i="12" s="1"/>
  <c r="S25" i="12"/>
  <c r="T25" i="12" s="1"/>
  <c r="S24" i="12"/>
  <c r="T24" i="12" s="1"/>
  <c r="S23" i="12"/>
  <c r="T23" i="12" s="1"/>
  <c r="J23" i="12"/>
  <c r="M23" i="12" s="1"/>
  <c r="N23" i="12" s="1"/>
  <c r="S22" i="12"/>
  <c r="T22" i="12" s="1"/>
  <c r="J22" i="12"/>
  <c r="M22" i="12" s="1"/>
  <c r="N22" i="12" s="1"/>
  <c r="S20" i="12"/>
  <c r="T20" i="12" s="1"/>
  <c r="S19" i="12"/>
  <c r="T19" i="12" s="1"/>
  <c r="S18" i="12"/>
  <c r="T18" i="12" s="1"/>
  <c r="S17" i="12"/>
  <c r="T17" i="12" s="1"/>
  <c r="S16" i="12"/>
  <c r="T16" i="12" s="1"/>
  <c r="S15" i="12"/>
  <c r="T15" i="12" s="1"/>
  <c r="M15" i="12"/>
  <c r="N15" i="12" s="1"/>
  <c r="J15" i="12"/>
  <c r="T14" i="12"/>
  <c r="S14" i="12"/>
  <c r="J14" i="12"/>
  <c r="M14" i="12" s="1"/>
  <c r="N14" i="12" s="1"/>
  <c r="S13" i="12"/>
  <c r="T13" i="12" s="1"/>
  <c r="M13" i="12"/>
  <c r="N13" i="12" s="1"/>
  <c r="J13" i="12"/>
  <c r="S12" i="12"/>
  <c r="T12" i="12" s="1"/>
  <c r="J12" i="12"/>
  <c r="M12" i="12" s="1"/>
  <c r="N12" i="12" s="1"/>
  <c r="S10" i="12"/>
  <c r="T10" i="12" s="1"/>
  <c r="M23" i="11"/>
  <c r="N23" i="11" s="1"/>
  <c r="J23" i="11"/>
  <c r="T21" i="11"/>
  <c r="S21" i="11"/>
  <c r="T20" i="11"/>
  <c r="S20" i="11"/>
  <c r="J20" i="11"/>
  <c r="M20" i="11" s="1"/>
  <c r="N20" i="11" s="1"/>
  <c r="S19" i="11"/>
  <c r="T19" i="11" s="1"/>
  <c r="J19" i="11"/>
  <c r="M19" i="11" s="1"/>
  <c r="N19" i="11" s="1"/>
  <c r="T18" i="11"/>
  <c r="S18" i="11"/>
  <c r="J18" i="11"/>
  <c r="M18" i="11" s="1"/>
  <c r="N18" i="11" s="1"/>
  <c r="J14" i="11"/>
  <c r="M14" i="11" s="1"/>
  <c r="N14" i="11" s="1"/>
  <c r="S13" i="11"/>
  <c r="T13" i="11" s="1"/>
  <c r="J13" i="11"/>
  <c r="M13" i="11" s="1"/>
  <c r="N13" i="11" s="1"/>
  <c r="S12" i="11"/>
  <c r="T12" i="11" s="1"/>
  <c r="M12" i="11"/>
  <c r="N12" i="11" s="1"/>
  <c r="J12" i="11"/>
  <c r="S11" i="11"/>
  <c r="T11" i="11" s="1"/>
  <c r="J11" i="11"/>
  <c r="M11" i="11" s="1"/>
  <c r="N11" i="11" s="1"/>
  <c r="S10" i="11"/>
  <c r="T10" i="11" s="1"/>
  <c r="J10" i="11"/>
  <c r="M10" i="11" s="1"/>
  <c r="N10" i="11" s="1"/>
  <c r="S23" i="10"/>
  <c r="T23" i="10" s="1"/>
  <c r="S22" i="10"/>
  <c r="T22" i="10" s="1"/>
  <c r="J22" i="10"/>
  <c r="M22" i="10" s="1"/>
  <c r="N22" i="10" s="1"/>
  <c r="S20" i="10"/>
  <c r="T20" i="10" s="1"/>
  <c r="S19" i="10"/>
  <c r="T19" i="10" s="1"/>
  <c r="M19" i="10"/>
  <c r="N19" i="10" s="1"/>
  <c r="J19" i="10"/>
  <c r="T18" i="10"/>
  <c r="S18" i="10"/>
  <c r="J18" i="10"/>
  <c r="M18" i="10" s="1"/>
  <c r="N18" i="10" s="1"/>
  <c r="S17" i="10"/>
  <c r="T17" i="10" s="1"/>
  <c r="J17" i="10"/>
  <c r="M17" i="10" s="1"/>
  <c r="N17" i="10" s="1"/>
  <c r="J15" i="10"/>
  <c r="M15" i="10" s="1"/>
  <c r="N15" i="10" s="1"/>
  <c r="M14" i="10"/>
  <c r="N14" i="10" s="1"/>
  <c r="J14" i="10"/>
  <c r="J13" i="10"/>
  <c r="M13" i="10" s="1"/>
  <c r="N13" i="10" s="1"/>
  <c r="S12" i="10"/>
  <c r="T12" i="10" s="1"/>
  <c r="J12" i="10"/>
  <c r="M12" i="10" s="1"/>
  <c r="N12" i="10" s="1"/>
  <c r="S11" i="10"/>
  <c r="T11" i="10" s="1"/>
  <c r="J11" i="10"/>
  <c r="M11" i="10" s="1"/>
  <c r="N11" i="10" s="1"/>
  <c r="S10" i="10"/>
  <c r="T10" i="10" s="1"/>
  <c r="J10" i="10"/>
  <c r="M10" i="10" s="1"/>
  <c r="N10" i="10" s="1"/>
  <c r="J25" i="9"/>
  <c r="M25" i="9" s="1"/>
  <c r="N25" i="9" s="1"/>
  <c r="S23" i="9"/>
  <c r="T23" i="9" s="1"/>
  <c r="J23" i="9"/>
  <c r="M23" i="9" s="1"/>
  <c r="N23" i="9" s="1"/>
  <c r="S22" i="9"/>
  <c r="T22" i="9" s="1"/>
  <c r="J22" i="9"/>
  <c r="M22" i="9" s="1"/>
  <c r="N22" i="9" s="1"/>
  <c r="S20" i="9"/>
  <c r="T20" i="9" s="1"/>
  <c r="J20" i="9"/>
  <c r="M20" i="9" s="1"/>
  <c r="N20" i="9" s="1"/>
  <c r="S19" i="9"/>
  <c r="T19" i="9" s="1"/>
  <c r="J19" i="9"/>
  <c r="M19" i="9" s="1"/>
  <c r="N19" i="9" s="1"/>
  <c r="S18" i="9"/>
  <c r="T18" i="9" s="1"/>
  <c r="J18" i="9"/>
  <c r="M18" i="9" s="1"/>
  <c r="N18" i="9" s="1"/>
  <c r="S16" i="9"/>
  <c r="T16" i="9" s="1"/>
  <c r="S15" i="9"/>
  <c r="T15" i="9" s="1"/>
  <c r="S14" i="9"/>
  <c r="T14" i="9" s="1"/>
  <c r="J14" i="9"/>
  <c r="M14" i="9" s="1"/>
  <c r="N14" i="9" s="1"/>
  <c r="S13" i="9"/>
  <c r="T13" i="9" s="1"/>
  <c r="M13" i="9"/>
  <c r="N13" i="9" s="1"/>
  <c r="J13" i="9"/>
  <c r="S12" i="9"/>
  <c r="T12" i="9" s="1"/>
  <c r="J12" i="9"/>
  <c r="M12" i="9" s="1"/>
  <c r="N12" i="9" s="1"/>
  <c r="S10" i="9"/>
  <c r="T10" i="9" s="1"/>
  <c r="S26" i="8"/>
  <c r="T26" i="8" s="1"/>
  <c r="M26" i="8"/>
  <c r="N26" i="8" s="1"/>
  <c r="J26" i="8"/>
  <c r="S25" i="8"/>
  <c r="T25" i="8" s="1"/>
  <c r="J25" i="8"/>
  <c r="M25" i="8" s="1"/>
  <c r="N25" i="8" s="1"/>
  <c r="S23" i="8"/>
  <c r="T23" i="8" s="1"/>
  <c r="S22" i="8"/>
  <c r="T22" i="8" s="1"/>
  <c r="S21" i="8"/>
  <c r="T21" i="8" s="1"/>
  <c r="M21" i="8"/>
  <c r="N21" i="8" s="1"/>
  <c r="J21" i="8"/>
  <c r="S20" i="8"/>
  <c r="T20" i="8" s="1"/>
  <c r="J20" i="8"/>
  <c r="M20" i="8" s="1"/>
  <c r="N20" i="8" s="1"/>
  <c r="S19" i="8"/>
  <c r="T19" i="8" s="1"/>
  <c r="J19" i="8"/>
  <c r="M19" i="8" s="1"/>
  <c r="N19" i="8" s="1"/>
  <c r="S17" i="8"/>
  <c r="T17" i="8" s="1"/>
  <c r="S16" i="8"/>
  <c r="T16" i="8" s="1"/>
  <c r="J16" i="8"/>
  <c r="M16" i="8" s="1"/>
  <c r="N16" i="8" s="1"/>
  <c r="S15" i="8"/>
  <c r="T15" i="8" s="1"/>
  <c r="J15" i="8"/>
  <c r="M15" i="8" s="1"/>
  <c r="N15" i="8" s="1"/>
  <c r="T14" i="8"/>
  <c r="S14" i="8"/>
  <c r="J14" i="8"/>
  <c r="M14" i="8" s="1"/>
  <c r="N14" i="8" s="1"/>
  <c r="S13" i="8"/>
  <c r="T13" i="8" s="1"/>
  <c r="J13" i="8"/>
  <c r="M13" i="8" s="1"/>
  <c r="N13" i="8" s="1"/>
  <c r="S12" i="8"/>
  <c r="T12" i="8" s="1"/>
  <c r="J12" i="8"/>
  <c r="M12" i="8" s="1"/>
  <c r="N12" i="8" s="1"/>
  <c r="S10" i="8"/>
  <c r="T10" i="8" s="1"/>
  <c r="J10" i="8"/>
  <c r="M10" i="8" s="1"/>
  <c r="N10" i="8" s="1"/>
  <c r="J27" i="7"/>
  <c r="M27" i="7" s="1"/>
  <c r="N27" i="7" s="1"/>
  <c r="S25" i="7"/>
  <c r="T25" i="7" s="1"/>
  <c r="J25" i="7"/>
  <c r="M25" i="7" s="1"/>
  <c r="N25" i="7" s="1"/>
  <c r="S24" i="7"/>
  <c r="T24" i="7" s="1"/>
  <c r="J24" i="7"/>
  <c r="M24" i="7" s="1"/>
  <c r="N24" i="7" s="1"/>
  <c r="S23" i="7"/>
  <c r="T23" i="7" s="1"/>
  <c r="M23" i="7"/>
  <c r="N23" i="7" s="1"/>
  <c r="J23" i="7"/>
  <c r="S21" i="7"/>
  <c r="T21" i="7" s="1"/>
  <c r="T20" i="7"/>
  <c r="S20" i="7"/>
  <c r="S19" i="7"/>
  <c r="T19" i="7" s="1"/>
  <c r="S18" i="7"/>
  <c r="T18" i="7" s="1"/>
  <c r="J18" i="7"/>
  <c r="M18" i="7" s="1"/>
  <c r="N18" i="7" s="1"/>
  <c r="S17" i="7"/>
  <c r="T17" i="7" s="1"/>
  <c r="M17" i="7"/>
  <c r="N17" i="7" s="1"/>
  <c r="J17" i="7"/>
  <c r="S16" i="7"/>
  <c r="T16" i="7" s="1"/>
  <c r="M16" i="7"/>
  <c r="J16" i="7"/>
  <c r="S15" i="7"/>
  <c r="T15" i="7" s="1"/>
  <c r="J15" i="7"/>
  <c r="M15" i="7" s="1"/>
  <c r="N15" i="7" s="1"/>
  <c r="S11" i="7"/>
  <c r="T11" i="7" s="1"/>
  <c r="J11" i="7"/>
  <c r="M11" i="7" s="1"/>
  <c r="N11" i="7" s="1"/>
  <c r="T10" i="7"/>
  <c r="S10" i="7"/>
  <c r="J10" i="7"/>
  <c r="M10" i="7" s="1"/>
  <c r="N10" i="7" s="1"/>
  <c r="J28" i="6"/>
  <c r="M28" i="6" s="1"/>
  <c r="N28" i="6" s="1"/>
  <c r="T26" i="6"/>
  <c r="S26" i="6"/>
  <c r="J26" i="6"/>
  <c r="M26" i="6" s="1"/>
  <c r="N26" i="6" s="1"/>
  <c r="S25" i="6"/>
  <c r="T25" i="6" s="1"/>
  <c r="M25" i="6"/>
  <c r="N25" i="6" s="1"/>
  <c r="J25" i="6"/>
  <c r="S22" i="6"/>
  <c r="T22" i="6" s="1"/>
  <c r="J22" i="6"/>
  <c r="M22" i="6" s="1"/>
  <c r="N22" i="6" s="1"/>
  <c r="S21" i="6"/>
  <c r="T21" i="6" s="1"/>
  <c r="J21" i="6"/>
  <c r="M21" i="6" s="1"/>
  <c r="N21" i="6" s="1"/>
  <c r="T20" i="6"/>
  <c r="S20" i="6"/>
  <c r="J20" i="6"/>
  <c r="M20" i="6" s="1"/>
  <c r="N20" i="6" s="1"/>
  <c r="S17" i="6"/>
  <c r="T17" i="6" s="1"/>
  <c r="S16" i="6"/>
  <c r="T16" i="6" s="1"/>
  <c r="S15" i="6"/>
  <c r="T15" i="6" s="1"/>
  <c r="J15" i="6"/>
  <c r="M15" i="6" s="1"/>
  <c r="N15" i="6" s="1"/>
  <c r="S14" i="6"/>
  <c r="T14" i="6" s="1"/>
  <c r="J14" i="6"/>
  <c r="M14" i="6" s="1"/>
  <c r="N14" i="6" s="1"/>
  <c r="S13" i="6"/>
  <c r="T13" i="6" s="1"/>
  <c r="M13" i="6"/>
  <c r="N13" i="6" s="1"/>
  <c r="J13" i="6"/>
  <c r="S12" i="6"/>
  <c r="T12" i="6" s="1"/>
  <c r="J12" i="6"/>
  <c r="M12" i="6" s="1"/>
  <c r="N12" i="6" s="1"/>
  <c r="S10" i="6"/>
  <c r="T10" i="6" s="1"/>
  <c r="S25" i="5"/>
  <c r="T25" i="5" s="1"/>
  <c r="S24" i="5"/>
  <c r="T24" i="5" s="1"/>
  <c r="S23" i="5"/>
  <c r="T23" i="5" s="1"/>
  <c r="J23" i="5"/>
  <c r="M23" i="5" s="1"/>
  <c r="N23" i="5" s="1"/>
  <c r="T22" i="5"/>
  <c r="S22" i="5"/>
  <c r="J22" i="5"/>
  <c r="M22" i="5" s="1"/>
  <c r="N22" i="5" s="1"/>
  <c r="S21" i="5"/>
  <c r="T21" i="5" s="1"/>
  <c r="J21" i="5"/>
  <c r="M21" i="5" s="1"/>
  <c r="N21" i="5" s="1"/>
  <c r="S19" i="5"/>
  <c r="T19" i="5" s="1"/>
  <c r="T18" i="5"/>
  <c r="S18" i="5"/>
  <c r="S17" i="5"/>
  <c r="T17" i="5" s="1"/>
  <c r="J17" i="5"/>
  <c r="M17" i="5" s="1"/>
  <c r="N17" i="5" s="1"/>
  <c r="S16" i="5"/>
  <c r="T16" i="5" s="1"/>
  <c r="J16" i="5"/>
  <c r="M16" i="5" s="1"/>
  <c r="N16" i="5" s="1"/>
  <c r="S14" i="5"/>
  <c r="T14" i="5" s="1"/>
  <c r="J14" i="5"/>
  <c r="M14" i="5" s="1"/>
  <c r="N14" i="5" s="1"/>
  <c r="S13" i="5"/>
  <c r="T13" i="5" s="1"/>
  <c r="M13" i="5"/>
  <c r="N13" i="5" s="1"/>
  <c r="J13" i="5"/>
  <c r="S12" i="5"/>
  <c r="T12" i="5" s="1"/>
  <c r="J12" i="5"/>
  <c r="M12" i="5" s="1"/>
  <c r="N12" i="5" s="1"/>
  <c r="S11" i="5"/>
  <c r="T11" i="5" s="1"/>
  <c r="J11" i="5"/>
  <c r="M11" i="5" s="1"/>
  <c r="N11" i="5" s="1"/>
  <c r="S10" i="5"/>
  <c r="T10" i="5" s="1"/>
  <c r="J10" i="5"/>
  <c r="M10" i="5" s="1"/>
  <c r="N10" i="5" s="1"/>
  <c r="J27" i="4"/>
  <c r="M27" i="4" s="1"/>
  <c r="N27" i="4" s="1"/>
  <c r="S25" i="4"/>
  <c r="T25" i="4" s="1"/>
  <c r="J25" i="4"/>
  <c r="M25" i="4" s="1"/>
  <c r="N25" i="4" s="1"/>
  <c r="S24" i="4"/>
  <c r="T24" i="4" s="1"/>
  <c r="M24" i="4"/>
  <c r="N24" i="4" s="1"/>
  <c r="J24" i="4"/>
  <c r="J22" i="4"/>
  <c r="M22" i="4" s="1"/>
  <c r="N22" i="4" s="1"/>
  <c r="S21" i="4"/>
  <c r="T21" i="4" s="1"/>
  <c r="J21" i="4"/>
  <c r="M21" i="4" s="1"/>
  <c r="N21" i="4" s="1"/>
  <c r="S20" i="4"/>
  <c r="T20" i="4" s="1"/>
  <c r="J20" i="4"/>
  <c r="M20" i="4" s="1"/>
  <c r="N20" i="4" s="1"/>
  <c r="S18" i="4"/>
  <c r="T18" i="4" s="1"/>
  <c r="S17" i="4"/>
  <c r="T17" i="4" s="1"/>
  <c r="S16" i="4"/>
  <c r="T16" i="4" s="1"/>
  <c r="M16" i="4"/>
  <c r="N16" i="4" s="1"/>
  <c r="J16" i="4"/>
  <c r="S15" i="4"/>
  <c r="T15" i="4" s="1"/>
  <c r="J15" i="4"/>
  <c r="M15" i="4" s="1"/>
  <c r="N15" i="4" s="1"/>
  <c r="S14" i="4"/>
  <c r="T14" i="4" s="1"/>
  <c r="J14" i="4"/>
  <c r="M14" i="4" s="1"/>
  <c r="N14" i="4" s="1"/>
  <c r="S13" i="4"/>
  <c r="T13" i="4" s="1"/>
  <c r="J13" i="4"/>
  <c r="M13" i="4" s="1"/>
  <c r="N13" i="4" s="1"/>
  <c r="S12" i="4"/>
  <c r="T12" i="4" s="1"/>
  <c r="M12" i="4"/>
  <c r="N12" i="4" s="1"/>
  <c r="J12" i="4"/>
  <c r="S10" i="4"/>
  <c r="T10" i="4" s="1"/>
  <c r="J29" i="3"/>
  <c r="M29" i="3" s="1"/>
  <c r="N29" i="3" s="1"/>
  <c r="S27" i="3"/>
  <c r="T27" i="3" s="1"/>
  <c r="S26" i="3"/>
  <c r="T26" i="3" s="1"/>
  <c r="M26" i="3"/>
  <c r="N26" i="3" s="1"/>
  <c r="J26" i="3"/>
  <c r="S25" i="3"/>
  <c r="T25" i="3" s="1"/>
  <c r="N25" i="3"/>
  <c r="J25" i="3"/>
  <c r="M25" i="3" s="1"/>
  <c r="S23" i="3"/>
  <c r="T23" i="3" s="1"/>
  <c r="S22" i="3"/>
  <c r="T22" i="3" s="1"/>
  <c r="J22" i="3"/>
  <c r="M22" i="3" s="1"/>
  <c r="N22" i="3" s="1"/>
  <c r="S21" i="3"/>
  <c r="T21" i="3" s="1"/>
  <c r="N21" i="3"/>
  <c r="J21" i="3"/>
  <c r="M21" i="3" s="1"/>
  <c r="S19" i="3"/>
  <c r="T19" i="3" s="1"/>
  <c r="S18" i="3"/>
  <c r="T18" i="3" s="1"/>
  <c r="S17" i="3"/>
  <c r="T17" i="3" s="1"/>
  <c r="S16" i="3"/>
  <c r="T16" i="3" s="1"/>
  <c r="S15" i="3"/>
  <c r="T15" i="3" s="1"/>
  <c r="J15" i="3"/>
  <c r="M15" i="3" s="1"/>
  <c r="N15" i="3" s="1"/>
  <c r="S14" i="3"/>
  <c r="T14" i="3" s="1"/>
  <c r="J14" i="3"/>
  <c r="M14" i="3" s="1"/>
  <c r="N14" i="3" s="1"/>
  <c r="S13" i="3"/>
  <c r="T13" i="3" s="1"/>
  <c r="J13" i="3"/>
  <c r="M13" i="3" s="1"/>
  <c r="N13" i="3" s="1"/>
  <c r="S12" i="3"/>
  <c r="T12" i="3" s="1"/>
  <c r="M12" i="3"/>
  <c r="N12" i="3" s="1"/>
  <c r="J12" i="3"/>
  <c r="S10" i="3"/>
  <c r="T10" i="3" s="1"/>
  <c r="J10" i="3"/>
  <c r="M10" i="3" s="1"/>
  <c r="N10" i="3" s="1"/>
  <c r="S28" i="2"/>
  <c r="T28" i="2" s="1"/>
  <c r="J28" i="2"/>
  <c r="M28" i="2" s="1"/>
  <c r="N28" i="2" s="1"/>
  <c r="S27" i="2"/>
  <c r="T27" i="2" s="1"/>
  <c r="J27" i="2"/>
  <c r="M27" i="2" s="1"/>
  <c r="N27" i="2" s="1"/>
  <c r="S25" i="2"/>
  <c r="T25" i="2" s="1"/>
  <c r="S24" i="2"/>
  <c r="T24" i="2" s="1"/>
  <c r="S23" i="2"/>
  <c r="T23" i="2" s="1"/>
  <c r="M23" i="2"/>
  <c r="N23" i="2" s="1"/>
  <c r="J23" i="2"/>
  <c r="S22" i="2"/>
  <c r="T22" i="2" s="1"/>
  <c r="J22" i="2"/>
  <c r="M22" i="2" s="1"/>
  <c r="N22" i="2" s="1"/>
  <c r="S20" i="2"/>
  <c r="T20" i="2" s="1"/>
  <c r="S19" i="2"/>
  <c r="T19" i="2" s="1"/>
  <c r="S18" i="2"/>
  <c r="T18" i="2" s="1"/>
  <c r="S17" i="2"/>
  <c r="T17" i="2" s="1"/>
  <c r="S16" i="2"/>
  <c r="T16" i="2" s="1"/>
  <c r="S15" i="2"/>
  <c r="T15" i="2" s="1"/>
  <c r="J15" i="2"/>
  <c r="M15" i="2" s="1"/>
  <c r="N15" i="2" s="1"/>
  <c r="S14" i="2"/>
  <c r="T14" i="2" s="1"/>
  <c r="J14" i="2"/>
  <c r="M14" i="2" s="1"/>
  <c r="N14" i="2" s="1"/>
  <c r="S13" i="2"/>
  <c r="T13" i="2" s="1"/>
  <c r="J13" i="2"/>
  <c r="M13" i="2" s="1"/>
  <c r="N13" i="2" s="1"/>
  <c r="S12" i="2"/>
  <c r="T12" i="2" s="1"/>
  <c r="J12" i="2"/>
  <c r="M12" i="2" s="1"/>
  <c r="N12" i="2" s="1"/>
  <c r="S10" i="2"/>
  <c r="T10" i="2" s="1"/>
</calcChain>
</file>

<file path=xl/sharedStrings.xml><?xml version="1.0" encoding="utf-8"?>
<sst xmlns="http://schemas.openxmlformats.org/spreadsheetml/2006/main" count="4790" uniqueCount="544">
  <si>
    <t>離乳食</t>
    <rPh sb="0" eb="3">
      <t>リニュウショク</t>
    </rPh>
    <phoneticPr fontId="5"/>
  </si>
  <si>
    <t>曜日</t>
    <rPh sb="0" eb="2">
      <t>ヨウビ</t>
    </rPh>
    <phoneticPr fontId="5"/>
  </si>
  <si>
    <t>後期（9～11ヶ月）</t>
    <rPh sb="0" eb="1">
      <t>ウシ</t>
    </rPh>
    <rPh sb="1" eb="2">
      <t>キ</t>
    </rPh>
    <rPh sb="8" eb="9">
      <t>ゲツ</t>
    </rPh>
    <phoneticPr fontId="5"/>
  </si>
  <si>
    <t>中期（7～8ヶ月）</t>
    <rPh sb="0" eb="2">
      <t>チュウキ</t>
    </rPh>
    <rPh sb="7" eb="8">
      <t>ゲツ</t>
    </rPh>
    <phoneticPr fontId="5"/>
  </si>
  <si>
    <t>初期（5～6ヶ月）</t>
    <rPh sb="0" eb="2">
      <t>ショキ</t>
    </rPh>
    <rPh sb="7" eb="8">
      <t>ゲツ</t>
    </rPh>
    <phoneticPr fontId="5"/>
  </si>
  <si>
    <t>昼</t>
    <rPh sb="0" eb="1">
      <t>ヒル</t>
    </rPh>
    <phoneticPr fontId="5"/>
  </si>
  <si>
    <t>使用食材一覧</t>
    <rPh sb="0" eb="2">
      <t>シヨウ</t>
    </rPh>
    <rPh sb="2" eb="4">
      <t>ショクザイ</t>
    </rPh>
    <rPh sb="4" eb="6">
      <t>イチラン</t>
    </rPh>
    <phoneticPr fontId="5"/>
  </si>
  <si>
    <t>金</t>
  </si>
  <si>
    <t>かゆ</t>
  </si>
  <si>
    <t>おかゆ・豚肉・玉ねぎ・人参・出し汁・醤油・砂糖・白菜・きゅうり・もやし・味噌</t>
  </si>
  <si>
    <t>おかゆ・鶏肉・玉ねぎ・人参・出し汁・醤油・砂糖・白菜・きゅうり</t>
  </si>
  <si>
    <t>かゆペースト</t>
  </si>
  <si>
    <t>おかゆ・玉ねぎ・人参・白菜</t>
  </si>
  <si>
    <t>豚肉と野菜のやわらか煮</t>
  </si>
  <si>
    <t>鶏肉と野菜のやわらか煮</t>
  </si>
  <si>
    <t>玉ねぎ・人参ペースト</t>
  </si>
  <si>
    <t>白菜ときゅうりのサラダ</t>
  </si>
  <si>
    <t>白菜ペースト</t>
  </si>
  <si>
    <t>みそ汁</t>
  </si>
  <si>
    <t>スープ・フルーツ（りんご）</t>
    <phoneticPr fontId="5"/>
  </si>
  <si>
    <t>フルーツ（オレンジ）</t>
  </si>
  <si>
    <t>りんごペースト</t>
  </si>
  <si>
    <t>ヨーグルト</t>
  </si>
  <si>
    <t>月</t>
  </si>
  <si>
    <t>おかゆ・鮭・玉ねぎ・牛乳・水・精製塩・かぼちゃ・きゅうり・コーン・玉子・りんご</t>
  </si>
  <si>
    <t>おかゆ・玉ねぎ・かぼちゃ・コーン・りんご</t>
  </si>
  <si>
    <t>鮭と玉ねぎのミルク煮</t>
  </si>
  <si>
    <t>玉ねぎペースト</t>
  </si>
  <si>
    <t>かぼちゃサラダ</t>
  </si>
  <si>
    <t>かぼちゃ・コーンペースト</t>
  </si>
  <si>
    <t>火</t>
  </si>
  <si>
    <t>おかゆ・豆腐・豚肉・白菜・人参・出し汁・砂糖・醤油・玉ねぎ・ピーマン・花ふ・ワカメ・味噌・オレンジ</t>
  </si>
  <si>
    <t>おかゆ・豆腐・鶏肉・白菜・人参・出し汁・砂糖・醤油・玉ねぎ・ピーマン・花ふ・ワカメ・味噌・オレンジ</t>
  </si>
  <si>
    <t>おかゆ・豆腐・白菜・人参・玉ねぎ・オレンジ</t>
  </si>
  <si>
    <t>豆腐と豚肉のコトコト煮</t>
  </si>
  <si>
    <t>助宗タラとキャベツのやわらか煮</t>
  </si>
  <si>
    <t>豆腐と鶏肉のコトコト煮</t>
  </si>
  <si>
    <t>豆腐の野菜煮ペースト</t>
  </si>
  <si>
    <t>助宗タラ・キャベツペースト</t>
  </si>
  <si>
    <t>玉ねぎとピーマンのだし煮</t>
  </si>
  <si>
    <t>みそ汁・フルーツ（オレンジ）</t>
    <phoneticPr fontId="5"/>
  </si>
  <si>
    <t>水</t>
  </si>
  <si>
    <t>おかゆ・鶏肉・玉ねぎ・人参・出し汁・砂糖・醤油・もやし・チンゲン菜・さつま芋・コーン・牛乳・水</t>
  </si>
  <si>
    <t>おかゆ・鶏肉・玉ねぎ・人参・出し汁・砂糖・醤油・チンゲン菜・さつま芋・コーン・牛乳・水</t>
  </si>
  <si>
    <t>おかゆ・玉ねぎ・人参・チンゲン菜・さつま芋・コーン</t>
  </si>
  <si>
    <t>鶏肉と玉ねぎのやわらか煮</t>
  </si>
  <si>
    <t>もやしとチンゲン菜のサラダ</t>
  </si>
  <si>
    <t>チンゲン菜のサラダ</t>
  </si>
  <si>
    <t>チンゲン菜ペースト</t>
  </si>
  <si>
    <t>ミルクスープ</t>
  </si>
  <si>
    <t>フルーツ（バナナ）</t>
  </si>
  <si>
    <t>さつま芋・コーンペースト</t>
  </si>
  <si>
    <t>バナナペースト</t>
  </si>
  <si>
    <t>木</t>
  </si>
  <si>
    <t>おかゆ・シロイトタラ・しめじ・ピーマン・えのき茸・出し汁・片栗粉・玉子・ごぼう・人参・砂糖・醤油・玉ねぎ・味噌・オレンジ</t>
  </si>
  <si>
    <t>おかゆ・シロイトタラ・ピーマン・出し汁・片栗粉・玉子・人参・砂糖・醤油・玉ねぎ・味噌・オレンジ</t>
  </si>
  <si>
    <t>おかゆ・シロイトタラ・玉ねぎ・人参・オレンジ</t>
  </si>
  <si>
    <t>白糸タラと野菜のとろとろ煮</t>
  </si>
  <si>
    <t>白糸タラ・玉ねぎペースト</t>
  </si>
  <si>
    <t>野菜の玉子とじ煮</t>
  </si>
  <si>
    <t>人参ペースト</t>
  </si>
  <si>
    <t>スープ</t>
  </si>
  <si>
    <t>おかゆ・鶏肉・キャベツ・玉ねぎ・出し汁・砂糖・醤油・きゅうり・人参・バナナ</t>
  </si>
  <si>
    <t>おかゆ・キャベツ・玉ねぎ・人参・バナナ</t>
  </si>
  <si>
    <t>鶏肉とキャベツのやわらか煮</t>
  </si>
  <si>
    <t>キャベツ・玉ねぎペースト</t>
  </si>
  <si>
    <t>きゅうりと人参のサラダ</t>
  </si>
  <si>
    <t>さつま芋かゆ</t>
  </si>
  <si>
    <t>おかゆ・さつま芋・鶏肉・キャベツ・出し汁・砂糖・醤油・きゅうり・人参・バナナ</t>
  </si>
  <si>
    <t>さつま芋かゆペースト</t>
  </si>
  <si>
    <t>おかゆ・さつま芋・キャベツ・人参・バナナ</t>
  </si>
  <si>
    <t>人参かゆペースト</t>
  </si>
  <si>
    <t>キャベツ・人参ペースト</t>
  </si>
  <si>
    <t>おかゆ・じゃが芋・玉ねぎ・ほうれん草・玉子・出し汁・砂糖・醤油・豆腐・きゅうり・人参・インゲン・味噌</t>
  </si>
  <si>
    <t>おかゆ・じゃが芋・玉ねぎ・ほうれん草・豆腐・人参・インゲン</t>
  </si>
  <si>
    <t>じゃが芋の玉子とじ煮</t>
  </si>
  <si>
    <t>じゃが芋・玉ねぎ・ほうれん草ペースト</t>
  </si>
  <si>
    <t>豆腐ときゅうりのサラダ</t>
  </si>
  <si>
    <t>豆腐・人参・インゲンペースト</t>
  </si>
  <si>
    <t>おかゆ・スケソウタラ・キャベツ・出し汁・鶏肉・小松菜・人参・醤油・砂糖・玉ねぎ・味噌・りんご</t>
  </si>
  <si>
    <t>おかゆ・スケソウタラ・キャベツ・小松菜・人参・玉ねぎ・りんご</t>
  </si>
  <si>
    <t>鶏肉と小松菜の煮物</t>
  </si>
  <si>
    <t>小松菜・人参・玉ねぎペースト</t>
  </si>
  <si>
    <t>みそ汁・フルーツ（りんご）</t>
    <phoneticPr fontId="5"/>
  </si>
  <si>
    <t>豚肉と野菜のくたくた味噌うどん</t>
  </si>
  <si>
    <t>うどん・豚肉・かぼちゃ・大根・チンゲン菜・出し汁・味噌・人参・大豆・ヨーグルト・砂糖</t>
  </si>
  <si>
    <t>鶏肉と野菜のくたくた味噌うどん</t>
  </si>
  <si>
    <t>うどん・鶏肉・かぼちゃ・大根・チンゲン菜・出し汁・味噌・人参・ヨーグルト・砂糖</t>
  </si>
  <si>
    <t>うどんペースト</t>
  </si>
  <si>
    <t>うどん・かぼちゃ・大根・チンゲン菜・人参・ヨーグルト</t>
  </si>
  <si>
    <t>人参と大豆のだし煮</t>
  </si>
  <si>
    <t>人参のだし煮</t>
  </si>
  <si>
    <t>かぼちゃ・大根・チンゲン菜ペースト</t>
  </si>
  <si>
    <t>おかゆ・鶏肉・玉ねぎ・カットトマトパック・水・精製塩・キャベツ・コーン・人参・オレンジ</t>
  </si>
  <si>
    <t>おかゆ・玉ねぎ・カットトマトパック・キャベツ・コーン・人参・オレンジ</t>
  </si>
  <si>
    <t>鶏肉と玉ねぎのトマト煮</t>
  </si>
  <si>
    <t>玉ねぎのトマト煮ペースト</t>
  </si>
  <si>
    <t>キャベツとコーンのサラダ</t>
  </si>
  <si>
    <t>キャベツ・コーン・人参ペースト</t>
  </si>
  <si>
    <t>鶏肉と人参のかゆ</t>
  </si>
  <si>
    <t>おかゆ・鶏肉・人参・かぼちゃ・玉ねぎ・牛乳・水・精製塩・もやし・バナナ</t>
  </si>
  <si>
    <t>おかゆ・鶏肉・人参・かぼちゃ・玉ねぎ・牛乳・水・精製塩・バナナ</t>
  </si>
  <si>
    <t>おかゆ・人参・かぼちゃ・玉ねぎ・バナナ</t>
  </si>
  <si>
    <t>かぼちゃのミルク煮</t>
  </si>
  <si>
    <t>かぼちゃ・玉ねぎペースト</t>
  </si>
  <si>
    <t>キッズ</t>
    <phoneticPr fontId="5"/>
  </si>
  <si>
    <t>予　　定　　献　　立　　表　</t>
    <rPh sb="0" eb="1">
      <t>ヨ</t>
    </rPh>
    <rPh sb="3" eb="4">
      <t>サダム</t>
    </rPh>
    <rPh sb="6" eb="7">
      <t>ケン</t>
    </rPh>
    <rPh sb="9" eb="10">
      <t>リツ</t>
    </rPh>
    <rPh sb="12" eb="13">
      <t>ヒョウ</t>
    </rPh>
    <phoneticPr fontId="5"/>
  </si>
  <si>
    <t>&lt;食数&gt;</t>
    <rPh sb="1" eb="2">
      <t>ショク</t>
    </rPh>
    <rPh sb="2" eb="3">
      <t>スウ</t>
    </rPh>
    <phoneticPr fontId="5"/>
  </si>
  <si>
    <t>おやつ</t>
    <phoneticPr fontId="5"/>
  </si>
  <si>
    <t>夕</t>
    <rPh sb="0" eb="1">
      <t>ユウ</t>
    </rPh>
    <phoneticPr fontId="5"/>
  </si>
  <si>
    <t>3‐5歳児</t>
    <rPh sb="3" eb="5">
      <t>サイジ</t>
    </rPh>
    <phoneticPr fontId="5"/>
  </si>
  <si>
    <t>1‐2歳児</t>
    <rPh sb="3" eb="4">
      <t>サイ</t>
    </rPh>
    <rPh sb="4" eb="5">
      <t>ジ</t>
    </rPh>
    <phoneticPr fontId="5"/>
  </si>
  <si>
    <t>職員</t>
    <rPh sb="0" eb="2">
      <t>ショクイン</t>
    </rPh>
    <phoneticPr fontId="5"/>
  </si>
  <si>
    <t>9月30日(木)配達/10月1日(金)食</t>
    <phoneticPr fontId="5"/>
  </si>
  <si>
    <t>献立名</t>
    <rPh sb="0" eb="2">
      <t>コンダテ</t>
    </rPh>
    <rPh sb="2" eb="3">
      <t>メイ</t>
    </rPh>
    <phoneticPr fontId="5"/>
  </si>
  <si>
    <t>材料名</t>
    <rPh sb="0" eb="3">
      <t>ザイリョウメイ</t>
    </rPh>
    <phoneticPr fontId="5"/>
  </si>
  <si>
    <t>特定アレルゲン表示　　　　　　　　　　　　　　　　　　　　　　　　　　　　　　　　　　　　　　　　　　　　　　　　　　　　　　　　　　　　　　　　　　　　　　　　　　　　　　　　　　　　　　　　　　　　　　　　　　　　　　　　　　　　　　　　　　　　　　　　　　　　　　　　　　　　　　　　　　　　　　　　　　　　　　　　　　　　　　　※下記をご確認下さい</t>
    <rPh sb="0" eb="2">
      <t>トクテイ</t>
    </rPh>
    <rPh sb="7" eb="9">
      <t>ヒョウジ</t>
    </rPh>
    <rPh sb="169" eb="171">
      <t>カキ</t>
    </rPh>
    <rPh sb="173" eb="175">
      <t>カクニン</t>
    </rPh>
    <rPh sb="175" eb="176">
      <t>クダ</t>
    </rPh>
    <phoneticPr fontId="5"/>
  </si>
  <si>
    <t>3-5歳児</t>
    <rPh sb="3" eb="4">
      <t>サイ</t>
    </rPh>
    <rPh sb="4" eb="5">
      <t>ジ</t>
    </rPh>
    <phoneticPr fontId="5"/>
  </si>
  <si>
    <t>単位</t>
    <rPh sb="0" eb="2">
      <t>タンイ</t>
    </rPh>
    <phoneticPr fontId="5"/>
  </si>
  <si>
    <t>産地</t>
    <rPh sb="0" eb="2">
      <t>サンチ</t>
    </rPh>
    <phoneticPr fontId="5"/>
  </si>
  <si>
    <t>1-2歳児</t>
    <rPh sb="3" eb="5">
      <t>サイジ</t>
    </rPh>
    <phoneticPr fontId="5"/>
  </si>
  <si>
    <t>総使用量</t>
    <rPh sb="0" eb="1">
      <t>ソウ</t>
    </rPh>
    <rPh sb="1" eb="4">
      <t>シヨウリョウ</t>
    </rPh>
    <phoneticPr fontId="5"/>
  </si>
  <si>
    <t>廃棄込量</t>
    <rPh sb="0" eb="2">
      <t>ハイキ</t>
    </rPh>
    <rPh sb="2" eb="3">
      <t>コミ</t>
    </rPh>
    <rPh sb="3" eb="4">
      <t>リョウ</t>
    </rPh>
    <phoneticPr fontId="5"/>
  </si>
  <si>
    <t>作り方</t>
    <rPh sb="0" eb="1">
      <t>ツク</t>
    </rPh>
    <rPh sb="2" eb="3">
      <t>カタ</t>
    </rPh>
    <phoneticPr fontId="5"/>
  </si>
  <si>
    <t>お手持ち調味料</t>
    <rPh sb="1" eb="3">
      <t>テモ</t>
    </rPh>
    <rPh sb="4" eb="7">
      <t>チョウミリョウ</t>
    </rPh>
    <phoneticPr fontId="5"/>
  </si>
  <si>
    <t>3-5歳児分量
(g)</t>
    <rPh sb="3" eb="5">
      <t>サイジ</t>
    </rPh>
    <rPh sb="5" eb="7">
      <t>ブンリョウ</t>
    </rPh>
    <phoneticPr fontId="5"/>
  </si>
  <si>
    <t>１-2歳児分量
(g)</t>
    <rPh sb="3" eb="4">
      <t>サイ</t>
    </rPh>
    <rPh sb="4" eb="5">
      <t>ジ</t>
    </rPh>
    <rPh sb="5" eb="7">
      <t>ブンリョウ</t>
    </rPh>
    <phoneticPr fontId="5"/>
  </si>
  <si>
    <t>使用量総量</t>
    <rPh sb="0" eb="3">
      <t>シヨウリョウ</t>
    </rPh>
    <rPh sb="3" eb="5">
      <t>ソウリョウ</t>
    </rPh>
    <phoneticPr fontId="5"/>
  </si>
  <si>
    <t>昼</t>
  </si>
  <si>
    <t>ご飯</t>
  </si>
  <si>
    <t>ハンバーグ</t>
  </si>
  <si>
    <t>豚挽肉</t>
  </si>
  <si>
    <t>g</t>
  </si>
  <si>
    <t>①みじん切りした玉ねぎは炒めて、塩・こしょうし冷まします。_x000D_</t>
  </si>
  <si>
    <t>油</t>
  </si>
  <si>
    <t>玉ねぎ</t>
  </si>
  <si>
    <t>②肉・①・牛乳にひたしたパン粉を粘りが出るまで練り混ぜて、人数分の小判型にまとめます。_x000D_</t>
  </si>
  <si>
    <t>精製塩</t>
  </si>
  <si>
    <t>牛乳</t>
  </si>
  <si>
    <t>乳</t>
  </si>
  <si>
    <t>cc</t>
  </si>
  <si>
    <t>③熱した油で、②を両面焼き中まで火を通します。_x000D_</t>
  </si>
  <si>
    <t>こしょう</t>
  </si>
  <si>
    <t>人参</t>
  </si>
  <si>
    <t>④肉汁の残ったフライパンにケチャップ・ソースを加えて煮立たせ、ハンバーグにかけます。_x000D_</t>
  </si>
  <si>
    <t>パン粉</t>
  </si>
  <si>
    <t>小麦</t>
  </si>
  <si>
    <t>⑤食べやすい大きさに切った人参は砂糖・水で煮て、添えて下さい。_x000D_</t>
  </si>
  <si>
    <t>※加熱調理する際は中心部75℃で1分以上加熱したことを確認して下さい。</t>
  </si>
  <si>
    <t>ケチャップ</t>
  </si>
  <si>
    <t>ウスターソース</t>
  </si>
  <si>
    <t>上白糖</t>
  </si>
  <si>
    <t>白菜</t>
  </si>
  <si>
    <t>①食べやすい大きさに切った野菜は茹で冷まします。_x000D_</t>
  </si>
  <si>
    <t>きゅうり</t>
  </si>
  <si>
    <t>②煮立て冷ました調味料で、①を和えて下さい。_x000D_</t>
  </si>
  <si>
    <t>酢</t>
  </si>
  <si>
    <t>もやし</t>
  </si>
  <si>
    <t>出し汁</t>
  </si>
  <si>
    <t>長ねぎ</t>
  </si>
  <si>
    <t>味噌</t>
  </si>
  <si>
    <t>おやつ</t>
    <phoneticPr fontId="5"/>
  </si>
  <si>
    <t>10月1日(金)配達/10月4日(月)食</t>
    <phoneticPr fontId="5"/>
  </si>
  <si>
    <t>鉄分強化！ふりかけご飯</t>
  </si>
  <si>
    <t>鉄ふりかけ　大豆</t>
  </si>
  <si>
    <t>小麦※18</t>
    <phoneticPr fontId="5"/>
  </si>
  <si>
    <t>Ｐ</t>
  </si>
  <si>
    <t>小麦※18</t>
    <phoneticPr fontId="5"/>
  </si>
  <si>
    <t>鮭のクリームソース</t>
  </si>
  <si>
    <t>骨抜き鮭３０</t>
  </si>
  <si>
    <t>切</t>
  </si>
  <si>
    <t>・</t>
  </si>
  <si>
    <t>①魚は水気をよくふきとり、塩をふり小麦粉をまぶして熱した油で焼きます。_x000D_</t>
  </si>
  <si>
    <t>②薄切りにした玉ねぎは熱した油で炒めます。_x000D_</t>
  </si>
  <si>
    <t>小麦粉</t>
  </si>
  <si>
    <t xml:space="preserve">③バター・小麦粉を炒めて少量ずつ牛乳を注ぎ、のばしてホワイトソースを作り、②を加え、
</t>
    <phoneticPr fontId="5"/>
  </si>
  <si>
    <t>パセリ</t>
  </si>
  <si>
    <t>塩・こしょうで味を調えます。</t>
  </si>
  <si>
    <t>④魚に③のソースをかけて、茹でて刻んだパセリを散らしてください。_x000D_</t>
  </si>
  <si>
    <t>バター</t>
  </si>
  <si>
    <t>かぼちゃ</t>
  </si>
  <si>
    <t>①かぼちゃは茹でる又は蒸して熱いうちに粗くつぶし冷まし、輪切りにしたきゅうりは茹で冷まします。_x000D_</t>
  </si>
  <si>
    <t>マヨネーズ</t>
  </si>
  <si>
    <t>卵・小麦</t>
  </si>
  <si>
    <t>②調味料は煮立て冷まし、①を和えて下さい。_x000D_</t>
  </si>
  <si>
    <t>冷凍カーネルコーンＰ</t>
  </si>
  <si>
    <t>玉子</t>
  </si>
  <si>
    <t>卵</t>
  </si>
  <si>
    <t>ヶ</t>
  </si>
  <si>
    <t>コンソメ</t>
  </si>
  <si>
    <t>乳・小麦</t>
  </si>
  <si>
    <t>フルーツ（りんご）</t>
  </si>
  <si>
    <t>りんご</t>
  </si>
  <si>
    <t>※原料のまま流水できれいに洗って下さい。</t>
  </si>
  <si>
    <t>おやつ</t>
    <phoneticPr fontId="5"/>
  </si>
  <si>
    <t>10月4日(月)配達/10月5日(火)食</t>
    <phoneticPr fontId="5"/>
  </si>
  <si>
    <t>豆腐と豚肉のうま煮</t>
  </si>
  <si>
    <t>充てん豆腐</t>
  </si>
  <si>
    <t>丁</t>
  </si>
  <si>
    <t>①豆腐は水切りして食べやすい大きさに切り、茹でます。_x000D_</t>
  </si>
  <si>
    <t>酒</t>
  </si>
  <si>
    <t>豚もも小間</t>
  </si>
  <si>
    <t>②その他の材料は食べやすい大きさに切り、肉は酒をふります。_x000D_</t>
  </si>
  <si>
    <t>ごま油</t>
  </si>
  <si>
    <t>③熱したごま油で肉・野菜を炒め合わせて、豆腐を加えて調味料で煮ます。_x000D_</t>
  </si>
  <si>
    <t>④茹でた枝豆を散らして下さい。_x000D_</t>
  </si>
  <si>
    <t>冷凍むき枝豆Ｐ</t>
  </si>
  <si>
    <t>※誤嚥防止のために豆は軽く潰して下さい。_x000D_</t>
  </si>
  <si>
    <t>みりん風調味料</t>
  </si>
  <si>
    <t>醤油</t>
  </si>
  <si>
    <t>ツナと野菜のソテー</t>
  </si>
  <si>
    <t>ツナフレーク缶</t>
  </si>
  <si>
    <t>①ツナは汁気を切ります。野菜は食べやすい大きさに切ります。_x000D_</t>
  </si>
  <si>
    <t>②①を熱した油で炒め、醤油で調味して下さい。_x000D_</t>
  </si>
  <si>
    <t>ピーマン</t>
  </si>
  <si>
    <t>花ふ</t>
  </si>
  <si>
    <t>カットワカメ</t>
  </si>
  <si>
    <t>ネーブル</t>
  </si>
  <si>
    <t>おやつ</t>
    <phoneticPr fontId="5"/>
  </si>
  <si>
    <t>10月5日(火)配達/10月6日(水)食</t>
    <phoneticPr fontId="5"/>
  </si>
  <si>
    <t>スパゲティナポリタン</t>
  </si>
  <si>
    <t>スパゲッティ</t>
  </si>
  <si>
    <t>①麺は8～9分茹でてバターをからめます。_x000D_</t>
  </si>
  <si>
    <t>鶏もも小間(加熱用)</t>
  </si>
  <si>
    <t>タイ</t>
  </si>
  <si>
    <t xml:space="preserve">②材料は食べやすい大きさに切って油で炒め合わせ、
</t>
    <phoneticPr fontId="5"/>
  </si>
  <si>
    <t>麺を加えてケチャップ・ウスターソース・砂糖で調味します。</t>
  </si>
  <si>
    <t>③茹でて刻んだパセリを散らして下さい。_x000D_</t>
  </si>
  <si>
    <t>もやしサラダ</t>
  </si>
  <si>
    <t>チンゲン菜</t>
  </si>
  <si>
    <t>②調味料を煮立てて冷まし、①を和えて下さい。_x000D_</t>
  </si>
  <si>
    <t>みるくスープ</t>
  </si>
  <si>
    <t>さつま芋</t>
  </si>
  <si>
    <t>①芋は食べやすい大きさに切り、水にさらします。_x000D_</t>
  </si>
  <si>
    <t xml:space="preserve">②水・コンソメ・芋を煮て、やわらかくなったらコーンを加えます。牛乳を加えて弱火で煮、
</t>
    <phoneticPr fontId="5"/>
  </si>
  <si>
    <t>塩・バターで味を調え、水溶き片栗粉でとろみをつけてください。</t>
    <phoneticPr fontId="5"/>
  </si>
  <si>
    <t>※とろみをみて水溶き片栗粉の量は調節してください。_x000D_</t>
  </si>
  <si>
    <t>※牛乳は分離しやすいので弱火で煮て、煮立てすぎないようご注意下さい。_x000D_</t>
  </si>
  <si>
    <t>片栗粉</t>
  </si>
  <si>
    <t>※加熱調理する際は中心部75℃で1分以上加熱したことを確認して下さい。_x000D_</t>
  </si>
  <si>
    <t>おやつ</t>
    <phoneticPr fontId="5"/>
  </si>
  <si>
    <t>10月6日(水)配達/10月7日(木)食</t>
    <phoneticPr fontId="5"/>
  </si>
  <si>
    <t>白糸タラのきのこあんかけ</t>
  </si>
  <si>
    <t>骨抜き白糸タラ３０</t>
  </si>
  <si>
    <t xml:space="preserve">①魚は水気をよくふき取り、片栗粉をまぶします。
</t>
    <phoneticPr fontId="5"/>
  </si>
  <si>
    <t>しめじ</t>
  </si>
  <si>
    <t>野菜は細切りにして、きのこは石づきを取って食べやすい大きさに切りほぐします。</t>
  </si>
  <si>
    <t>えのき茸</t>
  </si>
  <si>
    <t>②熱した油で魚を焼きます。_x000D_</t>
  </si>
  <si>
    <t>③きのこ・野菜を調味料で煮て、野菜が柔らかくなったら水溶き片栗粉でとろみをつけます。_x000D_</t>
  </si>
  <si>
    <t>④器に魚を盛り、③をかけて下さい。_x000D_</t>
  </si>
  <si>
    <t>ごぼうたまごサラダ</t>
  </si>
  <si>
    <t>ごぼう</t>
  </si>
  <si>
    <t>①野菜は食べやすい大きさに切ってごぼうは水にさらし、茹で冷まします。玉子は茹でて潰し冷まします。_x000D_</t>
  </si>
  <si>
    <t>②調味料を煮立て冷まして、①を和えて下さい。_x000D_</t>
  </si>
  <si>
    <t>冷凍カット油揚げ</t>
  </si>
  <si>
    <t>★イベントメニュー★</t>
  </si>
  <si>
    <t>10月7日(木)配達/10月8日(金)食</t>
    <phoneticPr fontId="5"/>
  </si>
  <si>
    <t>●さつま芋の</t>
    <phoneticPr fontId="5"/>
  </si>
  <si>
    <t>①さつま芋はさいのめ切りにし、水にさらします。_x000D_</t>
  </si>
  <si>
    <t>コロコロおにぎり</t>
  </si>
  <si>
    <t>いり胡麻　黒</t>
  </si>
  <si>
    <t>②炊飯器に洗った米・水（通常の水加減）・塩を加えて軽く混ぜます。上に芋を広げてのせ、炊飯します。_x000D_</t>
  </si>
  <si>
    <t>③炊き上がったご飯をおにぎりにして、ごまをまぶして下さい。_x000D_</t>
  </si>
  <si>
    <t>鶏のから揚げ</t>
  </si>
  <si>
    <t>鶏もも切身４０(加熱用)①</t>
  </si>
  <si>
    <t>①肉は食べやすい大きさに切り、すりおろしたにんにく・生姜汁・調味料をもみこみ10分以上漬け込みます。_x000D_</t>
  </si>
  <si>
    <t>にんにく</t>
  </si>
  <si>
    <t>②片栗粉・小麦粉を混ぜ合わせて、肉にまぶして揚げます。_x000D_</t>
  </si>
  <si>
    <t>生姜</t>
  </si>
  <si>
    <t>③千切りにして茹でたキャベツを添えて下さい。_x000D_</t>
  </si>
  <si>
    <t>キャベツ</t>
  </si>
  <si>
    <t>※にんにくの量は施設で調節してください。_x000D_</t>
  </si>
  <si>
    <t>スパゲッティサラダ</t>
  </si>
  <si>
    <t>スパゲティ160ｇＰ</t>
  </si>
  <si>
    <t>①麺は4～6分程茹でて冷まします。野菜は細切りにし茹で冷まします。_x000D_</t>
  </si>
  <si>
    <t>②調味料を煮立て冷まし、①を和えて下さい。_x000D_</t>
  </si>
  <si>
    <t>バナナ</t>
  </si>
  <si>
    <t>本</t>
  </si>
  <si>
    <t>＜盛り付けイメージ＞</t>
  </si>
  <si>
    <t>キッズ</t>
    <phoneticPr fontId="5"/>
  </si>
  <si>
    <t>10月8日(金)配達/10月11日(月)食</t>
    <phoneticPr fontId="5"/>
  </si>
  <si>
    <t>鉄分強化！ふりかけごはん</t>
  </si>
  <si>
    <t>鉄ふりかけ　穀物</t>
  </si>
  <si>
    <t>※18</t>
  </si>
  <si>
    <t>スパニッシュオムレツ</t>
  </si>
  <si>
    <t>じゃが芋</t>
  </si>
  <si>
    <t>①芋はイチョウ切りし茹でて、ツナは汁気をきり、玉ねぎは薄切りにします。_x000D_</t>
  </si>
  <si>
    <t>②熱したバターで①を炒めて塩・コショウし、溶き玉子を混ぜ合わせて丸く焼き、人数分に切り分けます。_x000D_</t>
  </si>
  <si>
    <t>③ほうれん草はバターでソテーし、塩で調味します。_x000D_</t>
  </si>
  <si>
    <t>④オムレツにケチャップをかけ、③を添えて下さい。_x000D_</t>
  </si>
  <si>
    <t>冷凍カットほうれん草(ＩＱＦ)Ｐ</t>
  </si>
  <si>
    <t>お豆腐サラダ</t>
  </si>
  <si>
    <t>①食べやすい大きさに切った豆腐・野菜は茹で冷まします。_x000D_</t>
  </si>
  <si>
    <t>②①を盛り付けて、煮立て冷ました調味料をかけて下さい。_x000D_</t>
  </si>
  <si>
    <t>冷凍カットインゲンＰ</t>
  </si>
  <si>
    <t>10月11日(月)配達/10月12日(火)食</t>
    <phoneticPr fontId="5"/>
  </si>
  <si>
    <t>助宗タラのカレー風味唐揚げ</t>
  </si>
  <si>
    <t>骨抜き助宗タラ３０</t>
  </si>
  <si>
    <t xml:space="preserve">①魚は水気をしっかり拭き取り、酒・正油に漬け込み、カレー粉（少量）を混ぜた小麦粉・片栗粉をまぶして、
</t>
    <phoneticPr fontId="5"/>
  </si>
  <si>
    <t>カレーパウダー</t>
  </si>
  <si>
    <t>170℃程の油で揚げます。</t>
  </si>
  <si>
    <t>②千切りした野菜は茹で、魚に添えて下さい。_x000D_</t>
  </si>
  <si>
    <t>※カレー粉には辛味があるので、香りが付く程度に少量入れて下さい。入れ過ぎにご注意ください。_x000D_</t>
  </si>
  <si>
    <t>①肉・野菜は食べやすい大きさに切ります。_x000D_</t>
  </si>
  <si>
    <t>小松菜</t>
  </si>
  <si>
    <t>②①を調味料で煮て下さい。_x000D_</t>
  </si>
  <si>
    <t>なめこ</t>
  </si>
  <si>
    <t>おやつ</t>
    <phoneticPr fontId="5"/>
  </si>
  <si>
    <t>10月12日(火)配達/10月13日(水)食</t>
    <phoneticPr fontId="5"/>
  </si>
  <si>
    <t>ほうとう風うどん</t>
  </si>
  <si>
    <t>（干）うどん</t>
  </si>
  <si>
    <t>①うどんはたっぷりのお湯で9分程茹でて、流水でよく洗います。_x000D_</t>
  </si>
  <si>
    <t>②材料は食べやすい大きさに切り、肉は酒をふります。_x000D_</t>
  </si>
  <si>
    <t>③鍋にだし汁を煮立て②を入れて煮ます。_x000D_</t>
  </si>
  <si>
    <t>大根</t>
  </si>
  <si>
    <t>④材料が柔らかくなったら、味噌を溶き入れます。_x000D_</t>
  </si>
  <si>
    <t>⑤器にうどんを盛りつけ、④をかけて下さい。_x000D_</t>
  </si>
  <si>
    <t>ひじきと大豆の煮物</t>
  </si>
  <si>
    <t>ひじきＰ</t>
  </si>
  <si>
    <t>①ひじきは水で戻し、人参は細切りします。_x000D_</t>
  </si>
  <si>
    <t>②ごま油で材料を炒めて調味料で煮て下さい。_x000D_</t>
  </si>
  <si>
    <t>冷凍国産大豆Ｐ</t>
  </si>
  <si>
    <t>ﾌﾟﾚｰﾝﾖｰｸﾞﾙﾄ</t>
  </si>
  <si>
    <t>①砂糖・水を火にかけてシロップを作り冷まします。_x000D_</t>
  </si>
  <si>
    <t>②①とヨーグルトを合わせてください。_x000D_</t>
  </si>
  <si>
    <t>※甘さは砂糖で調節して下さい。_x000D_</t>
  </si>
  <si>
    <t>10月13日(水)配達/10月14日(木)食</t>
    <phoneticPr fontId="5"/>
  </si>
  <si>
    <t>ハヤシライス</t>
  </si>
  <si>
    <t>①材料は食べやすい大きさに切ります。_x000D_</t>
  </si>
  <si>
    <t>②熱した油で材料を炒め、トマトパック・水・砂糖を加えて煮ます。_x000D_</t>
  </si>
  <si>
    <t>カットトマトパック</t>
  </si>
  <si>
    <t>③アクを取り、ルーを入れて煮溶かします。_x000D_</t>
  </si>
  <si>
    <t>とろけるハヤシ</t>
  </si>
  <si>
    <t>④ご飯に③を盛って、茹でたグリンピースを散らして下さい。_x000D_</t>
  </si>
  <si>
    <t>冷凍グリンピースＰ</t>
  </si>
  <si>
    <t>※水の分量は調節してください。_x000D_</t>
  </si>
  <si>
    <t>①食べやすい大きさに切った野菜・コーンは茹で冷まします。_x000D_</t>
  </si>
  <si>
    <t>キッズ</t>
    <phoneticPr fontId="5"/>
  </si>
  <si>
    <t>10月14日(木)配達/10月15日(金)食</t>
    <phoneticPr fontId="5"/>
  </si>
  <si>
    <t>10月15日(金)配達/10月18日(月)食</t>
    <phoneticPr fontId="5"/>
  </si>
  <si>
    <t>小麦※18</t>
    <phoneticPr fontId="5"/>
  </si>
  <si>
    <t xml:space="preserve">③バター・小麦粉を炒めて少量ずつ牛乳を注ぎ、のばしてホワイトソースを作り、②を加え、
</t>
    <phoneticPr fontId="5"/>
  </si>
  <si>
    <t>10月18日(月)配達/10月19日(火)食</t>
    <phoneticPr fontId="5"/>
  </si>
  <si>
    <t>10月19日(火)配達/10月20日(水)食</t>
    <phoneticPr fontId="5"/>
  </si>
  <si>
    <t xml:space="preserve">②材料は食べやすい大きさに切って油で炒め合わせ、
</t>
    <phoneticPr fontId="5"/>
  </si>
  <si>
    <t xml:space="preserve">②水・コンソメ・芋を煮て、やわらかくなったらコーンを加えます。牛乳を加えて弱火で煮、
</t>
    <phoneticPr fontId="5"/>
  </si>
  <si>
    <t>塩・バターで味を調え、水溶き片栗粉でとろみをつけてください。</t>
    <phoneticPr fontId="5"/>
  </si>
  <si>
    <t>10月20日(水)配達/10月21日(木)食</t>
    <phoneticPr fontId="5"/>
  </si>
  <si>
    <t xml:space="preserve">①魚は水気をよくふき取り、片栗粉をまぶします。
</t>
    <phoneticPr fontId="5"/>
  </si>
  <si>
    <t>キッズ</t>
    <phoneticPr fontId="5"/>
  </si>
  <si>
    <t>10月21日(木)配達/10月22日(金)食</t>
    <phoneticPr fontId="5"/>
  </si>
  <si>
    <t>●ヒーローライス</t>
  </si>
  <si>
    <t>冷凍チョップドハムＰ</t>
  </si>
  <si>
    <t>枚</t>
  </si>
  <si>
    <t>①米はコンソメを入れて通常通り炊飯します。_x000D_</t>
  </si>
  <si>
    <t>②ハムは茹でて直径2～3㎝の丸型にくり抜きます（一人当たり３枚）。_x000D_</t>
  </si>
  <si>
    <t>冷凍並竹輪</t>
  </si>
  <si>
    <t>小麦※92</t>
    <phoneticPr fontId="5"/>
  </si>
  <si>
    <t>小麦※92</t>
    <phoneticPr fontId="5"/>
  </si>
  <si>
    <t>※形抜きがない場合は、小さじの計量スプーン等で半円ずつ形抜くとよいでしょう。_x000D_</t>
  </si>
  <si>
    <t>レーズン50ｇＰ</t>
  </si>
  <si>
    <t>※46</t>
  </si>
  <si>
    <t>③残りのハム・玉ねぎはみじん切りにして炒めて塩で調味し、炊き上がったご飯に混ぜ込みます。_x000D_</t>
  </si>
  <si>
    <t>④茹でたちくわは縦に2等分してから小口切りにし、眉毛にします（一人当たり2枚）。_x000D_</t>
  </si>
  <si>
    <t>⑤レーズンは茹でます。_x000D_</t>
  </si>
  <si>
    <t xml:space="preserve">⑥ご飯を平らに丸く盛り付け、ハムを鼻・ほっぺた、レーズンを目、ちくわを眉毛に見立てて盛り付け、
</t>
    <phoneticPr fontId="5"/>
  </si>
  <si>
    <t>ケチャップで口を描いてください。</t>
  </si>
  <si>
    <t>※写真を参考に盛り付けてください。_x000D_</t>
  </si>
  <si>
    <t xml:space="preserve">①肉は食べやすい大きさに切り、すりおろしたにんにく・生姜汁・調味料をもみこみ10分以上漬け込みます。
</t>
    <phoneticPr fontId="5"/>
  </si>
  <si>
    <t>10月22日(金)配達/10月25日(月)食</t>
    <phoneticPr fontId="5"/>
  </si>
  <si>
    <t>10月25日(月)配達/10月26日(火)食</t>
    <phoneticPr fontId="5"/>
  </si>
  <si>
    <t xml:space="preserve">①魚は水気をしっかり拭き取り、酒・正油に漬け込み、カレー粉（少量）を混ぜた小麦粉・片栗粉をまぶして、
</t>
    <phoneticPr fontId="5"/>
  </si>
  <si>
    <t>キッズ</t>
    <phoneticPr fontId="5"/>
  </si>
  <si>
    <t>10月26日(火)配達/10月27日(水)食</t>
    <phoneticPr fontId="5"/>
  </si>
  <si>
    <t>おやつ</t>
    <phoneticPr fontId="5"/>
  </si>
  <si>
    <t>10月27日(水)配達/10月28日(木)食</t>
    <phoneticPr fontId="5"/>
  </si>
  <si>
    <t>10月28日(木)配達/10月29日(金)食</t>
    <phoneticPr fontId="5"/>
  </si>
  <si>
    <t>●ハロウインライス</t>
  </si>
  <si>
    <t>①食べやすい大きさに切った肉・みじん切りにした玉ねぎを炒めて、ケチャップで調味します。_x000D_</t>
  </si>
  <si>
    <t>②炊き上がったご飯に①を混ぜ込みます。_x000D_</t>
  </si>
  <si>
    <t>③三角に切った人参は茹でます。_x000D_</t>
  </si>
  <si>
    <t xml:space="preserve">④②を平皿に丸く盛り付け、人参を目に見立てて盛り付けます。茹でたパセリを頭に飾り、
</t>
    <phoneticPr fontId="5"/>
  </si>
  <si>
    <t>ケチャップで口・鼻を描いて下さい。</t>
  </si>
  <si>
    <t>※写真を参考に盛りつけて下さい。_x000D_</t>
  </si>
  <si>
    <t>かぼちゃのツナグラタン風</t>
  </si>
  <si>
    <t>①かぼちゃは食べやすい大きさに切って下茹でし、ツナは汁気を切ります。マカロニは4～6分程度茹でます。_x000D_</t>
  </si>
  <si>
    <t>②①を油で炒めて、塩・こしょうで調味します。_x000D_</t>
  </si>
  <si>
    <t>マカロニ160ｇ</t>
  </si>
  <si>
    <t>③バター・小麦粉を炒めて少しずつ牛乳を注ぎのばして、ホワイトソースを作ります。_x000D_</t>
  </si>
  <si>
    <t>④ホワイトソースに②を加えて混ぜ合わせ、天板に流します。_x000D_</t>
  </si>
  <si>
    <t>⑤パン粉をかけて、強火のオーブンで5分程度（焦げ目がつくぐらいまで）焼いて下さい。_x000D_</t>
  </si>
  <si>
    <t xml:space="preserve">※オーブンで焼かない場合は、④をお皿につぎ分けて、フライパンで炒ったパン粉（きつね色になるまで）を
</t>
    <phoneticPr fontId="5"/>
  </si>
  <si>
    <t>ふって提供してもよいでしょう。</t>
    <phoneticPr fontId="5"/>
  </si>
  <si>
    <t>＜盛り付けイメージ＞</t>
    <phoneticPr fontId="5"/>
  </si>
  <si>
    <t xml:space="preserve">特定アレルギー表示
※下記をご確認下さい
</t>
    <phoneticPr fontId="5"/>
  </si>
  <si>
    <t>材料</t>
    <rPh sb="0" eb="2">
      <t>ザイリョウ</t>
    </rPh>
    <phoneticPr fontId="5"/>
  </si>
  <si>
    <t>調味料</t>
    <rPh sb="0" eb="3">
      <t>チョウミリョウ</t>
    </rPh>
    <phoneticPr fontId="5"/>
  </si>
  <si>
    <t>月齢</t>
    <rPh sb="0" eb="1">
      <t>ゲツ</t>
    </rPh>
    <rPh sb="1" eb="2">
      <t>レイ</t>
    </rPh>
    <phoneticPr fontId="5"/>
  </si>
  <si>
    <t>9～11ヶ月</t>
    <rPh sb="5" eb="6">
      <t>ゲツ</t>
    </rPh>
    <phoneticPr fontId="5"/>
  </si>
  <si>
    <t>7～8ヶ月</t>
    <rPh sb="4" eb="5">
      <t>ゲツ</t>
    </rPh>
    <phoneticPr fontId="5"/>
  </si>
  <si>
    <t>5～6ヶ月</t>
    <rPh sb="4" eb="5">
      <t>ゲツ</t>
    </rPh>
    <phoneticPr fontId="5"/>
  </si>
  <si>
    <t>大きさ</t>
    <rPh sb="0" eb="1">
      <t>オオ</t>
    </rPh>
    <phoneticPr fontId="5"/>
  </si>
  <si>
    <t>5ｍｍ～1ｃｍ</t>
    <phoneticPr fontId="5"/>
  </si>
  <si>
    <t>みじん切り、つぶし</t>
    <rPh sb="3" eb="4">
      <t>ギ</t>
    </rPh>
    <phoneticPr fontId="5"/>
  </si>
  <si>
    <t>すりつぶし</t>
    <phoneticPr fontId="5"/>
  </si>
  <si>
    <t>材料名</t>
    <rPh sb="0" eb="2">
      <t>ザイリョウ</t>
    </rPh>
    <rPh sb="2" eb="3">
      <t>メイ</t>
    </rPh>
    <phoneticPr fontId="5"/>
  </si>
  <si>
    <t>分量</t>
    <rPh sb="0" eb="2">
      <t>ブンリョウ</t>
    </rPh>
    <phoneticPr fontId="5"/>
  </si>
  <si>
    <t>おかゆ</t>
  </si>
  <si>
    <t>80～90</t>
  </si>
  <si>
    <t>50～80</t>
  </si>
  <si>
    <t>鶏モモ挽肉（加熱用）</t>
  </si>
  <si>
    <t>適量</t>
  </si>
  <si>
    <t>少々</t>
  </si>
  <si>
    <t>卵黄</t>
  </si>
  <si>
    <t>鶏ささみ　(加熱用)</t>
  </si>
  <si>
    <t>昼食</t>
    <rPh sb="0" eb="2">
      <t>チュウショク</t>
    </rPh>
    <phoneticPr fontId="5"/>
  </si>
  <si>
    <t>３色食品群</t>
    <rPh sb="1" eb="2">
      <t>ショク</t>
    </rPh>
    <rPh sb="2" eb="5">
      <t>ショクヒングン</t>
    </rPh>
    <phoneticPr fontId="5"/>
  </si>
  <si>
    <t>3色食品群以外の
使用食材</t>
    <rPh sb="1" eb="2">
      <t>ショク</t>
    </rPh>
    <rPh sb="2" eb="5">
      <t>ショクヒングン</t>
    </rPh>
    <rPh sb="5" eb="7">
      <t>イガイ</t>
    </rPh>
    <rPh sb="9" eb="11">
      <t>シヨウ</t>
    </rPh>
    <rPh sb="11" eb="13">
      <t>ショクザイ</t>
    </rPh>
    <phoneticPr fontId="5"/>
  </si>
  <si>
    <t>3～5歳児</t>
    <rPh sb="3" eb="4">
      <t>サイ</t>
    </rPh>
    <rPh sb="4" eb="5">
      <t>ジ</t>
    </rPh>
    <phoneticPr fontId="5"/>
  </si>
  <si>
    <t>1～2歳児</t>
    <rPh sb="3" eb="4">
      <t>サイ</t>
    </rPh>
    <rPh sb="4" eb="5">
      <t>ジ</t>
    </rPh>
    <phoneticPr fontId="5"/>
  </si>
  <si>
    <t>熱や力になるもの</t>
    <rPh sb="0" eb="1">
      <t>ネツ</t>
    </rPh>
    <rPh sb="2" eb="3">
      <t>チカラ</t>
    </rPh>
    <phoneticPr fontId="5"/>
  </si>
  <si>
    <t>血や肉や骨に           なるもの</t>
    <rPh sb="0" eb="1">
      <t>チ</t>
    </rPh>
    <rPh sb="2" eb="3">
      <t>ニク</t>
    </rPh>
    <rPh sb="4" eb="5">
      <t>ホネ</t>
    </rPh>
    <phoneticPr fontId="5"/>
  </si>
  <si>
    <t>体の調子を              整えるもの</t>
    <rPh sb="0" eb="1">
      <t>カラダ</t>
    </rPh>
    <rPh sb="2" eb="4">
      <t>チョウシ</t>
    </rPh>
    <rPh sb="19" eb="20">
      <t>トトノ</t>
    </rPh>
    <phoneticPr fontId="5"/>
  </si>
  <si>
    <t>エネルギー
たんぱく質
脂質
炭水化物
塩分</t>
    <phoneticPr fontId="5"/>
  </si>
  <si>
    <r>
      <t xml:space="preserve">アレルギー
</t>
    </r>
    <r>
      <rPr>
        <sz val="5"/>
        <rFont val="ＭＳ Ｐ明朝"/>
        <family val="1"/>
        <charset val="128"/>
      </rPr>
      <t>（乳・卵・小麦・落花生・そば・えび・かに）</t>
    </r>
    <rPh sb="7" eb="8">
      <t>ニュウ</t>
    </rPh>
    <rPh sb="9" eb="10">
      <t>タマゴ</t>
    </rPh>
    <rPh sb="11" eb="13">
      <t>コムギ</t>
    </rPh>
    <rPh sb="14" eb="17">
      <t>ラッカセイ</t>
    </rPh>
    <phoneticPr fontId="5"/>
  </si>
  <si>
    <t>ご飯・パン粉・砂糖・油</t>
  </si>
  <si>
    <t>牛乳・豚肉・味噌</t>
  </si>
  <si>
    <t>きゅうり・もやし・玉ねぎ・人参・長ねぎ・白菜</t>
  </si>
  <si>
    <t>ウスターソース・ケチャップ・こしょう・出し汁・酢・水・精製塩</t>
  </si>
  <si>
    <t>kcal</t>
    <phoneticPr fontId="5"/>
  </si>
  <si>
    <t>土</t>
  </si>
  <si>
    <t>野菜カレーライス</t>
    <rPh sb="0" eb="2">
      <t>ヤサイ</t>
    </rPh>
    <phoneticPr fontId="3"/>
  </si>
  <si>
    <t>ご飯・じゃが芋・砂糖・油</t>
    <rPh sb="6" eb="7">
      <t>イモ</t>
    </rPh>
    <phoneticPr fontId="3"/>
  </si>
  <si>
    <t>豚肉・牛乳・ツナ・ヨーグルト</t>
    <rPh sb="0" eb="2">
      <t>ブタニク</t>
    </rPh>
    <rPh sb="3" eb="5">
      <t>ギュウニュウ</t>
    </rPh>
    <phoneticPr fontId="3"/>
  </si>
  <si>
    <t>玉葱・人参・トマト・南瓜・ほうれん草・ブロッコリー・アスパラ・コーン</t>
    <rPh sb="0" eb="2">
      <t>タマネギ</t>
    </rPh>
    <rPh sb="3" eb="5">
      <t>ニンジン</t>
    </rPh>
    <rPh sb="10" eb="12">
      <t>カボチャ</t>
    </rPh>
    <rPh sb="17" eb="18">
      <t>ソウ</t>
    </rPh>
    <phoneticPr fontId="3"/>
  </si>
  <si>
    <t>とろけるカレー甘口・ケチャップ・酒・水</t>
    <rPh sb="7" eb="9">
      <t>アマクチ</t>
    </rPh>
    <rPh sb="16" eb="17">
      <t>サケ</t>
    </rPh>
    <rPh sb="18" eb="19">
      <t>ミズ</t>
    </rPh>
    <phoneticPr fontId="3"/>
  </si>
  <si>
    <t>kcal</t>
  </si>
  <si>
    <t>乳・卵・小麦</t>
    <rPh sb="2" eb="3">
      <t>タマゴ</t>
    </rPh>
    <phoneticPr fontId="3"/>
  </si>
  <si>
    <t>ｇ</t>
    <phoneticPr fontId="5"/>
  </si>
  <si>
    <t>クッキー</t>
    <phoneticPr fontId="3"/>
  </si>
  <si>
    <t>グリーンサラダ ツナコーンマヨ添え</t>
    <rPh sb="15" eb="16">
      <t>ゾ</t>
    </rPh>
    <phoneticPr fontId="3"/>
  </si>
  <si>
    <t>せんべい</t>
    <phoneticPr fontId="3"/>
  </si>
  <si>
    <t>ヨーグルト</t>
    <phoneticPr fontId="3"/>
  </si>
  <si>
    <t>クラッカー</t>
    <phoneticPr fontId="3"/>
  </si>
  <si>
    <t>g</t>
    <phoneticPr fontId="5"/>
  </si>
  <si>
    <t>パイ</t>
    <phoneticPr fontId="3"/>
  </si>
  <si>
    <t>ご飯・バター・マヨネーズ・砂糖・小麦粉・油</t>
  </si>
  <si>
    <t>牛乳・玉子・鮭</t>
  </si>
  <si>
    <t>かぼちゃ・きゅうり・コーン・パセリ・りんご・玉ねぎ</t>
  </si>
  <si>
    <t>こしょう・コンソメ・ふりかけ・水・精製塩</t>
  </si>
  <si>
    <t>乳・卵・小麦_x000D_
※18</t>
    <phoneticPr fontId="5"/>
  </si>
  <si>
    <t>鈴カステラ</t>
    <rPh sb="0" eb="1">
      <t>スズ</t>
    </rPh>
    <phoneticPr fontId="3"/>
  </si>
  <si>
    <t>大豆せんべい</t>
    <rPh sb="0" eb="2">
      <t>ダイズ</t>
    </rPh>
    <phoneticPr fontId="3"/>
  </si>
  <si>
    <t>&lt;十三夜&gt;</t>
    <rPh sb="1" eb="4">
      <t>ジュウサンヤ</t>
    </rPh>
    <phoneticPr fontId="3"/>
  </si>
  <si>
    <t>ごま油・ご飯・花ふ・砂糖・油</t>
  </si>
  <si>
    <t>ツナフレーク缶・豆腐・豚肉・味噌</t>
  </si>
  <si>
    <t>オレンジ・ピーマン・ワカメ・玉ねぎ・枝豆・人参・白菜</t>
  </si>
  <si>
    <t>みりん風調味料・酒・出し汁・醤油・精製塩</t>
  </si>
  <si>
    <t>オレンジ蒸しパン</t>
    <rPh sb="4" eb="5">
      <t>ム</t>
    </rPh>
    <phoneticPr fontId="3"/>
  </si>
  <si>
    <t>マカロニきなこ</t>
    <phoneticPr fontId="3"/>
  </si>
  <si>
    <t>さつま芋・スパゲッティ・バター・砂糖・片栗粉・油</t>
  </si>
  <si>
    <t>牛乳・鶏肉</t>
  </si>
  <si>
    <t>コーン・チンゲン菜・パセリ・もやし・玉ねぎ・人参</t>
  </si>
  <si>
    <t>ウスターソース・ケチャップ・コンソメ・醤油・酢・水・精製塩</t>
  </si>
  <si>
    <t>ふかし芋</t>
    <rPh sb="3" eb="4">
      <t>イモ</t>
    </rPh>
    <phoneticPr fontId="3"/>
  </si>
  <si>
    <t>焼き菓子</t>
    <rPh sb="0" eb="1">
      <t>ヤ</t>
    </rPh>
    <rPh sb="2" eb="4">
      <t>ガシ</t>
    </rPh>
    <phoneticPr fontId="3"/>
  </si>
  <si>
    <t>ご飯・マヨネーズ・砂糖・片栗粉・油</t>
  </si>
  <si>
    <t>シロイトタラ・玉子・味噌・油揚げ</t>
  </si>
  <si>
    <t>えのき茸・オレンジ・ごぼう・しめじ・ピーマン・玉ねぎ・人参</t>
  </si>
  <si>
    <t>みりん風調味料・出し汁・醤油・精製塩</t>
  </si>
  <si>
    <t>中華雑炊</t>
    <rPh sb="0" eb="2">
      <t>チュウカ</t>
    </rPh>
    <rPh sb="2" eb="4">
      <t>ゾウスイ</t>
    </rPh>
    <phoneticPr fontId="3"/>
  </si>
  <si>
    <t>22
金</t>
    <rPh sb="3" eb="4">
      <t>キン</t>
    </rPh>
    <phoneticPr fontId="5"/>
  </si>
  <si>
    <t>イベント献立</t>
    <rPh sb="4" eb="6">
      <t>コンダテ</t>
    </rPh>
    <phoneticPr fontId="5"/>
  </si>
  <si>
    <t>ご飯・スパゲッティ・マヨネーズ・砂糖・小麦粉・片栗粉・油</t>
  </si>
  <si>
    <t>ハム・鶏肉・竹輪</t>
    <phoneticPr fontId="5"/>
  </si>
  <si>
    <t>キャベツ・きゅうり・にんにく・バナナ・レーズン・玉ねぎ・人参・生姜</t>
  </si>
  <si>
    <t>ケチャップ・コンソメ・みりん風調味料・酒・醤油・精製塩</t>
  </si>
  <si>
    <t>乳・卵・小麦_x000D_
※46・※92</t>
    <phoneticPr fontId="5"/>
  </si>
  <si>
    <t>8
金</t>
    <rPh sb="2" eb="3">
      <t>キン</t>
    </rPh>
    <phoneticPr fontId="5"/>
  </si>
  <si>
    <t>●さつま芋のコロコロおにぎり</t>
  </si>
  <si>
    <t>ごま・ご飯・さつま芋・スパゲッティ・マヨネーズ・砂糖・小麦粉・片栗粉・油</t>
  </si>
  <si>
    <t>鶏肉</t>
  </si>
  <si>
    <t>キャベツ・きゅうり・にんにく・バナナ・人参・生姜</t>
  </si>
  <si>
    <t>みりん風調味料・酒・醤油・精製塩</t>
  </si>
  <si>
    <t>スパゲッティミートソース</t>
    <phoneticPr fontId="3"/>
  </si>
  <si>
    <t>スパゲッティ・バター・砂糖・薄力粉・油・ごま油</t>
    <rPh sb="11" eb="13">
      <t>サトウ</t>
    </rPh>
    <rPh sb="14" eb="17">
      <t>ハクリキコ</t>
    </rPh>
    <rPh sb="18" eb="19">
      <t>アブラ</t>
    </rPh>
    <rPh sb="22" eb="23">
      <t>アブラ</t>
    </rPh>
    <phoneticPr fontId="3"/>
  </si>
  <si>
    <t>豚肉・豆腐・ツナフレーク缶</t>
    <rPh sb="0" eb="2">
      <t>ブタニク</t>
    </rPh>
    <rPh sb="3" eb="5">
      <t>トウフ</t>
    </rPh>
    <rPh sb="12" eb="13">
      <t>カン</t>
    </rPh>
    <phoneticPr fontId="3"/>
  </si>
  <si>
    <t>玉ねぎ・人参・グリーンピース・インゲン・コーン</t>
    <rPh sb="0" eb="1">
      <t>タマ</t>
    </rPh>
    <rPh sb="4" eb="6">
      <t>ニンジン</t>
    </rPh>
    <phoneticPr fontId="3"/>
  </si>
  <si>
    <t>ウスターソース・ケチャップ・酒・水・醤油・酢</t>
    <rPh sb="14" eb="15">
      <t>サケ</t>
    </rPh>
    <rPh sb="16" eb="17">
      <t>ミズ</t>
    </rPh>
    <rPh sb="18" eb="20">
      <t>ショウユ</t>
    </rPh>
    <rPh sb="21" eb="22">
      <t>ス</t>
    </rPh>
    <phoneticPr fontId="3"/>
  </si>
  <si>
    <t>乳・小麦</t>
    <phoneticPr fontId="3"/>
  </si>
  <si>
    <t>ウエハース</t>
    <phoneticPr fontId="3"/>
  </si>
  <si>
    <t>豆腐とツナのサラダ</t>
    <phoneticPr fontId="3"/>
  </si>
  <si>
    <t>フルーツ（洋梨缶）</t>
    <rPh sb="5" eb="8">
      <t>ヨウナシカン</t>
    </rPh>
    <phoneticPr fontId="3"/>
  </si>
  <si>
    <t>ビスケット</t>
    <phoneticPr fontId="3"/>
  </si>
  <si>
    <t>ご飯・じゃが芋・バター・砂糖・油</t>
  </si>
  <si>
    <t>ツナフレーク缶・玉子・豆腐・味噌・油揚げ</t>
  </si>
  <si>
    <t>インゲン・きゅうり・ほうれん草・玉ねぎ・人参</t>
  </si>
  <si>
    <t>ケチャップ・こしょう・ふりかけ・出し汁・醤油・酢・精製塩</t>
  </si>
  <si>
    <t>洋梨のカップケーキ</t>
    <rPh sb="0" eb="2">
      <t>ヨウナシ</t>
    </rPh>
    <phoneticPr fontId="3"/>
  </si>
  <si>
    <t>ご飯・砂糖・小麦粉・片栗粉・油</t>
  </si>
  <si>
    <t>スケソウタラ・鶏肉・味噌</t>
  </si>
  <si>
    <t>キャベツ・なめこ・りんご・玉ねぎ・小松菜・人参</t>
  </si>
  <si>
    <t>カレーパウダー・酒・出し汁・醤油</t>
  </si>
  <si>
    <t>鮭チャーハン</t>
    <rPh sb="0" eb="1">
      <t>サケ</t>
    </rPh>
    <phoneticPr fontId="3"/>
  </si>
  <si>
    <t>うどん・ごま油・砂糖</t>
  </si>
  <si>
    <t>ヨーグルト・大豆・豚肉・味噌・油揚げ</t>
  </si>
  <si>
    <t>かぼちゃ・チンゲン菜・ひじき・人参・大根</t>
  </si>
  <si>
    <t>酒・出し汁・醤油・水</t>
  </si>
  <si>
    <t>ジャムサンド（りんごジャム）</t>
    <phoneticPr fontId="3"/>
  </si>
  <si>
    <t>ご飯・砂糖・油</t>
  </si>
  <si>
    <t>オレンジ・カットトマトパック・キャベツ・グリンピース・コーン・玉ねぎ・人参</t>
  </si>
  <si>
    <t>とろけるハヤシ・酢・水・精製塩</t>
  </si>
  <si>
    <t>サーターアンダギー</t>
    <phoneticPr fontId="3"/>
  </si>
  <si>
    <t>鶏肉</t>
    <phoneticPr fontId="3"/>
  </si>
  <si>
    <t>29
金</t>
    <rPh sb="3" eb="4">
      <t>キン</t>
    </rPh>
    <phoneticPr fontId="5"/>
  </si>
  <si>
    <t>ご飯・バター・パン粉・マカロニ・小麦粉・油</t>
  </si>
  <si>
    <t>ツナフレーク缶・牛乳・鶏肉</t>
  </si>
  <si>
    <t>かぼちゃ・パセリ・バナナ・もやし・玉ねぎ・人参・長ねぎ</t>
  </si>
  <si>
    <t>ケチャップ・こしょう・コンソメ・水・精製塩</t>
  </si>
  <si>
    <t>かぼちゃビスケット</t>
    <phoneticPr fontId="3"/>
  </si>
  <si>
    <t>&lt;31日 ハロウィン&gt;</t>
    <rPh sb="3" eb="4">
      <t>ニチ</t>
    </rPh>
    <phoneticPr fontId="3"/>
  </si>
  <si>
    <t>バームクーヘン</t>
    <phoneticPr fontId="3"/>
  </si>
  <si>
    <t>年齢</t>
    <rPh sb="0" eb="2">
      <t>ネンレイ</t>
    </rPh>
    <phoneticPr fontId="5"/>
  </si>
  <si>
    <t>給与栄養目標量</t>
    <rPh sb="0" eb="2">
      <t>キュウヨ</t>
    </rPh>
    <rPh sb="2" eb="4">
      <t>エイヨウ</t>
    </rPh>
    <rPh sb="4" eb="6">
      <t>モクヒョウ</t>
    </rPh>
    <rPh sb="6" eb="7">
      <t>リョウ</t>
    </rPh>
    <phoneticPr fontId="5"/>
  </si>
  <si>
    <t>当月平均給与栄養量</t>
    <rPh sb="0" eb="2">
      <t>トウゲツ</t>
    </rPh>
    <rPh sb="2" eb="4">
      <t>ヘイキン</t>
    </rPh>
    <rPh sb="4" eb="6">
      <t>キュウヨ</t>
    </rPh>
    <rPh sb="6" eb="8">
      <t>エイヨウ</t>
    </rPh>
    <rPh sb="8" eb="9">
      <t>リョウ</t>
    </rPh>
    <phoneticPr fontId="5"/>
  </si>
  <si>
    <t>※3色食品群は食品中に含まれる栄養素を見た目で分かりやすくする為の目安です。　３色食品群に分類されない食材は、「3色食品群以外の使用食材」に記載しております。</t>
    <rPh sb="2" eb="3">
      <t>ショク</t>
    </rPh>
    <rPh sb="3" eb="6">
      <t>ショクヒングン</t>
    </rPh>
    <rPh sb="7" eb="10">
      <t>ショクヒンチュウ</t>
    </rPh>
    <rPh sb="11" eb="12">
      <t>フク</t>
    </rPh>
    <rPh sb="15" eb="18">
      <t>エイヨウソ</t>
    </rPh>
    <rPh sb="19" eb="20">
      <t>ミ</t>
    </rPh>
    <rPh sb="21" eb="22">
      <t>メ</t>
    </rPh>
    <rPh sb="23" eb="24">
      <t>ワ</t>
    </rPh>
    <rPh sb="31" eb="32">
      <t>タメ</t>
    </rPh>
    <rPh sb="33" eb="35">
      <t>メヤス</t>
    </rPh>
    <rPh sb="51" eb="53">
      <t>ショクザイ</t>
    </rPh>
    <rPh sb="67" eb="68">
      <t>ザイ</t>
    </rPh>
    <rPh sb="70" eb="72">
      <t>キサイ</t>
    </rPh>
    <phoneticPr fontId="5"/>
  </si>
  <si>
    <t>ｴﾈﾙｷﾞｰ/たんぱく質/脂質/炭水化物/塩分</t>
    <rPh sb="11" eb="12">
      <t>シツ</t>
    </rPh>
    <rPh sb="13" eb="15">
      <t>シシツ</t>
    </rPh>
    <rPh sb="16" eb="20">
      <t>タンスイカブツ</t>
    </rPh>
    <rPh sb="21" eb="23">
      <t>エンブン</t>
    </rPh>
    <phoneticPr fontId="5"/>
  </si>
  <si>
    <t>エネルギーkcal</t>
    <phoneticPr fontId="5"/>
  </si>
  <si>
    <t>たんぱく質ｇ</t>
    <rPh sb="4" eb="5">
      <t>シツ</t>
    </rPh>
    <phoneticPr fontId="5"/>
  </si>
  <si>
    <t>脂質ｇ</t>
    <rPh sb="0" eb="2">
      <t>シシツ</t>
    </rPh>
    <phoneticPr fontId="5"/>
  </si>
  <si>
    <t>炭水化物ｇ</t>
    <rPh sb="0" eb="4">
      <t>タンスイカブツ</t>
    </rPh>
    <phoneticPr fontId="5"/>
  </si>
  <si>
    <t>塩分ｇ</t>
    <rPh sb="0" eb="2">
      <t>エンブン</t>
    </rPh>
    <phoneticPr fontId="5"/>
  </si>
  <si>
    <t>※調味料のアレルギー表示は弊社でお届けしたものに限ります。またアレルギーの詳細は「予定献立表」でご確認下さい。</t>
    <rPh sb="37" eb="39">
      <t>ショウサイ</t>
    </rPh>
    <rPh sb="41" eb="43">
      <t>ヨテイ</t>
    </rPh>
    <rPh sb="43" eb="45">
      <t>コンダテ</t>
    </rPh>
    <rPh sb="45" eb="46">
      <t>ヒョウ</t>
    </rPh>
    <rPh sb="49" eb="52">
      <t>カクニンクダ</t>
    </rPh>
    <phoneticPr fontId="5"/>
  </si>
  <si>
    <t>3～5</t>
    <phoneticPr fontId="5"/>
  </si>
  <si>
    <t>歳</t>
    <rPh sb="0" eb="1">
      <t>サイ</t>
    </rPh>
    <phoneticPr fontId="5"/>
  </si>
  <si>
    <t>390/16.1/10.8/57.0/1.1未満</t>
    <rPh sb="22" eb="24">
      <t>ミマン</t>
    </rPh>
    <phoneticPr fontId="5"/>
  </si>
  <si>
    <t>※都合により、献立を変更する場合がございます。</t>
    <rPh sb="1" eb="3">
      <t>ツゴウ</t>
    </rPh>
    <rPh sb="7" eb="9">
      <t>コンダテ</t>
    </rPh>
    <rPh sb="10" eb="12">
      <t>ヘンコウ</t>
    </rPh>
    <rPh sb="14" eb="16">
      <t>バアイ</t>
    </rPh>
    <phoneticPr fontId="5"/>
  </si>
  <si>
    <t>1～2</t>
    <phoneticPr fontId="5"/>
  </si>
  <si>
    <t>285/11.8/7.9/41.7/0.8未満</t>
    <rPh sb="21" eb="23">
      <t>ミマン</t>
    </rPh>
    <phoneticPr fontId="5"/>
  </si>
  <si>
    <t>※18　本製品で使用している海苔は、えび・かにの生息域で採取しています。</t>
  </si>
  <si>
    <t>※46　本商品製造工場では、小麦、乳、卵、えび、落花生を含む製品を製造しています。</t>
  </si>
  <si>
    <t>※60　本工場では小麦・乳を使用しております。</t>
  </si>
  <si>
    <t>※92　本品工場では小麦、卵、乳、えび、いか、豚肉、ゼラチン、大豆を含む製品を製造しております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</si>
</sst>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 ?/2"/>
    <numFmt numFmtId="177" formatCode="#\ ?/4"/>
    <numFmt numFmtId="178" formatCode="#\ ?/8"/>
    <numFmt numFmtId="179" formatCode="#\ ?/3"/>
    <numFmt numFmtId="180" formatCode="#\ ?/10"/>
    <numFmt numFmtId="181" formatCode="#\ ?/6"/>
    <numFmt numFmtId="182" formatCode="#\ ?/12"/>
    <numFmt numFmtId="183" formatCode="#\ ?/20"/>
    <numFmt numFmtId="184" formatCode="0.0_ "/>
    <numFmt numFmtId="185" formatCode="0_ "/>
  </numFmts>
  <fonts count="37" x14ac:knownFonts="1">
    <font>
      <sz val="11"/>
      <color theme="1"/>
      <name val="ＭＳ Ｐゴシック"/>
      <family val="3"/>
      <charset val="128"/>
      <scheme val="minor"/>
    </font>
    <font>
      <sz val="11"/>
      <name val="ＭＳ Ｐゴシック"/>
      <family val="3"/>
      <charset val="128"/>
    </font>
    <font>
      <sz val="11"/>
      <name val="ＭＳ Ｐ明朝"/>
      <family val="1"/>
      <charset val="128"/>
    </font>
    <font>
      <sz val="6"/>
      <name val="ＭＳ Ｐゴシック"/>
      <family val="2"/>
      <charset val="128"/>
      <scheme val="minor"/>
    </font>
    <font>
      <b/>
      <sz val="12"/>
      <name val="ＭＳ Ｐ明朝"/>
      <family val="1"/>
      <charset val="128"/>
    </font>
    <font>
      <sz val="6"/>
      <name val="ＭＳ Ｐゴシック"/>
      <family val="3"/>
      <charset val="128"/>
    </font>
    <font>
      <sz val="8"/>
      <name val="ＭＳ Ｐ明朝"/>
      <family val="1"/>
      <charset val="128"/>
    </font>
    <font>
      <sz val="9"/>
      <name val="ＭＳ Ｐ明朝"/>
      <family val="1"/>
      <charset val="128"/>
    </font>
    <font>
      <sz val="8"/>
      <color theme="1"/>
      <name val="ＭＳ Ｐゴシック"/>
      <family val="3"/>
      <charset val="128"/>
      <scheme val="minor"/>
    </font>
    <font>
      <sz val="9"/>
      <color theme="1"/>
      <name val="ＭＳ Ｐゴシック"/>
      <family val="3"/>
      <charset val="128"/>
      <scheme val="minor"/>
    </font>
    <font>
      <b/>
      <sz val="28"/>
      <name val="ＭＳ Ｐゴシック"/>
      <family val="3"/>
      <charset val="128"/>
    </font>
    <font>
      <sz val="6"/>
      <name val="ＭＳ Ｐゴシック"/>
      <family val="3"/>
      <charset val="128"/>
      <scheme val="minor"/>
    </font>
    <font>
      <b/>
      <sz val="12"/>
      <name val="ＭＳ Ｐゴシック"/>
      <family val="3"/>
      <charset val="128"/>
    </font>
    <font>
      <sz val="14"/>
      <name val="ＭＳ Ｐゴシック"/>
      <family val="3"/>
      <charset val="128"/>
    </font>
    <font>
      <b/>
      <sz val="11"/>
      <name val="ＭＳ Ｐゴシック"/>
      <family val="3"/>
      <charset val="128"/>
    </font>
    <font>
      <sz val="10.5"/>
      <name val="ＭＳ Ｐゴシック"/>
      <family val="3"/>
      <charset val="128"/>
    </font>
    <font>
      <sz val="9"/>
      <name val="ＭＳ Ｐゴシック"/>
      <family val="3"/>
      <charset val="128"/>
    </font>
    <font>
      <sz val="11.5"/>
      <name val="ＭＳ Ｐゴシック"/>
      <family val="3"/>
      <charset val="128"/>
    </font>
    <font>
      <b/>
      <sz val="24"/>
      <name val="ＭＳ Ｐゴシック"/>
      <family val="3"/>
      <charset val="128"/>
    </font>
    <font>
      <b/>
      <sz val="22"/>
      <name val="ＭＳ Ｐゴシック"/>
      <family val="3"/>
      <charset val="128"/>
    </font>
    <font>
      <sz val="8"/>
      <name val="ＭＳ Ｐゴシック"/>
      <family val="3"/>
      <charset val="128"/>
    </font>
    <font>
      <b/>
      <sz val="14"/>
      <name val="ＭＳ Ｐゴシック"/>
      <family val="3"/>
      <charset val="128"/>
    </font>
    <font>
      <b/>
      <sz val="9"/>
      <name val="ＭＳ Ｐゴシック"/>
      <family val="3"/>
      <charset val="128"/>
    </font>
    <font>
      <b/>
      <sz val="8"/>
      <name val="ＭＳ Ｐゴシック"/>
      <family val="3"/>
      <charset val="128"/>
    </font>
    <font>
      <sz val="12"/>
      <name val="ＭＳ Ｐゴシック"/>
      <family val="3"/>
      <charset val="128"/>
    </font>
    <font>
      <sz val="16"/>
      <name val="ＭＳ Ｐゴシック"/>
      <family val="3"/>
      <charset val="128"/>
    </font>
    <font>
      <sz val="11"/>
      <color theme="1"/>
      <name val="ＭＳ Ｐゴシック"/>
      <family val="3"/>
      <charset val="128"/>
      <scheme val="minor"/>
    </font>
    <font>
      <b/>
      <sz val="10"/>
      <name val="ＭＳ Ｐゴシック"/>
      <family val="3"/>
      <charset val="128"/>
    </font>
    <font>
      <b/>
      <sz val="11"/>
      <color theme="1"/>
      <name val="ＭＳ Ｐゴシック"/>
      <family val="3"/>
      <charset val="128"/>
      <scheme val="minor"/>
    </font>
    <font>
      <b/>
      <sz val="11"/>
      <name val="ＭＳ Ｐ明朝"/>
      <family val="1"/>
      <charset val="128"/>
    </font>
    <font>
      <b/>
      <sz val="18"/>
      <name val="ＭＳ Ｐ明朝"/>
      <family val="1"/>
      <charset val="128"/>
    </font>
    <font>
      <b/>
      <sz val="36"/>
      <name val="ＭＳ Ｐ明朝"/>
      <family val="1"/>
      <charset val="128"/>
    </font>
    <font>
      <sz val="6"/>
      <name val="ＭＳ Ｐ明朝"/>
      <family val="1"/>
      <charset val="128"/>
    </font>
    <font>
      <sz val="5"/>
      <name val="ＭＳ Ｐ明朝"/>
      <family val="1"/>
      <charset val="128"/>
    </font>
    <font>
      <sz val="10"/>
      <name val="ＭＳ Ｐ明朝"/>
      <family val="1"/>
      <charset val="128"/>
    </font>
    <font>
      <sz val="10"/>
      <color rgb="FFFF0000"/>
      <name val="ＭＳ Ｐ明朝"/>
      <family val="1"/>
      <charset val="128"/>
    </font>
    <font>
      <sz val="11"/>
      <color rgb="FFFF0000"/>
      <name val="ＭＳ Ｐ明朝"/>
      <family val="1"/>
      <charset val="128"/>
    </font>
  </fonts>
  <fills count="15">
    <fill>
      <patternFill patternType="none"/>
    </fill>
    <fill>
      <patternFill patternType="gray125"/>
    </fill>
    <fill>
      <patternFill patternType="solid">
        <fgColor rgb="FFFFCCFF"/>
        <bgColor indexed="64"/>
      </patternFill>
    </fill>
    <fill>
      <patternFill patternType="solid">
        <fgColor theme="0"/>
        <bgColor indexed="64"/>
      </patternFill>
    </fill>
    <fill>
      <patternFill patternType="solid">
        <fgColor theme="0" tint="-0.14999847407452621"/>
        <bgColor indexed="64"/>
      </patternFill>
    </fill>
    <fill>
      <patternFill patternType="solid">
        <fgColor indexed="22"/>
        <bgColor indexed="64"/>
      </patternFill>
    </fill>
    <fill>
      <patternFill patternType="solid">
        <fgColor indexed="43"/>
        <bgColor indexed="64"/>
      </patternFill>
    </fill>
    <fill>
      <patternFill patternType="solid">
        <fgColor indexed="29"/>
        <bgColor indexed="64"/>
      </patternFill>
    </fill>
    <fill>
      <patternFill patternType="solid">
        <fgColor indexed="42"/>
        <bgColor indexed="64"/>
      </patternFill>
    </fill>
    <fill>
      <patternFill patternType="solid">
        <fgColor rgb="FFFFD9FF"/>
        <bgColor indexed="64"/>
      </patternFill>
    </fill>
    <fill>
      <patternFill patternType="solid">
        <fgColor rgb="FFCDF2FF"/>
        <bgColor indexed="64"/>
      </patternFill>
    </fill>
    <fill>
      <patternFill patternType="solid">
        <fgColor rgb="FFFFDE9B"/>
        <bgColor indexed="64"/>
      </patternFill>
    </fill>
    <fill>
      <patternFill patternType="solid">
        <fgColor rgb="FFC9FFC9"/>
        <bgColor indexed="64"/>
      </patternFill>
    </fill>
    <fill>
      <patternFill patternType="solid">
        <fgColor rgb="FFFFFF00"/>
        <bgColor indexed="64"/>
      </patternFill>
    </fill>
    <fill>
      <patternFill patternType="solid">
        <fgColor rgb="FFFFFFD1"/>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55"/>
      </bottom>
      <diagonal/>
    </border>
    <border>
      <left style="thin">
        <color indexed="64"/>
      </left>
      <right style="thin">
        <color indexed="64"/>
      </right>
      <top style="thin">
        <color indexed="64"/>
      </top>
      <bottom/>
      <diagonal/>
    </border>
    <border>
      <left style="thin">
        <color indexed="64"/>
      </left>
      <right style="thin">
        <color indexed="64"/>
      </right>
      <top/>
      <bottom style="thin">
        <color indexed="23"/>
      </bottom>
      <diagonal/>
    </border>
    <border>
      <left style="thin">
        <color indexed="64"/>
      </left>
      <right style="thin">
        <color indexed="64"/>
      </right>
      <top style="thin">
        <color indexed="55"/>
      </top>
      <bottom style="thin">
        <color indexed="55"/>
      </bottom>
      <diagonal/>
    </border>
    <border>
      <left style="thin">
        <color indexed="64"/>
      </left>
      <right style="thin">
        <color indexed="64"/>
      </right>
      <top style="thin">
        <color indexed="23"/>
      </top>
      <bottom style="thin">
        <color indexed="23"/>
      </bottom>
      <diagonal/>
    </border>
    <border>
      <left style="thin">
        <color indexed="64"/>
      </left>
      <right style="thin">
        <color indexed="64"/>
      </right>
      <top style="thin">
        <color indexed="55"/>
      </top>
      <bottom/>
      <diagonal/>
    </border>
    <border>
      <left style="thin">
        <color indexed="64"/>
      </left>
      <right style="thin">
        <color indexed="64"/>
      </right>
      <top/>
      <bottom style="thin">
        <color indexed="64"/>
      </bottom>
      <diagonal/>
    </border>
    <border>
      <left style="thin">
        <color indexed="64"/>
      </left>
      <right style="thin">
        <color indexed="64"/>
      </right>
      <top style="thin">
        <color indexed="23"/>
      </top>
      <bottom/>
      <diagonal/>
    </border>
    <border>
      <left style="thin">
        <color indexed="64"/>
      </left>
      <right style="thin">
        <color indexed="64"/>
      </right>
      <top style="thin">
        <color indexed="64"/>
      </top>
      <bottom style="thin">
        <color indexed="55"/>
      </bottom>
      <diagonal/>
    </border>
    <border>
      <left style="thin">
        <color indexed="64"/>
      </left>
      <right style="thin">
        <color indexed="64"/>
      </right>
      <top style="thin">
        <color indexed="64"/>
      </top>
      <bottom style="thin">
        <color indexed="23"/>
      </bottom>
      <diagonal/>
    </border>
    <border>
      <left style="thin">
        <color indexed="64"/>
      </left>
      <right style="thin">
        <color indexed="64"/>
      </right>
      <top style="thin">
        <color indexed="55"/>
      </top>
      <bottom style="thin">
        <color indexed="64"/>
      </bottom>
      <diagonal/>
    </border>
    <border>
      <left style="thin">
        <color indexed="64"/>
      </left>
      <right style="thin">
        <color indexed="64"/>
      </right>
      <top style="thin">
        <color indexed="23"/>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s>
  <cellStyleXfs count="5">
    <xf numFmtId="0" fontId="0" fillId="0" borderId="0">
      <alignment vertical="center"/>
    </xf>
    <xf numFmtId="0" fontId="1" fillId="0" borderId="0">
      <alignment vertical="center"/>
    </xf>
    <xf numFmtId="0" fontId="1" fillId="0" borderId="0"/>
    <xf numFmtId="0" fontId="26" fillId="0" borderId="0">
      <alignment vertical="center"/>
    </xf>
    <xf numFmtId="0" fontId="1" fillId="0" borderId="0">
      <alignment vertical="center"/>
    </xf>
  </cellStyleXfs>
  <cellXfs count="390">
    <xf numFmtId="0" fontId="0" fillId="0" borderId="0" xfId="0">
      <alignment vertical="center"/>
    </xf>
    <xf numFmtId="0" fontId="2" fillId="0" borderId="0" xfId="1" applyFont="1" applyAlignment="1">
      <alignment horizontal="center" vertical="center" textRotation="255"/>
    </xf>
    <xf numFmtId="0" fontId="2" fillId="0" borderId="0" xfId="1" applyFont="1">
      <alignment vertical="center"/>
    </xf>
    <xf numFmtId="0" fontId="2" fillId="0" borderId="0" xfId="1" applyFont="1" applyAlignment="1">
      <alignment horizontal="center" vertical="center"/>
    </xf>
    <xf numFmtId="0" fontId="1" fillId="0" borderId="1" xfId="1" applyBorder="1" applyAlignment="1">
      <alignment horizontal="center" vertical="center"/>
    </xf>
    <xf numFmtId="0" fontId="1" fillId="3" borderId="1" xfId="1" applyFill="1" applyBorder="1" applyAlignment="1">
      <alignment horizontal="center" vertical="center"/>
    </xf>
    <xf numFmtId="0" fontId="2" fillId="0" borderId="9" xfId="1" applyFont="1" applyFill="1" applyBorder="1" applyAlignment="1">
      <alignment horizontal="left" vertical="center" shrinkToFit="1"/>
    </xf>
    <xf numFmtId="0" fontId="2" fillId="0" borderId="11" xfId="1" applyFont="1" applyFill="1" applyBorder="1" applyAlignment="1">
      <alignment horizontal="left" vertical="center" shrinkToFit="1"/>
    </xf>
    <xf numFmtId="0" fontId="2" fillId="0" borderId="0" xfId="1" applyFont="1" applyFill="1" applyAlignment="1">
      <alignment horizontal="center" vertical="center"/>
    </xf>
    <xf numFmtId="0" fontId="2" fillId="0" borderId="0" xfId="1" applyFont="1" applyFill="1">
      <alignment vertical="center"/>
    </xf>
    <xf numFmtId="0" fontId="2" fillId="0" borderId="16" xfId="1" applyFont="1" applyFill="1" applyBorder="1" applyAlignment="1">
      <alignment horizontal="left" vertical="center" shrinkToFit="1"/>
    </xf>
    <xf numFmtId="0" fontId="10" fillId="0" borderId="0" xfId="1" applyFont="1" applyAlignment="1">
      <alignment vertical="center"/>
    </xf>
    <xf numFmtId="0" fontId="10" fillId="0" borderId="0" xfId="1" applyFont="1" applyAlignment="1">
      <alignment horizontal="center" vertical="center"/>
    </xf>
    <xf numFmtId="0" fontId="1" fillId="0" borderId="0" xfId="1" applyFont="1">
      <alignment vertical="center"/>
    </xf>
    <xf numFmtId="0" fontId="0" fillId="0" borderId="0" xfId="0" applyAlignment="1">
      <alignment horizontal="center" vertical="center"/>
    </xf>
    <xf numFmtId="0" fontId="1" fillId="0" borderId="0" xfId="1" applyNumberFormat="1" applyFont="1">
      <alignment vertical="center"/>
    </xf>
    <xf numFmtId="0" fontId="10" fillId="0" borderId="0" xfId="1" applyFont="1" applyAlignment="1">
      <alignment vertical="center" shrinkToFit="1"/>
    </xf>
    <xf numFmtId="0" fontId="10" fillId="0" borderId="0" xfId="1" applyNumberFormat="1" applyFont="1" applyAlignment="1">
      <alignment horizontal="center" vertical="center" shrinkToFit="1"/>
    </xf>
    <xf numFmtId="0" fontId="10" fillId="0" borderId="0" xfId="1" applyFont="1" applyAlignment="1">
      <alignment horizontal="center" vertical="center" shrinkToFit="1"/>
    </xf>
    <xf numFmtId="0" fontId="12" fillId="0" borderId="22" xfId="1" applyFont="1" applyBorder="1" applyAlignment="1">
      <alignment horizontal="center" vertical="center"/>
    </xf>
    <xf numFmtId="0" fontId="13" fillId="0" borderId="0" xfId="1" applyFont="1" applyBorder="1" applyAlignment="1">
      <alignment horizontal="center" vertical="center" shrinkToFit="1"/>
    </xf>
    <xf numFmtId="0" fontId="10" fillId="0" borderId="22" xfId="1" applyFont="1" applyBorder="1" applyAlignment="1">
      <alignment horizontal="center" vertical="center"/>
    </xf>
    <xf numFmtId="0" fontId="10" fillId="0" borderId="1" xfId="1" applyFont="1" applyBorder="1" applyAlignment="1">
      <alignment horizontal="center" vertical="center"/>
    </xf>
    <xf numFmtId="0" fontId="14" fillId="0" borderId="1" xfId="1" applyFont="1" applyBorder="1" applyAlignment="1">
      <alignment horizontal="center" vertical="center"/>
    </xf>
    <xf numFmtId="0" fontId="14" fillId="0" borderId="1" xfId="1" applyNumberFormat="1" applyFont="1" applyBorder="1" applyAlignment="1">
      <alignment horizontal="center" vertical="center"/>
    </xf>
    <xf numFmtId="0" fontId="14" fillId="0" borderId="22" xfId="1" applyFont="1" applyBorder="1" applyAlignment="1">
      <alignment horizontal="center" vertical="center" shrinkToFit="1"/>
    </xf>
    <xf numFmtId="0" fontId="14" fillId="0" borderId="1" xfId="1" applyFont="1" applyFill="1" applyBorder="1" applyAlignment="1">
      <alignment horizontal="center" vertical="center" shrinkToFit="1"/>
    </xf>
    <xf numFmtId="0" fontId="14" fillId="0" borderId="1" xfId="1" applyFont="1" applyFill="1" applyBorder="1" applyAlignment="1">
      <alignment horizontal="center" vertical="center"/>
    </xf>
    <xf numFmtId="0" fontId="14" fillId="0" borderId="1" xfId="1" applyNumberFormat="1" applyFont="1" applyFill="1" applyBorder="1" applyAlignment="1">
      <alignment horizontal="center" vertical="center"/>
    </xf>
    <xf numFmtId="0" fontId="15" fillId="0" borderId="0" xfId="2" applyNumberFormat="1" applyFont="1" applyFill="1" applyAlignment="1">
      <alignment shrinkToFit="1"/>
    </xf>
    <xf numFmtId="0" fontId="16" fillId="0" borderId="0" xfId="1" applyNumberFormat="1" applyFont="1" applyBorder="1" applyAlignment="1">
      <alignment wrapText="1" shrinkToFit="1"/>
    </xf>
    <xf numFmtId="0" fontId="17" fillId="0" borderId="0" xfId="1" applyFont="1" applyAlignment="1">
      <alignment vertical="top" shrinkToFit="1"/>
    </xf>
    <xf numFmtId="0" fontId="18" fillId="0" borderId="0" xfId="1" applyFont="1" applyBorder="1" applyAlignment="1">
      <alignment horizontal="center" vertical="center" shrinkToFit="1"/>
    </xf>
    <xf numFmtId="0" fontId="1" fillId="0" borderId="0" xfId="1" applyAlignment="1">
      <alignment horizontal="center" shrinkToFit="1"/>
    </xf>
    <xf numFmtId="0" fontId="16" fillId="0" borderId="0" xfId="1" applyNumberFormat="1" applyFont="1" applyBorder="1" applyAlignment="1">
      <alignment horizontal="center" shrinkToFit="1"/>
    </xf>
    <xf numFmtId="0" fontId="14" fillId="0" borderId="0" xfId="1" applyFont="1" applyBorder="1" applyAlignment="1">
      <alignment horizontal="center" vertical="center"/>
    </xf>
    <xf numFmtId="0" fontId="14" fillId="0" borderId="0" xfId="1" applyNumberFormat="1" applyFont="1" applyBorder="1" applyAlignment="1">
      <alignment horizontal="center" vertical="center"/>
    </xf>
    <xf numFmtId="0" fontId="20" fillId="0" borderId="0" xfId="1" applyNumberFormat="1" applyFont="1" applyBorder="1" applyAlignment="1">
      <alignment shrinkToFit="1"/>
    </xf>
    <xf numFmtId="0" fontId="21" fillId="0" borderId="26" xfId="1" applyFont="1" applyBorder="1" applyAlignment="1">
      <alignment horizontal="left" vertical="center"/>
    </xf>
    <xf numFmtId="0" fontId="21" fillId="0" borderId="27" xfId="1" applyFont="1" applyBorder="1" applyAlignment="1">
      <alignment horizontal="center" vertical="center" shrinkToFit="1"/>
    </xf>
    <xf numFmtId="0" fontId="21" fillId="0" borderId="28" xfId="1" applyFont="1" applyBorder="1" applyAlignment="1">
      <alignment horizontal="center" vertical="center" shrinkToFit="1"/>
    </xf>
    <xf numFmtId="0" fontId="22" fillId="0" borderId="29" xfId="1" applyNumberFormat="1" applyFont="1" applyBorder="1" applyAlignment="1">
      <alignment horizontal="center" vertical="center" wrapText="1"/>
    </xf>
    <xf numFmtId="0" fontId="21" fillId="0" borderId="29" xfId="1" applyNumberFormat="1" applyFont="1" applyFill="1" applyBorder="1" applyAlignment="1">
      <alignment horizontal="center" vertical="center" shrinkToFit="1"/>
    </xf>
    <xf numFmtId="0" fontId="21" fillId="0" borderId="29" xfId="1" applyFont="1" applyBorder="1" applyAlignment="1">
      <alignment horizontal="center" vertical="center" shrinkToFit="1"/>
    </xf>
    <xf numFmtId="0" fontId="21" fillId="0" borderId="29" xfId="1" applyFont="1" applyFill="1" applyBorder="1" applyAlignment="1">
      <alignment horizontal="center" vertical="center" shrinkToFit="1"/>
    </xf>
    <xf numFmtId="0" fontId="21" fillId="0" borderId="30" xfId="1" applyFont="1" applyBorder="1" applyAlignment="1">
      <alignment horizontal="center" vertical="center" shrinkToFit="1"/>
    </xf>
    <xf numFmtId="0" fontId="21" fillId="0" borderId="31" xfId="1" applyFont="1" applyBorder="1" applyAlignment="1">
      <alignment horizontal="center" vertical="center"/>
    </xf>
    <xf numFmtId="0" fontId="23" fillId="0" borderId="29" xfId="1" applyNumberFormat="1" applyFont="1" applyBorder="1" applyAlignment="1">
      <alignment horizontal="center" vertical="center" wrapText="1" shrinkToFit="1"/>
    </xf>
    <xf numFmtId="0" fontId="21" fillId="0" borderId="29" xfId="1" applyNumberFormat="1" applyFont="1" applyBorder="1" applyAlignment="1">
      <alignment horizontal="center" vertical="center" shrinkToFit="1"/>
    </xf>
    <xf numFmtId="0" fontId="21" fillId="0" borderId="28" xfId="1" applyNumberFormat="1" applyFont="1" applyBorder="1" applyAlignment="1">
      <alignment horizontal="center" vertical="center" shrinkToFit="1"/>
    </xf>
    <xf numFmtId="0" fontId="21" fillId="0" borderId="30" xfId="1" applyNumberFormat="1" applyFont="1" applyBorder="1" applyAlignment="1">
      <alignment horizontal="center" vertical="center" shrinkToFit="1"/>
    </xf>
    <xf numFmtId="0" fontId="1" fillId="0" borderId="0" xfId="1" applyNumberFormat="1" applyFont="1" applyFill="1" applyBorder="1" applyAlignment="1">
      <alignment horizontal="center" vertical="center"/>
    </xf>
    <xf numFmtId="0" fontId="24" fillId="0" borderId="33" xfId="1" applyFont="1" applyBorder="1" applyAlignment="1">
      <alignment vertical="top" shrinkToFit="1"/>
    </xf>
    <xf numFmtId="0" fontId="24" fillId="0" borderId="34" xfId="1" applyFont="1" applyBorder="1" applyAlignment="1">
      <alignment vertical="top" shrinkToFit="1"/>
    </xf>
    <xf numFmtId="0" fontId="15" fillId="0" borderId="34" xfId="1" applyFont="1" applyBorder="1" applyAlignment="1">
      <alignment vertical="center" shrinkToFit="1"/>
    </xf>
    <xf numFmtId="0" fontId="13" fillId="0" borderId="34" xfId="1" applyNumberFormat="1" applyFont="1" applyBorder="1" applyAlignment="1">
      <alignment horizontal="center" vertical="top" shrinkToFit="1"/>
    </xf>
    <xf numFmtId="0" fontId="17" fillId="0" borderId="34" xfId="1" applyFont="1" applyBorder="1" applyAlignment="1">
      <alignment horizontal="center" vertical="top" shrinkToFit="1"/>
    </xf>
    <xf numFmtId="0" fontId="17" fillId="0" borderId="35" xfId="1" applyFont="1" applyBorder="1" applyAlignment="1">
      <alignment horizontal="center" vertical="top" shrinkToFit="1"/>
    </xf>
    <xf numFmtId="0" fontId="17" fillId="0" borderId="36" xfId="1" applyFont="1" applyBorder="1" applyAlignment="1">
      <alignment vertical="top" shrinkToFit="1"/>
    </xf>
    <xf numFmtId="0" fontId="25" fillId="0" borderId="37" xfId="1" applyFont="1" applyBorder="1" applyAlignment="1">
      <alignment horizontal="center" vertical="top" shrinkToFit="1"/>
    </xf>
    <xf numFmtId="0" fontId="17" fillId="0" borderId="34" xfId="1" applyFont="1" applyBorder="1" applyAlignment="1">
      <alignment vertical="top" shrinkToFit="1"/>
    </xf>
    <xf numFmtId="0" fontId="25" fillId="0" borderId="34" xfId="1" applyNumberFormat="1" applyFont="1" applyBorder="1" applyAlignment="1">
      <alignment horizontal="center" vertical="top" shrinkToFit="1"/>
    </xf>
    <xf numFmtId="0" fontId="15" fillId="0" borderId="37" xfId="1" applyFont="1" applyBorder="1" applyAlignment="1">
      <alignment vertical="center" shrinkToFit="1"/>
    </xf>
    <xf numFmtId="0" fontId="15" fillId="0" borderId="0" xfId="1" applyFont="1" applyAlignment="1">
      <alignment vertical="center" shrinkToFit="1"/>
    </xf>
    <xf numFmtId="0" fontId="24" fillId="0" borderId="8" xfId="1" applyFont="1" applyBorder="1" applyAlignment="1">
      <alignment vertical="top" shrinkToFit="1"/>
    </xf>
    <xf numFmtId="0" fontId="24" fillId="0" borderId="16" xfId="1" applyFont="1" applyBorder="1" applyAlignment="1">
      <alignment vertical="top" shrinkToFit="1"/>
    </xf>
    <xf numFmtId="0" fontId="15" fillId="0" borderId="16" xfId="1" applyFont="1" applyBorder="1" applyAlignment="1">
      <alignment vertical="center" shrinkToFit="1"/>
    </xf>
    <xf numFmtId="0" fontId="13" fillId="0" borderId="16" xfId="1" applyNumberFormat="1" applyFont="1" applyBorder="1" applyAlignment="1">
      <alignment horizontal="center" vertical="top" shrinkToFit="1"/>
    </xf>
    <xf numFmtId="0" fontId="17" fillId="0" borderId="16" xfId="1" applyFont="1" applyBorder="1" applyAlignment="1">
      <alignment horizontal="center" vertical="top" shrinkToFit="1"/>
    </xf>
    <xf numFmtId="0" fontId="17" fillId="0" borderId="6" xfId="1" applyFont="1" applyBorder="1" applyAlignment="1">
      <alignment horizontal="center" vertical="top" shrinkToFit="1"/>
    </xf>
    <xf numFmtId="0" fontId="17" fillId="0" borderId="39" xfId="1" applyFont="1" applyBorder="1" applyAlignment="1">
      <alignment vertical="top" shrinkToFit="1"/>
    </xf>
    <xf numFmtId="0" fontId="25" fillId="0" borderId="40" xfId="1" applyFont="1" applyBorder="1" applyAlignment="1">
      <alignment horizontal="center" vertical="top" shrinkToFit="1"/>
    </xf>
    <xf numFmtId="0" fontId="17" fillId="0" borderId="16" xfId="1" applyFont="1" applyBorder="1" applyAlignment="1">
      <alignment vertical="top" shrinkToFit="1"/>
    </xf>
    <xf numFmtId="0" fontId="25" fillId="0" borderId="16" xfId="1" applyNumberFormat="1" applyFont="1" applyBorder="1" applyAlignment="1">
      <alignment horizontal="center" vertical="top" shrinkToFit="1"/>
    </xf>
    <xf numFmtId="0" fontId="15" fillId="0" borderId="40" xfId="1" applyFont="1" applyBorder="1" applyAlignment="1">
      <alignment vertical="center" shrinkToFit="1"/>
    </xf>
    <xf numFmtId="0" fontId="24" fillId="0" borderId="22" xfId="1" applyFont="1" applyBorder="1" applyAlignment="1">
      <alignment vertical="top" shrinkToFit="1"/>
    </xf>
    <xf numFmtId="0" fontId="24" fillId="0" borderId="9" xfId="1" applyFont="1" applyBorder="1" applyAlignment="1">
      <alignment vertical="top" shrinkToFit="1"/>
    </xf>
    <xf numFmtId="0" fontId="15" fillId="0" borderId="9" xfId="1" applyFont="1" applyBorder="1" applyAlignment="1">
      <alignment vertical="center" shrinkToFit="1"/>
    </xf>
    <xf numFmtId="0" fontId="13" fillId="0" borderId="9" xfId="1" applyNumberFormat="1" applyFont="1" applyBorder="1" applyAlignment="1">
      <alignment horizontal="center" vertical="top" shrinkToFit="1"/>
    </xf>
    <xf numFmtId="0" fontId="17" fillId="0" borderId="9" xfId="1" applyFont="1" applyBorder="1" applyAlignment="1">
      <alignment horizontal="center" vertical="top" shrinkToFit="1"/>
    </xf>
    <xf numFmtId="0" fontId="17" fillId="0" borderId="5" xfId="1" applyFont="1" applyBorder="1" applyAlignment="1">
      <alignment horizontal="center" vertical="top" shrinkToFit="1"/>
    </xf>
    <xf numFmtId="0" fontId="17" fillId="0" borderId="41" xfId="1" applyFont="1" applyBorder="1" applyAlignment="1">
      <alignment vertical="top" shrinkToFit="1"/>
    </xf>
    <xf numFmtId="0" fontId="25" fillId="0" borderId="42" xfId="1" applyFont="1" applyBorder="1" applyAlignment="1">
      <alignment horizontal="center" vertical="top" shrinkToFit="1"/>
    </xf>
    <xf numFmtId="0" fontId="17" fillId="0" borderId="9" xfId="1" applyFont="1" applyBorder="1" applyAlignment="1">
      <alignment vertical="top" shrinkToFit="1"/>
    </xf>
    <xf numFmtId="0" fontId="25" fillId="0" borderId="9" xfId="1" applyNumberFormat="1" applyFont="1" applyBorder="1" applyAlignment="1">
      <alignment horizontal="center" vertical="top" shrinkToFit="1"/>
    </xf>
    <xf numFmtId="0" fontId="15" fillId="0" borderId="42" xfId="1" applyFont="1" applyBorder="1" applyAlignment="1">
      <alignment vertical="center" shrinkToFit="1"/>
    </xf>
    <xf numFmtId="0" fontId="24" fillId="0" borderId="44" xfId="1" applyFont="1" applyBorder="1" applyAlignment="1">
      <alignment vertical="top" shrinkToFit="1"/>
    </xf>
    <xf numFmtId="0" fontId="24" fillId="0" borderId="45" xfId="1" applyFont="1" applyBorder="1" applyAlignment="1">
      <alignment vertical="top" shrinkToFit="1"/>
    </xf>
    <xf numFmtId="0" fontId="15" fillId="0" borderId="45" xfId="1" applyFont="1" applyBorder="1" applyAlignment="1">
      <alignment vertical="center" shrinkToFit="1"/>
    </xf>
    <xf numFmtId="0" fontId="13" fillId="0" borderId="45" xfId="1" applyNumberFormat="1" applyFont="1" applyBorder="1" applyAlignment="1">
      <alignment horizontal="center" vertical="top" shrinkToFit="1"/>
    </xf>
    <xf numFmtId="0" fontId="17" fillId="0" borderId="45" xfId="1" applyFont="1" applyBorder="1" applyAlignment="1">
      <alignment horizontal="center" vertical="top" shrinkToFit="1"/>
    </xf>
    <xf numFmtId="0" fontId="17" fillId="0" borderId="46" xfId="1" applyFont="1" applyBorder="1" applyAlignment="1">
      <alignment horizontal="center" vertical="top" shrinkToFit="1"/>
    </xf>
    <xf numFmtId="0" fontId="17" fillId="0" borderId="47" xfId="1" applyFont="1" applyBorder="1" applyAlignment="1">
      <alignment vertical="top" shrinkToFit="1"/>
    </xf>
    <xf numFmtId="0" fontId="25" fillId="0" borderId="48" xfId="1" applyFont="1" applyBorder="1" applyAlignment="1">
      <alignment horizontal="center" vertical="top" shrinkToFit="1"/>
    </xf>
    <xf numFmtId="0" fontId="17" fillId="0" borderId="45" xfId="1" applyFont="1" applyBorder="1" applyAlignment="1">
      <alignment vertical="top" shrinkToFit="1"/>
    </xf>
    <xf numFmtId="0" fontId="25" fillId="0" borderId="45" xfId="1" applyNumberFormat="1" applyFont="1" applyBorder="1" applyAlignment="1">
      <alignment horizontal="center" vertical="top" shrinkToFit="1"/>
    </xf>
    <xf numFmtId="0" fontId="15" fillId="0" borderId="48" xfId="1" applyFont="1" applyBorder="1" applyAlignment="1">
      <alignment vertical="center" shrinkToFit="1"/>
    </xf>
    <xf numFmtId="0" fontId="17" fillId="0" borderId="0" xfId="1" applyFont="1" applyAlignment="1">
      <alignment horizontal="left" vertical="center"/>
    </xf>
    <xf numFmtId="0" fontId="24" fillId="0" borderId="0" xfId="1" applyFont="1" applyAlignment="1">
      <alignment vertical="top" shrinkToFit="1"/>
    </xf>
    <xf numFmtId="0" fontId="13" fillId="0" borderId="0" xfId="1" applyNumberFormat="1" applyFont="1" applyAlignment="1">
      <alignment horizontal="center" vertical="top" shrinkToFit="1"/>
    </xf>
    <xf numFmtId="0" fontId="17" fillId="0" borderId="0" xfId="1" applyFont="1" applyAlignment="1">
      <alignment horizontal="center" vertical="top" shrinkToFit="1"/>
    </xf>
    <xf numFmtId="0" fontId="25" fillId="0" borderId="0" xfId="1" applyFont="1" applyAlignment="1">
      <alignment horizontal="center" vertical="top" shrinkToFit="1"/>
    </xf>
    <xf numFmtId="0" fontId="25" fillId="0" borderId="0" xfId="1" applyNumberFormat="1" applyFont="1" applyAlignment="1">
      <alignment horizontal="center" vertical="top" shrinkToFit="1"/>
    </xf>
    <xf numFmtId="176" fontId="13" fillId="0" borderId="34" xfId="1" applyNumberFormat="1" applyFont="1" applyBorder="1" applyAlignment="1">
      <alignment horizontal="center" vertical="top" shrinkToFit="1"/>
    </xf>
    <xf numFmtId="0" fontId="24" fillId="0" borderId="22" xfId="1" applyFont="1" applyBorder="1" applyAlignment="1">
      <alignment vertical="top" wrapText="1" shrinkToFit="1"/>
    </xf>
    <xf numFmtId="177" fontId="13" fillId="0" borderId="9" xfId="1" applyNumberFormat="1" applyFont="1" applyBorder="1" applyAlignment="1">
      <alignment horizontal="center" vertical="top" shrinkToFit="1"/>
    </xf>
    <xf numFmtId="178" fontId="13" fillId="0" borderId="9" xfId="1" applyNumberFormat="1" applyFont="1" applyBorder="1" applyAlignment="1">
      <alignment horizontal="center" vertical="top" shrinkToFit="1"/>
    </xf>
    <xf numFmtId="179" fontId="13" fillId="0" borderId="9" xfId="1" applyNumberFormat="1" applyFont="1" applyBorder="1" applyAlignment="1">
      <alignment horizontal="center" vertical="top" shrinkToFit="1"/>
    </xf>
    <xf numFmtId="180" fontId="13" fillId="0" borderId="9" xfId="1" applyNumberFormat="1" applyFont="1" applyBorder="1" applyAlignment="1">
      <alignment horizontal="center" vertical="top" shrinkToFit="1"/>
    </xf>
    <xf numFmtId="181" fontId="13" fillId="0" borderId="9" xfId="1" applyNumberFormat="1" applyFont="1" applyBorder="1" applyAlignment="1">
      <alignment horizontal="center" vertical="top" shrinkToFit="1"/>
    </xf>
    <xf numFmtId="176" fontId="13" fillId="0" borderId="9" xfId="1" applyNumberFormat="1" applyFont="1" applyBorder="1" applyAlignment="1">
      <alignment horizontal="center" vertical="top" shrinkToFit="1"/>
    </xf>
    <xf numFmtId="0" fontId="12" fillId="0" borderId="22" xfId="1" applyFont="1" applyBorder="1" applyAlignment="1">
      <alignment vertical="top" shrinkToFit="1"/>
    </xf>
    <xf numFmtId="0" fontId="2" fillId="0" borderId="3" xfId="1" applyFont="1" applyBorder="1" applyAlignment="1">
      <alignment horizontal="center" vertical="center"/>
    </xf>
    <xf numFmtId="0" fontId="10" fillId="0" borderId="0" xfId="1" applyFont="1">
      <alignment vertical="center"/>
    </xf>
    <xf numFmtId="0" fontId="1" fillId="0" borderId="0" xfId="1">
      <alignment vertical="center"/>
    </xf>
    <xf numFmtId="0" fontId="24" fillId="0" borderId="0" xfId="1" applyFont="1">
      <alignment vertical="center"/>
    </xf>
    <xf numFmtId="0" fontId="24" fillId="0" borderId="0" xfId="1" applyFont="1" applyAlignment="1">
      <alignment vertical="center" shrinkToFit="1"/>
    </xf>
    <xf numFmtId="0" fontId="12" fillId="0" borderId="0" xfId="1" applyFont="1" applyAlignment="1">
      <alignment horizontal="center" vertical="center"/>
    </xf>
    <xf numFmtId="0" fontId="0" fillId="0" borderId="0" xfId="0" applyAlignment="1">
      <alignment vertical="center" shrinkToFit="1"/>
    </xf>
    <xf numFmtId="0" fontId="12" fillId="0" borderId="0" xfId="1" applyFont="1" applyAlignment="1">
      <alignment vertical="center" textRotation="255"/>
    </xf>
    <xf numFmtId="0" fontId="0" fillId="0" borderId="49" xfId="0" applyBorder="1" applyAlignment="1">
      <alignment horizontal="left" shrinkToFit="1"/>
    </xf>
    <xf numFmtId="0" fontId="19" fillId="0" borderId="0" xfId="1" applyFont="1" applyAlignment="1">
      <alignment horizontal="left" shrinkToFit="1"/>
    </xf>
    <xf numFmtId="0" fontId="26" fillId="0" borderId="0" xfId="3">
      <alignment vertical="center"/>
    </xf>
    <xf numFmtId="0" fontId="14" fillId="0" borderId="55" xfId="1" applyFont="1" applyBorder="1" applyAlignment="1">
      <alignment horizontal="center" vertical="center"/>
    </xf>
    <xf numFmtId="0" fontId="14" fillId="0" borderId="56" xfId="1" applyFont="1" applyBorder="1" applyAlignment="1">
      <alignment horizontal="center" vertical="center"/>
    </xf>
    <xf numFmtId="0" fontId="14" fillId="0" borderId="23" xfId="1" applyFont="1" applyBorder="1" applyAlignment="1">
      <alignment horizontal="center" vertical="center"/>
    </xf>
    <xf numFmtId="0" fontId="14" fillId="0" borderId="65" xfId="1" applyFont="1" applyBorder="1">
      <alignment vertical="center"/>
    </xf>
    <xf numFmtId="0" fontId="14" fillId="0" borderId="46" xfId="1" applyFont="1" applyBorder="1" applyAlignment="1">
      <alignment horizontal="center" vertical="center"/>
    </xf>
    <xf numFmtId="0" fontId="14" fillId="0" borderId="45" xfId="1" applyFont="1" applyBorder="1" applyAlignment="1">
      <alignment horizontal="center" vertical="center"/>
    </xf>
    <xf numFmtId="0" fontId="14" fillId="0" borderId="66" xfId="1" applyFont="1" applyBorder="1" applyAlignment="1">
      <alignment horizontal="center" vertical="center"/>
    </xf>
    <xf numFmtId="0" fontId="14" fillId="0" borderId="67" xfId="1" applyFont="1" applyBorder="1" applyAlignment="1">
      <alignment horizontal="center" vertical="center"/>
    </xf>
    <xf numFmtId="0" fontId="14" fillId="0" borderId="50" xfId="1" applyFont="1" applyBorder="1" applyAlignment="1">
      <alignment horizontal="center" vertical="center"/>
    </xf>
    <xf numFmtId="0" fontId="14" fillId="0" borderId="68" xfId="1" applyFont="1" applyBorder="1" applyAlignment="1">
      <alignment horizontal="center" vertical="center"/>
    </xf>
    <xf numFmtId="0" fontId="24" fillId="0" borderId="34" xfId="1" applyFont="1" applyBorder="1" applyAlignment="1">
      <alignment vertical="center" shrinkToFit="1"/>
    </xf>
    <xf numFmtId="0" fontId="24" fillId="0" borderId="34" xfId="1" applyFont="1" applyBorder="1" applyAlignment="1">
      <alignment horizontal="right" vertical="center"/>
    </xf>
    <xf numFmtId="0" fontId="0" fillId="0" borderId="37" xfId="0" applyBorder="1">
      <alignment vertical="center"/>
    </xf>
    <xf numFmtId="0" fontId="24" fillId="0" borderId="16" xfId="1" applyFont="1" applyBorder="1" applyAlignment="1">
      <alignment vertical="center" shrinkToFit="1"/>
    </xf>
    <xf numFmtId="0" fontId="24" fillId="0" borderId="16" xfId="1" applyFont="1" applyBorder="1" applyAlignment="1">
      <alignment horizontal="right" vertical="center"/>
    </xf>
    <xf numFmtId="0" fontId="0" fillId="0" borderId="40" xfId="0" applyBorder="1">
      <alignment vertical="center"/>
    </xf>
    <xf numFmtId="0" fontId="24" fillId="0" borderId="9" xfId="1" applyFont="1" applyBorder="1" applyAlignment="1">
      <alignment vertical="center" shrinkToFit="1"/>
    </xf>
    <xf numFmtId="0" fontId="24" fillId="0" borderId="9" xfId="1" applyFont="1" applyBorder="1" applyAlignment="1">
      <alignment horizontal="right" vertical="center"/>
    </xf>
    <xf numFmtId="0" fontId="24" fillId="5" borderId="9" xfId="1" applyFont="1" applyFill="1" applyBorder="1" applyAlignment="1">
      <alignment vertical="center" shrinkToFit="1"/>
    </xf>
    <xf numFmtId="0" fontId="0" fillId="0" borderId="42" xfId="0" applyBorder="1">
      <alignment vertical="center"/>
    </xf>
    <xf numFmtId="0" fontId="15" fillId="0" borderId="9" xfId="1" applyFont="1" applyBorder="1" applyAlignment="1">
      <alignment horizontal="right" vertical="center"/>
    </xf>
    <xf numFmtId="0" fontId="24" fillId="0" borderId="45" xfId="1" applyFont="1" applyBorder="1" applyAlignment="1">
      <alignment vertical="center" shrinkToFit="1"/>
    </xf>
    <xf numFmtId="0" fontId="24" fillId="0" borderId="45" xfId="1" applyFont="1" applyBorder="1" applyAlignment="1">
      <alignment horizontal="right" vertical="center"/>
    </xf>
    <xf numFmtId="0" fontId="0" fillId="0" borderId="48" xfId="0" applyBorder="1">
      <alignment vertical="center"/>
    </xf>
    <xf numFmtId="0" fontId="24" fillId="0" borderId="0" xfId="1" applyFont="1" applyAlignment="1">
      <alignment horizontal="right" vertical="center"/>
    </xf>
    <xf numFmtId="179" fontId="24" fillId="0" borderId="9" xfId="1" applyNumberFormat="1" applyFont="1" applyBorder="1" applyAlignment="1">
      <alignment horizontal="right" vertical="center"/>
    </xf>
    <xf numFmtId="182" fontId="24" fillId="0" borderId="9" xfId="1" applyNumberFormat="1" applyFont="1" applyBorder="1" applyAlignment="1">
      <alignment horizontal="right" vertical="center"/>
    </xf>
    <xf numFmtId="178" fontId="24" fillId="0" borderId="9" xfId="1" applyNumberFormat="1" applyFont="1" applyBorder="1" applyAlignment="1">
      <alignment horizontal="right" vertical="center"/>
    </xf>
    <xf numFmtId="180" fontId="24" fillId="0" borderId="9" xfId="1" applyNumberFormat="1" applyFont="1" applyBorder="1" applyAlignment="1">
      <alignment horizontal="right" vertical="center"/>
    </xf>
    <xf numFmtId="183" fontId="24" fillId="0" borderId="9" xfId="1" applyNumberFormat="1" applyFont="1" applyBorder="1" applyAlignment="1">
      <alignment horizontal="right" vertical="center"/>
    </xf>
    <xf numFmtId="181" fontId="24" fillId="0" borderId="9" xfId="1" applyNumberFormat="1" applyFont="1" applyBorder="1" applyAlignment="1">
      <alignment horizontal="right" vertical="center"/>
    </xf>
    <xf numFmtId="176" fontId="24" fillId="0" borderId="9" xfId="1" applyNumberFormat="1" applyFont="1" applyBorder="1" applyAlignment="1">
      <alignment horizontal="right" vertical="center"/>
    </xf>
    <xf numFmtId="0" fontId="15" fillId="0" borderId="16" xfId="1" applyFont="1" applyBorder="1" applyAlignment="1">
      <alignment horizontal="right" vertical="center"/>
    </xf>
    <xf numFmtId="0" fontId="6" fillId="0" borderId="11" xfId="1" applyFont="1" applyFill="1" applyBorder="1" applyAlignment="1">
      <alignment horizontal="left" vertical="top" wrapText="1" shrinkToFit="1"/>
    </xf>
    <xf numFmtId="0" fontId="8" fillId="0" borderId="9" xfId="0" applyFont="1" applyFill="1" applyBorder="1" applyAlignment="1">
      <alignment horizontal="left" vertical="top" wrapText="1" shrinkToFit="1"/>
    </xf>
    <xf numFmtId="0" fontId="8" fillId="0" borderId="16" xfId="0" applyFont="1" applyFill="1" applyBorder="1" applyAlignment="1">
      <alignment horizontal="left" vertical="top" wrapText="1" shrinkToFit="1"/>
    </xf>
    <xf numFmtId="0" fontId="2" fillId="0" borderId="11" xfId="1" applyFont="1" applyFill="1" applyBorder="1" applyAlignment="1">
      <alignment horizontal="center" vertical="center" wrapText="1"/>
    </xf>
    <xf numFmtId="0" fontId="2" fillId="0" borderId="9" xfId="1" applyFont="1" applyFill="1" applyBorder="1" applyAlignment="1">
      <alignment horizontal="center" vertical="center"/>
    </xf>
    <xf numFmtId="0" fontId="2" fillId="0" borderId="16" xfId="1" applyFont="1" applyFill="1" applyBorder="1" applyAlignment="1">
      <alignment horizontal="center" vertical="center"/>
    </xf>
    <xf numFmtId="0" fontId="2" fillId="0" borderId="18" xfId="1" applyFont="1" applyFill="1" applyBorder="1" applyAlignment="1">
      <alignment horizontal="center" vertical="center"/>
    </xf>
    <xf numFmtId="0" fontId="2" fillId="0" borderId="13" xfId="1" applyFont="1" applyFill="1" applyBorder="1" applyAlignment="1">
      <alignment horizontal="center" vertical="center"/>
    </xf>
    <xf numFmtId="0" fontId="2" fillId="0" borderId="20" xfId="1" applyFont="1" applyFill="1" applyBorder="1" applyAlignment="1">
      <alignment horizontal="center" vertical="center"/>
    </xf>
    <xf numFmtId="0" fontId="6" fillId="0" borderId="11" xfId="1" applyFont="1" applyFill="1" applyBorder="1" applyAlignment="1">
      <alignment horizontal="left" vertical="top" wrapText="1"/>
    </xf>
    <xf numFmtId="0" fontId="8" fillId="0" borderId="9" xfId="0" applyFont="1" applyFill="1" applyBorder="1" applyAlignment="1">
      <alignment horizontal="left" vertical="top" wrapText="1"/>
    </xf>
    <xf numFmtId="0" fontId="8" fillId="0" borderId="16" xfId="0" applyFont="1" applyFill="1" applyBorder="1" applyAlignment="1">
      <alignment horizontal="left" vertical="top" wrapText="1"/>
    </xf>
    <xf numFmtId="0" fontId="2" fillId="0" borderId="10" xfId="1" applyFont="1" applyFill="1" applyBorder="1" applyAlignment="1">
      <alignment horizontal="center" vertical="center"/>
    </xf>
    <xf numFmtId="0" fontId="7" fillId="0" borderId="11" xfId="1" applyFont="1" applyFill="1" applyBorder="1" applyAlignment="1">
      <alignment horizontal="left" vertical="top" wrapText="1"/>
    </xf>
    <xf numFmtId="0" fontId="9" fillId="0" borderId="9" xfId="0" applyFont="1" applyFill="1" applyBorder="1" applyAlignment="1">
      <alignment horizontal="left" vertical="top" wrapText="1"/>
    </xf>
    <xf numFmtId="0" fontId="9" fillId="0" borderId="16" xfId="0" applyFont="1" applyFill="1" applyBorder="1" applyAlignment="1">
      <alignment horizontal="left" vertical="top" wrapText="1"/>
    </xf>
    <xf numFmtId="0" fontId="2" fillId="0" borderId="19" xfId="1" applyFont="1" applyFill="1" applyBorder="1" applyAlignment="1">
      <alignment horizontal="center" vertical="center"/>
    </xf>
    <xf numFmtId="0" fontId="2" fillId="0" borderId="14" xfId="1" applyFont="1" applyFill="1" applyBorder="1" applyAlignment="1">
      <alignment vertical="center"/>
    </xf>
    <xf numFmtId="0" fontId="2" fillId="0" borderId="21" xfId="1" applyFont="1" applyFill="1" applyBorder="1" applyAlignment="1">
      <alignment vertical="center"/>
    </xf>
    <xf numFmtId="0" fontId="2" fillId="0" borderId="11" xfId="1" applyFont="1" applyFill="1" applyBorder="1" applyAlignment="1">
      <alignment horizontal="center" vertical="center"/>
    </xf>
    <xf numFmtId="0" fontId="2" fillId="0" borderId="12" xfId="1" applyFont="1" applyFill="1" applyBorder="1" applyAlignment="1">
      <alignment horizontal="center" vertical="center"/>
    </xf>
    <xf numFmtId="0" fontId="2" fillId="0" borderId="17" xfId="1" applyFont="1" applyFill="1" applyBorder="1" applyAlignment="1">
      <alignment vertical="center"/>
    </xf>
    <xf numFmtId="0" fontId="2" fillId="0" borderId="15" xfId="1" applyFont="1" applyFill="1" applyBorder="1" applyAlignment="1">
      <alignment horizontal="center" vertical="center"/>
    </xf>
    <xf numFmtId="0" fontId="2" fillId="0" borderId="9" xfId="1" applyFont="1" applyFill="1" applyBorder="1" applyAlignment="1">
      <alignment horizontal="center" vertical="center" wrapText="1"/>
    </xf>
    <xf numFmtId="0" fontId="2" fillId="4" borderId="2" xfId="1" applyFont="1" applyFill="1" applyBorder="1" applyAlignment="1">
      <alignment horizontal="center" vertical="center"/>
    </xf>
    <xf numFmtId="0" fontId="2" fillId="4" borderId="3" xfId="1" applyFont="1" applyFill="1" applyBorder="1" applyAlignment="1">
      <alignment horizontal="center" vertical="center"/>
    </xf>
    <xf numFmtId="0" fontId="2" fillId="4" borderId="4" xfId="1" applyFont="1" applyFill="1" applyBorder="1" applyAlignment="1">
      <alignment horizontal="center" vertical="center"/>
    </xf>
    <xf numFmtId="0" fontId="2" fillId="4" borderId="6" xfId="1" applyFont="1" applyFill="1" applyBorder="1" applyAlignment="1">
      <alignment horizontal="center" vertical="center"/>
    </xf>
    <xf numFmtId="0" fontId="2" fillId="4" borderId="7" xfId="1" applyFont="1" applyFill="1" applyBorder="1" applyAlignment="1">
      <alignment horizontal="center" vertical="center"/>
    </xf>
    <xf numFmtId="0" fontId="2" fillId="4" borderId="8" xfId="1" applyFont="1" applyFill="1" applyBorder="1" applyAlignment="1">
      <alignment horizontal="center" vertical="center"/>
    </xf>
    <xf numFmtId="0" fontId="2" fillId="0" borderId="1" xfId="1" applyFont="1" applyBorder="1" applyAlignment="1">
      <alignment horizontal="center" vertical="center" textRotation="255"/>
    </xf>
    <xf numFmtId="0" fontId="2" fillId="0" borderId="2" xfId="1" applyFont="1" applyBorder="1" applyAlignment="1">
      <alignment horizontal="center" vertical="center" shrinkToFit="1"/>
    </xf>
    <xf numFmtId="0" fontId="2" fillId="0" borderId="3" xfId="1" applyFont="1" applyBorder="1" applyAlignment="1">
      <alignment horizontal="center" vertical="center" shrinkToFit="1"/>
    </xf>
    <xf numFmtId="0" fontId="2" fillId="0" borderId="5" xfId="1" applyFont="1" applyBorder="1" applyAlignment="1">
      <alignment horizontal="center" vertical="center" shrinkToFit="1"/>
    </xf>
    <xf numFmtId="0" fontId="2" fillId="0" borderId="0" xfId="1" applyFont="1" applyBorder="1" applyAlignment="1">
      <alignment horizontal="center" vertical="center" shrinkToFit="1"/>
    </xf>
    <xf numFmtId="0" fontId="2" fillId="0" borderId="6" xfId="1" applyFont="1" applyBorder="1" applyAlignment="1">
      <alignment horizontal="center" vertical="center" shrinkToFit="1"/>
    </xf>
    <xf numFmtId="0" fontId="2" fillId="0" borderId="7" xfId="1" applyFont="1" applyBorder="1" applyAlignment="1">
      <alignment horizontal="center" vertical="center" shrinkToFit="1"/>
    </xf>
    <xf numFmtId="0" fontId="2" fillId="3" borderId="2" xfId="1" applyFont="1" applyFill="1" applyBorder="1" applyAlignment="1">
      <alignment horizontal="center" vertical="center" shrinkToFit="1"/>
    </xf>
    <xf numFmtId="0" fontId="2" fillId="3" borderId="3" xfId="1" applyFont="1" applyFill="1" applyBorder="1" applyAlignment="1">
      <alignment horizontal="center" vertical="center" shrinkToFit="1"/>
    </xf>
    <xf numFmtId="0" fontId="2" fillId="3" borderId="5" xfId="1" applyFont="1" applyFill="1" applyBorder="1" applyAlignment="1">
      <alignment horizontal="center" vertical="center" shrinkToFit="1"/>
    </xf>
    <xf numFmtId="0" fontId="2" fillId="3" borderId="0" xfId="1" applyFont="1" applyFill="1" applyBorder="1" applyAlignment="1">
      <alignment horizontal="center" vertical="center" shrinkToFit="1"/>
    </xf>
    <xf numFmtId="0" fontId="2" fillId="3" borderId="6" xfId="1" applyFont="1" applyFill="1" applyBorder="1" applyAlignment="1">
      <alignment horizontal="center" vertical="center" shrinkToFit="1"/>
    </xf>
    <xf numFmtId="0" fontId="2" fillId="3" borderId="7" xfId="1" applyFont="1" applyFill="1" applyBorder="1" applyAlignment="1">
      <alignment horizontal="center" vertical="center" shrinkToFit="1"/>
    </xf>
    <xf numFmtId="0" fontId="4" fillId="2" borderId="1" xfId="1" applyFont="1" applyFill="1" applyBorder="1" applyAlignment="1">
      <alignment horizontal="center" vertical="center" textRotation="255" shrinkToFit="1"/>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1" fillId="0" borderId="5" xfId="1" applyFont="1" applyBorder="1" applyAlignment="1">
      <alignment horizontal="center" vertical="center"/>
    </xf>
    <xf numFmtId="0" fontId="1" fillId="0" borderId="0" xfId="1" applyFont="1" applyBorder="1" applyAlignment="1">
      <alignment horizontal="center" vertical="center"/>
    </xf>
    <xf numFmtId="0" fontId="1" fillId="0" borderId="6" xfId="1" applyFont="1" applyBorder="1" applyAlignment="1">
      <alignment horizontal="center" vertical="center"/>
    </xf>
    <xf numFmtId="0" fontId="1" fillId="0" borderId="7" xfId="1" applyFont="1" applyBorder="1" applyAlignment="1">
      <alignment horizontal="center" vertical="center"/>
    </xf>
    <xf numFmtId="0" fontId="1" fillId="0" borderId="5" xfId="1" applyFont="1" applyBorder="1" applyAlignment="1">
      <alignment horizontal="center" vertical="center" shrinkToFit="1"/>
    </xf>
    <xf numFmtId="0" fontId="1" fillId="0" borderId="0" xfId="1" applyFont="1" applyBorder="1" applyAlignment="1">
      <alignment horizontal="center" vertical="center" shrinkToFit="1"/>
    </xf>
    <xf numFmtId="0" fontId="1" fillId="0" borderId="6" xfId="1" applyFont="1" applyBorder="1" applyAlignment="1">
      <alignment horizontal="center" vertical="center" shrinkToFit="1"/>
    </xf>
    <xf numFmtId="0" fontId="1" fillId="0" borderId="7" xfId="1" applyFont="1" applyBorder="1" applyAlignment="1">
      <alignment horizontal="center" vertical="center" shrinkToFit="1"/>
    </xf>
    <xf numFmtId="0" fontId="10" fillId="0" borderId="0" xfId="1" applyFont="1" applyAlignment="1">
      <alignment horizontal="center" vertical="center"/>
    </xf>
    <xf numFmtId="0" fontId="0" fillId="0" borderId="0" xfId="0" applyAlignment="1">
      <alignment horizontal="center" vertical="center"/>
    </xf>
    <xf numFmtId="0" fontId="12" fillId="0" borderId="23" xfId="1" applyFont="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56" fontId="19" fillId="0" borderId="0" xfId="1" applyNumberFormat="1" applyFont="1" applyBorder="1" applyAlignment="1">
      <alignment horizontal="left" shrinkToFit="1"/>
    </xf>
    <xf numFmtId="0" fontId="19" fillId="0" borderId="0" xfId="1" applyFont="1" applyBorder="1" applyAlignment="1">
      <alignment horizontal="left" shrinkToFit="1"/>
    </xf>
    <xf numFmtId="0" fontId="17" fillId="0" borderId="32" xfId="1" applyFont="1" applyBorder="1" applyAlignment="1">
      <alignment horizontal="center" vertical="center" textRotation="255"/>
    </xf>
    <xf numFmtId="0" fontId="0" fillId="0" borderId="38" xfId="0" applyBorder="1" applyAlignment="1">
      <alignment horizontal="center" vertical="center" textRotation="255"/>
    </xf>
    <xf numFmtId="0" fontId="0" fillId="0" borderId="43" xfId="0" applyBorder="1" applyAlignment="1">
      <alignment horizontal="center" vertical="center" textRotation="255"/>
    </xf>
    <xf numFmtId="0" fontId="14" fillId="0" borderId="57" xfId="1" applyFont="1" applyBorder="1" applyAlignment="1">
      <alignment horizontal="center" vertical="center"/>
    </xf>
    <xf numFmtId="0" fontId="0" fillId="0" borderId="58" xfId="0" applyBorder="1">
      <alignment vertical="center"/>
    </xf>
    <xf numFmtId="0" fontId="0" fillId="0" borderId="59" xfId="0" applyBorder="1">
      <alignment vertical="center"/>
    </xf>
    <xf numFmtId="0" fontId="28" fillId="0" borderId="32" xfId="0" applyFont="1" applyBorder="1" applyAlignment="1">
      <alignment horizontal="center" vertical="center"/>
    </xf>
    <xf numFmtId="0" fontId="28" fillId="0" borderId="38" xfId="0" applyFont="1" applyBorder="1" applyAlignment="1">
      <alignment horizontal="center" vertical="center"/>
    </xf>
    <xf numFmtId="0" fontId="28" fillId="0" borderId="43" xfId="0" applyFont="1" applyBorder="1" applyAlignment="1">
      <alignment horizontal="center" vertical="center"/>
    </xf>
    <xf numFmtId="0" fontId="14" fillId="0" borderId="63" xfId="1" applyFont="1" applyBorder="1" applyAlignment="1">
      <alignment horizontal="center" vertical="center"/>
    </xf>
    <xf numFmtId="0" fontId="0" fillId="0" borderId="24" xfId="0" applyBorder="1">
      <alignment vertical="center"/>
    </xf>
    <xf numFmtId="0" fontId="0" fillId="0" borderId="64" xfId="0" applyBorder="1">
      <alignment vertical="center"/>
    </xf>
    <xf numFmtId="0" fontId="14" fillId="0" borderId="60" xfId="1" applyFont="1" applyBorder="1" applyAlignment="1">
      <alignment horizontal="center" vertical="center"/>
    </xf>
    <xf numFmtId="0" fontId="0" fillId="0" borderId="7" xfId="0" applyBorder="1">
      <alignment vertical="center"/>
    </xf>
    <xf numFmtId="0" fontId="0" fillId="0" borderId="61" xfId="0" applyBorder="1">
      <alignment vertical="center"/>
    </xf>
    <xf numFmtId="0" fontId="1" fillId="0" borderId="36" xfId="1" applyBorder="1" applyAlignment="1">
      <alignment horizontal="center" vertical="center" textRotation="255"/>
    </xf>
    <xf numFmtId="0" fontId="0" fillId="0" borderId="41" xfId="0" applyBorder="1" applyAlignment="1">
      <alignment horizontal="center" vertical="center" textRotation="255"/>
    </xf>
    <xf numFmtId="0" fontId="0" fillId="0" borderId="47" xfId="0" applyBorder="1" applyAlignment="1">
      <alignment horizontal="center" vertical="center" textRotation="255"/>
    </xf>
    <xf numFmtId="0" fontId="10" fillId="0" borderId="0" xfId="1" applyFont="1">
      <alignment vertical="center"/>
    </xf>
    <xf numFmtId="0" fontId="0" fillId="0" borderId="0" xfId="0">
      <alignment vertical="center"/>
    </xf>
    <xf numFmtId="0" fontId="15" fillId="0" borderId="49" xfId="2" applyFont="1" applyBorder="1" applyAlignment="1">
      <alignment horizontal="center" shrinkToFit="1"/>
    </xf>
    <xf numFmtId="0" fontId="1" fillId="0" borderId="49" xfId="1" applyBorder="1" applyAlignment="1">
      <alignment horizontal="center" shrinkToFit="1"/>
    </xf>
    <xf numFmtId="56" fontId="19" fillId="0" borderId="49" xfId="1" applyNumberFormat="1" applyFont="1" applyBorder="1" applyAlignment="1">
      <alignment horizontal="left" shrinkToFit="1"/>
    </xf>
    <xf numFmtId="0" fontId="0" fillId="0" borderId="49" xfId="0" applyBorder="1" applyAlignment="1">
      <alignment horizontal="left" shrinkToFit="1"/>
    </xf>
    <xf numFmtId="0" fontId="27" fillId="0" borderId="50" xfId="1" applyFont="1" applyBorder="1" applyAlignment="1">
      <alignment horizontal="center" vertical="top" wrapText="1" shrinkToFit="1"/>
    </xf>
    <xf numFmtId="0" fontId="27" fillId="0" borderId="51" xfId="1" applyFont="1" applyBorder="1" applyAlignment="1">
      <alignment horizontal="center" vertical="top" shrinkToFit="1"/>
    </xf>
    <xf numFmtId="0" fontId="18" fillId="0" borderId="52" xfId="1" applyFont="1" applyBorder="1" applyAlignment="1">
      <alignment horizontal="center" vertical="center"/>
    </xf>
    <xf numFmtId="0" fontId="18" fillId="0" borderId="53" xfId="1" applyFont="1" applyBorder="1" applyAlignment="1">
      <alignment horizontal="center" vertical="center"/>
    </xf>
    <xf numFmtId="0" fontId="18" fillId="0" borderId="54" xfId="1" applyFont="1" applyBorder="1" applyAlignment="1">
      <alignment horizontal="center" vertical="center"/>
    </xf>
    <xf numFmtId="0" fontId="18" fillId="0" borderId="60" xfId="1" applyFont="1" applyBorder="1" applyAlignment="1">
      <alignment horizontal="center" vertical="center"/>
    </xf>
    <xf numFmtId="0" fontId="18" fillId="0" borderId="7" xfId="1" applyFont="1" applyBorder="1" applyAlignment="1">
      <alignment horizontal="center" vertical="center"/>
    </xf>
    <xf numFmtId="0" fontId="18" fillId="0" borderId="61" xfId="1" applyFont="1" applyBorder="1" applyAlignment="1">
      <alignment horizontal="center" vertical="center"/>
    </xf>
    <xf numFmtId="0" fontId="14" fillId="0" borderId="36" xfId="1" applyFont="1" applyBorder="1" applyAlignment="1">
      <alignment horizontal="center" vertical="center"/>
    </xf>
    <xf numFmtId="0" fontId="14" fillId="0" borderId="41" xfId="1" applyFont="1" applyBorder="1" applyAlignment="1">
      <alignment horizontal="center" vertical="center"/>
    </xf>
    <xf numFmtId="0" fontId="14" fillId="0" borderId="47" xfId="1" applyFont="1" applyBorder="1" applyAlignment="1">
      <alignment horizontal="center" vertical="center"/>
    </xf>
    <xf numFmtId="0" fontId="14" fillId="0" borderId="54" xfId="1" applyFont="1" applyBorder="1" applyAlignment="1">
      <alignment horizontal="center" vertical="center"/>
    </xf>
    <xf numFmtId="0" fontId="14" fillId="0" borderId="62" xfId="1" applyFont="1" applyBorder="1" applyAlignment="1">
      <alignment horizontal="center" vertical="center"/>
    </xf>
    <xf numFmtId="0" fontId="14" fillId="0" borderId="51" xfId="1" applyFont="1" applyBorder="1" applyAlignment="1">
      <alignment horizontal="center" vertical="center"/>
    </xf>
    <xf numFmtId="0" fontId="14" fillId="0" borderId="52" xfId="1" applyFont="1" applyBorder="1" applyAlignment="1">
      <alignment horizontal="center" vertical="center"/>
    </xf>
    <xf numFmtId="0" fontId="0" fillId="0" borderId="53" xfId="0" applyBorder="1">
      <alignment vertical="center"/>
    </xf>
    <xf numFmtId="0" fontId="0" fillId="0" borderId="54" xfId="0" applyBorder="1">
      <alignment vertical="center"/>
    </xf>
    <xf numFmtId="0" fontId="19" fillId="0" borderId="0" xfId="1" applyFont="1" applyAlignment="1">
      <alignment horizontal="center" vertical="center" shrinkToFit="1"/>
    </xf>
    <xf numFmtId="0" fontId="15" fillId="0" borderId="0" xfId="1" applyFont="1" applyAlignment="1">
      <alignment horizontal="center" vertical="center" shrinkToFit="1"/>
    </xf>
    <xf numFmtId="184" fontId="2" fillId="0" borderId="0" xfId="1" applyNumberFormat="1" applyFont="1">
      <alignment vertical="center"/>
    </xf>
    <xf numFmtId="0" fontId="29" fillId="2" borderId="1" xfId="1" applyFont="1" applyFill="1" applyBorder="1" applyAlignment="1">
      <alignment horizontal="center" vertical="center" textRotation="255" shrinkToFit="1"/>
    </xf>
    <xf numFmtId="0" fontId="30" fillId="0" borderId="1" xfId="1" applyFont="1" applyBorder="1" applyAlignment="1">
      <alignment horizontal="center" vertical="center" textRotation="255"/>
    </xf>
    <xf numFmtId="0" fontId="31" fillId="0" borderId="1" xfId="1" applyFont="1" applyBorder="1" applyAlignment="1">
      <alignment horizontal="left" vertical="center"/>
    </xf>
    <xf numFmtId="0" fontId="2" fillId="0" borderId="23" xfId="1" applyFont="1" applyBorder="1" applyAlignment="1">
      <alignment horizontal="center" vertical="center"/>
    </xf>
    <xf numFmtId="0" fontId="2" fillId="0" borderId="24" xfId="1" applyFont="1" applyBorder="1" applyAlignment="1">
      <alignment horizontal="center" vertical="center"/>
    </xf>
    <xf numFmtId="0" fontId="2" fillId="0" borderId="25" xfId="1" applyFont="1" applyBorder="1" applyAlignment="1">
      <alignment horizontal="center" vertical="center"/>
    </xf>
    <xf numFmtId="0" fontId="2" fillId="0" borderId="11" xfId="1" applyFont="1" applyBorder="1" applyAlignment="1">
      <alignment horizontal="center" vertical="center" wrapText="1"/>
    </xf>
    <xf numFmtId="0" fontId="6" fillId="0" borderId="23" xfId="1" applyFont="1" applyBorder="1" applyAlignment="1">
      <alignment horizontal="center" vertical="center" wrapText="1"/>
    </xf>
    <xf numFmtId="0" fontId="6" fillId="0" borderId="24" xfId="1" applyFont="1" applyBorder="1" applyAlignment="1">
      <alignment horizontal="center" vertical="center" wrapText="1"/>
    </xf>
    <xf numFmtId="0" fontId="6" fillId="0" borderId="25" xfId="1" applyFont="1" applyBorder="1" applyAlignment="1">
      <alignment horizontal="center" vertical="center" wrapText="1"/>
    </xf>
    <xf numFmtId="0" fontId="6" fillId="0" borderId="69" xfId="1" applyFont="1" applyBorder="1" applyAlignment="1">
      <alignment horizontal="center" vertical="center" wrapText="1"/>
    </xf>
    <xf numFmtId="0" fontId="2" fillId="0" borderId="4" xfId="1" applyFont="1" applyBorder="1" applyAlignment="1">
      <alignment horizontal="center" vertical="center" shrinkToFit="1"/>
    </xf>
    <xf numFmtId="0" fontId="6" fillId="0" borderId="22" xfId="1" applyFont="1" applyBorder="1" applyAlignment="1">
      <alignment horizontal="center" vertical="center" wrapText="1"/>
    </xf>
    <xf numFmtId="0" fontId="2" fillId="0" borderId="1" xfId="1" applyFont="1" applyBorder="1" applyAlignment="1">
      <alignment horizontal="right" vertical="center"/>
    </xf>
    <xf numFmtId="0" fontId="2" fillId="0" borderId="1" xfId="1" applyFont="1" applyBorder="1" applyAlignment="1">
      <alignment horizontal="center" vertical="center"/>
    </xf>
    <xf numFmtId="0" fontId="2" fillId="6" borderId="1" xfId="1" applyFont="1" applyFill="1" applyBorder="1" applyAlignment="1">
      <alignment horizontal="center" vertical="center" wrapText="1" shrinkToFit="1"/>
    </xf>
    <xf numFmtId="0" fontId="2" fillId="7" borderId="1" xfId="1" applyFont="1" applyFill="1" applyBorder="1" applyAlignment="1">
      <alignment horizontal="center" vertical="center" wrapText="1" shrinkToFit="1"/>
    </xf>
    <xf numFmtId="0" fontId="2" fillId="8" borderId="1" xfId="1" applyFont="1" applyFill="1" applyBorder="1" applyAlignment="1">
      <alignment horizontal="center" vertical="center" wrapText="1" shrinkToFit="1"/>
    </xf>
    <xf numFmtId="0" fontId="2" fillId="0" borderId="9" xfId="1" applyFont="1" applyBorder="1" applyAlignment="1">
      <alignment horizontal="center" vertical="center"/>
    </xf>
    <xf numFmtId="0" fontId="32" fillId="0" borderId="5" xfId="1" applyFont="1" applyBorder="1" applyAlignment="1">
      <alignment horizontal="center" vertical="center" wrapText="1"/>
    </xf>
    <xf numFmtId="0" fontId="32" fillId="0" borderId="22" xfId="1" applyFont="1" applyBorder="1" applyAlignment="1">
      <alignment horizontal="center" vertical="center" wrapText="1"/>
    </xf>
    <xf numFmtId="0" fontId="2" fillId="0" borderId="9" xfId="4" applyFont="1" applyBorder="1" applyAlignment="1">
      <alignment horizontal="center" wrapText="1" shrinkToFit="1"/>
    </xf>
    <xf numFmtId="0" fontId="2" fillId="0" borderId="70" xfId="4" applyFont="1" applyBorder="1" applyAlignment="1">
      <alignment horizontal="center" wrapText="1" shrinkToFit="1"/>
    </xf>
    <xf numFmtId="0" fontId="2" fillId="0" borderId="22" xfId="1" applyFont="1" applyBorder="1" applyAlignment="1">
      <alignment horizontal="center" vertical="center" shrinkToFit="1"/>
    </xf>
    <xf numFmtId="0" fontId="2" fillId="0" borderId="9" xfId="4" applyFont="1" applyBorder="1" applyAlignment="1">
      <alignment horizontal="center" wrapText="1" shrinkToFit="1"/>
    </xf>
    <xf numFmtId="0" fontId="2" fillId="0" borderId="71" xfId="4" applyFont="1" applyBorder="1" applyAlignment="1">
      <alignment horizontal="center" wrapText="1" shrinkToFit="1"/>
    </xf>
    <xf numFmtId="0" fontId="2" fillId="0" borderId="16" xfId="1" applyFont="1" applyBorder="1" applyAlignment="1">
      <alignment horizontal="center" vertical="center"/>
    </xf>
    <xf numFmtId="0" fontId="32" fillId="0" borderId="6" xfId="1" applyFont="1" applyBorder="1" applyAlignment="1">
      <alignment horizontal="center" vertical="center" wrapText="1"/>
    </xf>
    <xf numFmtId="0" fontId="32" fillId="0" borderId="8" xfId="1" applyFont="1" applyBorder="1" applyAlignment="1">
      <alignment horizontal="center" vertical="center" wrapText="1"/>
    </xf>
    <xf numFmtId="0" fontId="2" fillId="0" borderId="16" xfId="4" applyFont="1" applyBorder="1" applyAlignment="1">
      <alignment horizontal="center" wrapText="1" shrinkToFit="1"/>
    </xf>
    <xf numFmtId="0" fontId="2" fillId="0" borderId="72" xfId="4" applyFont="1" applyBorder="1" applyAlignment="1">
      <alignment horizontal="center" wrapText="1" shrinkToFit="1"/>
    </xf>
    <xf numFmtId="0" fontId="2" fillId="0" borderId="8" xfId="1" applyFont="1" applyBorder="1" applyAlignment="1">
      <alignment horizontal="center" vertical="center" shrinkToFit="1"/>
    </xf>
    <xf numFmtId="0" fontId="34" fillId="0" borderId="1" xfId="1" applyFont="1" applyBorder="1" applyAlignment="1">
      <alignment horizontal="center" vertical="center" textRotation="255"/>
    </xf>
    <xf numFmtId="0" fontId="34" fillId="0" borderId="11" xfId="1" applyFont="1" applyBorder="1" applyAlignment="1">
      <alignment horizontal="center" vertical="center" textRotation="255" wrapText="1"/>
    </xf>
    <xf numFmtId="0" fontId="34" fillId="0" borderId="11" xfId="1" applyFont="1" applyBorder="1">
      <alignment vertical="center"/>
    </xf>
    <xf numFmtId="0" fontId="7" fillId="0" borderId="1" xfId="1" applyFont="1" applyBorder="1" applyAlignment="1">
      <alignment horizontal="left" vertical="top" wrapText="1"/>
    </xf>
    <xf numFmtId="0" fontId="7" fillId="0" borderId="11" xfId="1" applyFont="1" applyBorder="1" applyAlignment="1">
      <alignment horizontal="left" vertical="top" wrapText="1"/>
    </xf>
    <xf numFmtId="185" fontId="34" fillId="0" borderId="11" xfId="1" applyNumberFormat="1" applyFont="1" applyBorder="1" applyAlignment="1">
      <alignment horizontal="right" vertical="center"/>
    </xf>
    <xf numFmtId="0" fontId="34" fillId="0" borderId="11" xfId="1" applyFont="1" applyBorder="1" applyAlignment="1">
      <alignment horizontal="left" vertical="center"/>
    </xf>
    <xf numFmtId="0" fontId="34" fillId="0" borderId="11" xfId="4" applyFont="1" applyBorder="1" applyAlignment="1">
      <alignment horizontal="left" vertical="top" wrapText="1"/>
    </xf>
    <xf numFmtId="0" fontId="34" fillId="0" borderId="2" xfId="4" applyFont="1" applyBorder="1" applyAlignment="1">
      <alignment horizontal="left" vertical="top" wrapText="1"/>
    </xf>
    <xf numFmtId="0" fontId="34" fillId="0" borderId="73" xfId="1" applyFont="1" applyBorder="1" applyAlignment="1">
      <alignment horizontal="left" vertical="top" shrinkToFit="1"/>
    </xf>
    <xf numFmtId="0" fontId="34" fillId="0" borderId="9" xfId="4" applyFont="1" applyBorder="1" applyAlignment="1">
      <alignment horizontal="left" vertical="top" wrapText="1"/>
    </xf>
    <xf numFmtId="0" fontId="34" fillId="0" borderId="1" xfId="1" applyFont="1" applyBorder="1" applyAlignment="1">
      <alignment horizontal="center" vertical="center"/>
    </xf>
    <xf numFmtId="0" fontId="7" fillId="0" borderId="11" xfId="1" applyFont="1" applyBorder="1" applyAlignment="1">
      <alignment horizontal="left" vertical="center"/>
    </xf>
    <xf numFmtId="185" fontId="34" fillId="0" borderId="11" xfId="1" applyNumberFormat="1" applyFont="1" applyBorder="1">
      <alignment vertical="center"/>
    </xf>
    <xf numFmtId="0" fontId="34" fillId="0" borderId="70" xfId="4" applyFont="1" applyBorder="1" applyAlignment="1">
      <alignment horizontal="left" vertical="top" wrapText="1"/>
    </xf>
    <xf numFmtId="0" fontId="34" fillId="0" borderId="4" xfId="1" applyFont="1" applyBorder="1" applyAlignment="1">
      <alignment horizontal="left" vertical="top" shrinkToFit="1"/>
    </xf>
    <xf numFmtId="0" fontId="34" fillId="0" borderId="9" xfId="1" applyFont="1" applyBorder="1" applyAlignment="1">
      <alignment horizontal="center" vertical="center" textRotation="255"/>
    </xf>
    <xf numFmtId="0" fontId="34" fillId="9" borderId="9" xfId="1" applyFont="1" applyFill="1" applyBorder="1">
      <alignment vertical="center"/>
    </xf>
    <xf numFmtId="0" fontId="7" fillId="0" borderId="9" xfId="1" applyFont="1" applyBorder="1" applyAlignment="1">
      <alignment horizontal="left" vertical="top" wrapText="1"/>
    </xf>
    <xf numFmtId="184" fontId="34" fillId="0" borderId="9" xfId="1" applyNumberFormat="1" applyFont="1" applyBorder="1">
      <alignment vertical="center"/>
    </xf>
    <xf numFmtId="0" fontId="34" fillId="0" borderId="9" xfId="1" applyFont="1" applyBorder="1">
      <alignment vertical="center"/>
    </xf>
    <xf numFmtId="0" fontId="34" fillId="0" borderId="9" xfId="4" applyFont="1" applyBorder="1" applyAlignment="1">
      <alignment horizontal="left" vertical="top" wrapText="1"/>
    </xf>
    <xf numFmtId="0" fontId="34" fillId="0" borderId="5" xfId="4" applyFont="1" applyBorder="1" applyAlignment="1">
      <alignment horizontal="left" vertical="top" wrapText="1"/>
    </xf>
    <xf numFmtId="0" fontId="34" fillId="0" borderId="74" xfId="1" applyFont="1" applyBorder="1" applyAlignment="1">
      <alignment horizontal="left" vertical="top" shrinkToFit="1"/>
    </xf>
    <xf numFmtId="0" fontId="34" fillId="0" borderId="1" xfId="1" applyFont="1" applyBorder="1">
      <alignment vertical="center"/>
    </xf>
    <xf numFmtId="0" fontId="7" fillId="0" borderId="9" xfId="1" applyFont="1" applyBorder="1">
      <alignment vertical="center"/>
    </xf>
    <xf numFmtId="0" fontId="34" fillId="0" borderId="71" xfId="4" applyFont="1" applyBorder="1" applyAlignment="1">
      <alignment horizontal="left" vertical="top" wrapText="1"/>
    </xf>
    <xf numFmtId="0" fontId="34" fillId="0" borderId="22" xfId="1" applyFont="1" applyBorder="1" applyAlignment="1">
      <alignment horizontal="left" vertical="top" shrinkToFit="1"/>
    </xf>
    <xf numFmtId="0" fontId="34" fillId="0" borderId="16" xfId="1" applyFont="1" applyBorder="1" applyAlignment="1">
      <alignment horizontal="center" vertical="center" textRotation="255"/>
    </xf>
    <xf numFmtId="0" fontId="34" fillId="0" borderId="16" xfId="1" applyFont="1" applyBorder="1">
      <alignment vertical="center"/>
    </xf>
    <xf numFmtId="0" fontId="7" fillId="0" borderId="16" xfId="1" applyFont="1" applyBorder="1" applyAlignment="1">
      <alignment horizontal="left" vertical="top" wrapText="1"/>
    </xf>
    <xf numFmtId="184" fontId="34" fillId="0" borderId="16" xfId="1" applyNumberFormat="1" applyFont="1" applyBorder="1">
      <alignment vertical="center"/>
    </xf>
    <xf numFmtId="0" fontId="34" fillId="0" borderId="16" xfId="4" applyFont="1" applyBorder="1" applyAlignment="1">
      <alignment horizontal="left" vertical="top" wrapText="1"/>
    </xf>
    <xf numFmtId="0" fontId="34" fillId="0" borderId="6" xfId="4" applyFont="1" applyBorder="1" applyAlignment="1">
      <alignment horizontal="left" vertical="top" wrapText="1"/>
    </xf>
    <xf numFmtId="0" fontId="34" fillId="0" borderId="75" xfId="1" applyFont="1" applyBorder="1" applyAlignment="1">
      <alignment horizontal="left" vertical="top" shrinkToFit="1"/>
    </xf>
    <xf numFmtId="0" fontId="7" fillId="0" borderId="16" xfId="1" applyFont="1" applyBorder="1">
      <alignment vertical="center"/>
    </xf>
    <xf numFmtId="0" fontId="34" fillId="0" borderId="72" xfId="4" applyFont="1" applyBorder="1" applyAlignment="1">
      <alignment horizontal="left" vertical="top" wrapText="1"/>
    </xf>
    <xf numFmtId="0" fontId="34" fillId="0" borderId="8" xfId="1" applyFont="1" applyBorder="1" applyAlignment="1">
      <alignment horizontal="left" vertical="top" shrinkToFit="1"/>
    </xf>
    <xf numFmtId="0" fontId="34" fillId="0" borderId="1" xfId="1" applyFont="1" applyBorder="1" applyAlignment="1">
      <alignment horizontal="center" vertical="center" wrapText="1"/>
    </xf>
    <xf numFmtId="0" fontId="34" fillId="0" borderId="1" xfId="1" applyFont="1" applyBorder="1" applyAlignment="1">
      <alignment horizontal="center" vertical="center" textRotation="255" shrinkToFit="1"/>
    </xf>
    <xf numFmtId="0" fontId="34" fillId="4" borderId="2" xfId="1" applyFont="1" applyFill="1" applyBorder="1" applyAlignment="1">
      <alignment horizontal="center" vertical="center"/>
    </xf>
    <xf numFmtId="0" fontId="34" fillId="4" borderId="3" xfId="1" applyFont="1" applyFill="1" applyBorder="1" applyAlignment="1">
      <alignment horizontal="center" vertical="center"/>
    </xf>
    <xf numFmtId="0" fontId="34" fillId="4" borderId="4" xfId="1" applyFont="1" applyFill="1" applyBorder="1" applyAlignment="1">
      <alignment horizontal="center" vertical="center"/>
    </xf>
    <xf numFmtId="0" fontId="34" fillId="4" borderId="6" xfId="1" applyFont="1" applyFill="1" applyBorder="1" applyAlignment="1">
      <alignment horizontal="center" vertical="center"/>
    </xf>
    <xf numFmtId="0" fontId="34" fillId="4" borderId="7" xfId="1" applyFont="1" applyFill="1" applyBorder="1" applyAlignment="1">
      <alignment horizontal="center" vertical="center"/>
    </xf>
    <xf numFmtId="0" fontId="34" fillId="4" borderId="8" xfId="1" applyFont="1" applyFill="1" applyBorder="1" applyAlignment="1">
      <alignment horizontal="center" vertical="center"/>
    </xf>
    <xf numFmtId="0" fontId="34" fillId="0" borderId="1" xfId="1" applyFont="1" applyBorder="1" applyAlignment="1">
      <alignment vertical="center" wrapText="1"/>
    </xf>
    <xf numFmtId="0" fontId="34" fillId="10" borderId="9" xfId="1" applyFont="1" applyFill="1" applyBorder="1">
      <alignment vertical="center"/>
    </xf>
    <xf numFmtId="0" fontId="34" fillId="11" borderId="9" xfId="1" applyFont="1" applyFill="1" applyBorder="1">
      <alignment vertical="center"/>
    </xf>
    <xf numFmtId="0" fontId="34" fillId="12" borderId="11" xfId="1" applyFont="1" applyFill="1" applyBorder="1">
      <alignment vertical="center"/>
    </xf>
    <xf numFmtId="0" fontId="34" fillId="13" borderId="11" xfId="1" applyFont="1" applyFill="1" applyBorder="1" applyAlignment="1">
      <alignment horizontal="center" vertical="center" wrapText="1"/>
    </xf>
    <xf numFmtId="0" fontId="34" fillId="13" borderId="11" xfId="1" applyFont="1" applyFill="1" applyBorder="1" applyAlignment="1">
      <alignment horizontal="center" vertical="center" textRotation="255" shrinkToFit="1"/>
    </xf>
    <xf numFmtId="0" fontId="34" fillId="13" borderId="9" xfId="1" applyFont="1" applyFill="1" applyBorder="1" applyAlignment="1">
      <alignment horizontal="center" vertical="center" wrapText="1"/>
    </xf>
    <xf numFmtId="0" fontId="34" fillId="13" borderId="9" xfId="1" applyFont="1" applyFill="1" applyBorder="1" applyAlignment="1">
      <alignment horizontal="center" vertical="center" textRotation="255" shrinkToFit="1"/>
    </xf>
    <xf numFmtId="0" fontId="34" fillId="13" borderId="16" xfId="1" applyFont="1" applyFill="1" applyBorder="1" applyAlignment="1">
      <alignment horizontal="center" vertical="center" wrapText="1"/>
    </xf>
    <xf numFmtId="0" fontId="34" fillId="13" borderId="16" xfId="1" applyFont="1" applyFill="1" applyBorder="1" applyAlignment="1">
      <alignment horizontal="center" vertical="center" textRotation="255" shrinkToFit="1"/>
    </xf>
    <xf numFmtId="0" fontId="34" fillId="13" borderId="1" xfId="1" applyFont="1" applyFill="1" applyBorder="1" applyAlignment="1">
      <alignment horizontal="center" vertical="center" wrapText="1"/>
    </xf>
    <xf numFmtId="0" fontId="34" fillId="13" borderId="1" xfId="1" applyFont="1" applyFill="1" applyBorder="1" applyAlignment="1">
      <alignment horizontal="center" vertical="center" textRotation="255" shrinkToFit="1"/>
    </xf>
    <xf numFmtId="0" fontId="34" fillId="0" borderId="11" xfId="1" applyFont="1" applyBorder="1" applyAlignment="1">
      <alignment vertical="center" shrinkToFit="1"/>
    </xf>
    <xf numFmtId="0" fontId="34" fillId="14" borderId="9" xfId="1" applyFont="1" applyFill="1" applyBorder="1">
      <alignment vertical="center"/>
    </xf>
    <xf numFmtId="0" fontId="34" fillId="12" borderId="9" xfId="1" applyFont="1" applyFill="1" applyBorder="1">
      <alignment vertical="center"/>
    </xf>
    <xf numFmtId="0" fontId="7" fillId="0" borderId="22" xfId="1" applyFont="1" applyBorder="1" applyAlignment="1">
      <alignment horizontal="left" vertical="top" shrinkToFit="1"/>
    </xf>
    <xf numFmtId="0" fontId="34" fillId="9" borderId="11" xfId="1" applyFont="1" applyFill="1" applyBorder="1" applyAlignment="1">
      <alignment horizontal="left" vertical="center"/>
    </xf>
    <xf numFmtId="0" fontId="16" fillId="0" borderId="1" xfId="1" applyFont="1" applyBorder="1" applyAlignment="1">
      <alignment horizontal="left" vertical="top" wrapText="1"/>
    </xf>
    <xf numFmtId="0" fontId="34" fillId="9" borderId="11" xfId="1" applyFont="1" applyFill="1" applyBorder="1">
      <alignment vertical="center"/>
    </xf>
    <xf numFmtId="0" fontId="34" fillId="0" borderId="23" xfId="1" applyFont="1" applyBorder="1" applyAlignment="1">
      <alignment horizontal="center" vertical="center" shrinkToFit="1"/>
    </xf>
    <xf numFmtId="0" fontId="34" fillId="0" borderId="23" xfId="1" applyFont="1" applyBorder="1" applyAlignment="1">
      <alignment horizontal="center" vertical="center"/>
    </xf>
    <xf numFmtId="0" fontId="34" fillId="0" borderId="24" xfId="1" applyFont="1" applyBorder="1" applyAlignment="1">
      <alignment horizontal="center" vertical="center"/>
    </xf>
    <xf numFmtId="0" fontId="34" fillId="0" borderId="25" xfId="1" applyFont="1" applyBorder="1" applyAlignment="1">
      <alignment horizontal="center" vertical="center"/>
    </xf>
    <xf numFmtId="0" fontId="34" fillId="0" borderId="2" xfId="1" applyFont="1" applyBorder="1" applyAlignment="1">
      <alignment horizontal="center" vertical="center"/>
    </xf>
    <xf numFmtId="0" fontId="34" fillId="0" borderId="0" xfId="4" applyFont="1" applyAlignment="1">
      <alignment horizontal="left" vertical="top" wrapText="1"/>
    </xf>
    <xf numFmtId="0" fontId="34" fillId="0" borderId="3" xfId="1" applyFont="1" applyBorder="1" applyAlignment="1">
      <alignment horizontal="left" vertical="center" shrinkToFit="1"/>
    </xf>
    <xf numFmtId="0" fontId="0" fillId="0" borderId="3" xfId="0" applyBorder="1" applyAlignment="1">
      <alignment vertical="center" shrinkToFit="1"/>
    </xf>
    <xf numFmtId="0" fontId="0" fillId="0" borderId="3" xfId="0" applyBorder="1" applyAlignment="1">
      <alignment vertical="center" shrinkToFit="1"/>
    </xf>
    <xf numFmtId="0" fontId="34" fillId="0" borderId="1" xfId="1" applyFont="1" applyBorder="1" applyAlignment="1">
      <alignment horizontal="center" vertical="center"/>
    </xf>
    <xf numFmtId="0" fontId="34" fillId="0" borderId="5" xfId="1" applyFont="1" applyBorder="1" applyAlignment="1">
      <alignment horizontal="center" vertical="center"/>
    </xf>
    <xf numFmtId="0" fontId="34" fillId="0" borderId="0" xfId="4" applyFont="1">
      <alignment vertical="center"/>
    </xf>
    <xf numFmtId="0" fontId="34" fillId="0" borderId="23" xfId="1" applyFont="1" applyBorder="1" applyAlignment="1">
      <alignment horizontal="center" vertical="center"/>
    </xf>
    <xf numFmtId="0" fontId="34" fillId="0" borderId="25" xfId="1" applyFont="1" applyBorder="1">
      <alignment vertical="center"/>
    </xf>
    <xf numFmtId="185" fontId="34" fillId="0" borderId="1" xfId="1" applyNumberFormat="1" applyFont="1" applyBorder="1" applyAlignment="1">
      <alignment horizontal="center" vertical="center"/>
    </xf>
    <xf numFmtId="184" fontId="34" fillId="0" borderId="1" xfId="1" applyNumberFormat="1" applyFont="1" applyBorder="1" applyAlignment="1">
      <alignment horizontal="center" vertical="center"/>
    </xf>
    <xf numFmtId="184" fontId="34" fillId="0" borderId="1" xfId="1" applyNumberFormat="1" applyFont="1" applyBorder="1" applyAlignment="1">
      <alignment horizontal="center" vertical="center"/>
    </xf>
    <xf numFmtId="0" fontId="34" fillId="0" borderId="0" xfId="1" applyFont="1" applyAlignment="1">
      <alignment horizontal="left" vertical="center"/>
    </xf>
    <xf numFmtId="0" fontId="35" fillId="0" borderId="0" xfId="1" applyFont="1" applyAlignment="1">
      <alignment horizontal="left" vertical="center" wrapText="1"/>
    </xf>
    <xf numFmtId="0" fontId="34" fillId="0" borderId="0" xfId="1" applyFont="1" applyAlignment="1">
      <alignment horizontal="left" vertical="center" wrapText="1"/>
    </xf>
    <xf numFmtId="0" fontId="2" fillId="0" borderId="0" xfId="1" applyFont="1" applyAlignment="1">
      <alignment horizontal="left" vertical="center"/>
    </xf>
    <xf numFmtId="0" fontId="34" fillId="0" borderId="0" xfId="1" applyFont="1" applyAlignment="1">
      <alignment horizontal="center" vertical="center"/>
    </xf>
    <xf numFmtId="0" fontId="34" fillId="0" borderId="0" xfId="1" applyFont="1">
      <alignment vertical="center"/>
    </xf>
    <xf numFmtId="0" fontId="34" fillId="0" borderId="0" xfId="1" applyFont="1" applyAlignment="1">
      <alignment horizontal="left" vertical="top"/>
    </xf>
    <xf numFmtId="0" fontId="2" fillId="0" borderId="3" xfId="1" applyFont="1" applyBorder="1">
      <alignment vertical="center"/>
    </xf>
    <xf numFmtId="0" fontId="36" fillId="0" borderId="3" xfId="1" applyFont="1" applyBorder="1" applyAlignment="1">
      <alignment horizontal="left" vertical="center"/>
    </xf>
    <xf numFmtId="185" fontId="2" fillId="0" borderId="0" xfId="1" applyNumberFormat="1" applyFont="1" applyAlignment="1">
      <alignment horizontal="center" vertical="center"/>
    </xf>
    <xf numFmtId="184" fontId="2" fillId="0" borderId="0" xfId="1" applyNumberFormat="1" applyFont="1" applyAlignment="1">
      <alignment horizontal="center" vertical="center"/>
    </xf>
    <xf numFmtId="0" fontId="34" fillId="0" borderId="0" xfId="1" applyFont="1" applyAlignment="1">
      <alignment vertical="center" wrapText="1"/>
    </xf>
    <xf numFmtId="0" fontId="2" fillId="0" borderId="0" xfId="1" applyFont="1" applyAlignment="1">
      <alignment vertical="center" wrapText="1"/>
    </xf>
    <xf numFmtId="0" fontId="34" fillId="0" borderId="0" xfId="1" applyFont="1" applyAlignment="1">
      <alignment horizontal="center" vertical="center"/>
    </xf>
    <xf numFmtId="0" fontId="2" fillId="0" borderId="0" xfId="1" applyFont="1" applyAlignment="1">
      <alignment horizontal="left" vertical="top" wrapText="1"/>
    </xf>
  </cellXfs>
  <cellStyles count="5">
    <cellStyle name="標準" xfId="0" builtinId="0"/>
    <cellStyle name="標準 2" xfId="1" xr:uid="{00000000-0005-0000-0000-000001000000}"/>
    <cellStyle name="標準 2 16" xfId="4" xr:uid="{DB169C34-FD44-4226-B97F-6088B8D05A63}"/>
    <cellStyle name="標準 3" xfId="3" xr:uid="{C798D90D-3E61-424A-B2FE-EF853972C61B}"/>
    <cellStyle name="標準 3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26" Type="http://schemas.openxmlformats.org/officeDocument/2006/relationships/image" Target="../media/image26.png"/><Relationship Id="rId3" Type="http://schemas.openxmlformats.org/officeDocument/2006/relationships/image" Target="../media/image3.png"/><Relationship Id="rId21" Type="http://schemas.openxmlformats.org/officeDocument/2006/relationships/image" Target="../media/image21.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2" Type="http://schemas.openxmlformats.org/officeDocument/2006/relationships/image" Target="../media/image2.png"/><Relationship Id="rId16" Type="http://schemas.openxmlformats.org/officeDocument/2006/relationships/image" Target="../media/image16.png"/><Relationship Id="rId20" Type="http://schemas.openxmlformats.org/officeDocument/2006/relationships/image" Target="../media/image20.png"/><Relationship Id="rId29" Type="http://schemas.openxmlformats.org/officeDocument/2006/relationships/image" Target="../media/image29.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24" Type="http://schemas.openxmlformats.org/officeDocument/2006/relationships/image" Target="../media/image24.png"/><Relationship Id="rId32" Type="http://schemas.openxmlformats.org/officeDocument/2006/relationships/image" Target="../media/image32.pn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png"/><Relationship Id="rId28" Type="http://schemas.openxmlformats.org/officeDocument/2006/relationships/image" Target="../media/image28.png"/><Relationship Id="rId10" Type="http://schemas.openxmlformats.org/officeDocument/2006/relationships/image" Target="../media/image10.png"/><Relationship Id="rId19" Type="http://schemas.openxmlformats.org/officeDocument/2006/relationships/image" Target="../media/image19.png"/><Relationship Id="rId31" Type="http://schemas.openxmlformats.org/officeDocument/2006/relationships/image" Target="../media/image31.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 Id="rId27" Type="http://schemas.openxmlformats.org/officeDocument/2006/relationships/image" Target="../media/image27.png"/><Relationship Id="rId30" Type="http://schemas.openxmlformats.org/officeDocument/2006/relationships/image" Target="../media/image30.png"/></Relationships>
</file>

<file path=xl/drawings/_rels/drawing2.xml.rels><?xml version="1.0" encoding="UTF-8" standalone="yes"?>
<Relationships xmlns="http://schemas.openxmlformats.org/package/2006/relationships"><Relationship Id="rId8" Type="http://schemas.openxmlformats.org/officeDocument/2006/relationships/image" Target="../media/image40.png"/><Relationship Id="rId13" Type="http://schemas.openxmlformats.org/officeDocument/2006/relationships/image" Target="../media/image45.png"/><Relationship Id="rId3" Type="http://schemas.openxmlformats.org/officeDocument/2006/relationships/image" Target="../media/image35.png"/><Relationship Id="rId7" Type="http://schemas.openxmlformats.org/officeDocument/2006/relationships/image" Target="../media/image39.png"/><Relationship Id="rId12" Type="http://schemas.openxmlformats.org/officeDocument/2006/relationships/image" Target="../media/image44.png"/><Relationship Id="rId2" Type="http://schemas.openxmlformats.org/officeDocument/2006/relationships/image" Target="../media/image34.png"/><Relationship Id="rId1" Type="http://schemas.openxmlformats.org/officeDocument/2006/relationships/image" Target="../media/image33.png"/><Relationship Id="rId6" Type="http://schemas.openxmlformats.org/officeDocument/2006/relationships/image" Target="../media/image38.png"/><Relationship Id="rId11" Type="http://schemas.openxmlformats.org/officeDocument/2006/relationships/image" Target="../media/image43.png"/><Relationship Id="rId5" Type="http://schemas.openxmlformats.org/officeDocument/2006/relationships/image" Target="../media/image37.png"/><Relationship Id="rId10" Type="http://schemas.openxmlformats.org/officeDocument/2006/relationships/image" Target="../media/image42.png"/><Relationship Id="rId4" Type="http://schemas.openxmlformats.org/officeDocument/2006/relationships/image" Target="../media/image36.png"/><Relationship Id="rId9" Type="http://schemas.openxmlformats.org/officeDocument/2006/relationships/image" Target="../media/image41.png"/><Relationship Id="rId14" Type="http://schemas.openxmlformats.org/officeDocument/2006/relationships/image" Target="../media/image46.png"/></Relationships>
</file>

<file path=xl/drawings/_rels/drawing3.xml.rels><?xml version="1.0" encoding="UTF-8" standalone="yes"?>
<Relationships xmlns="http://schemas.openxmlformats.org/package/2006/relationships"><Relationship Id="rId1" Type="http://schemas.openxmlformats.org/officeDocument/2006/relationships/image" Target="../media/image47.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8.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9.jpeg"/></Relationships>
</file>

<file path=xl/drawings/drawing1.xml><?xml version="1.0" encoding="utf-8"?>
<xdr:wsDr xmlns:xdr="http://schemas.openxmlformats.org/drawingml/2006/spreadsheetDrawing" xmlns:a="http://schemas.openxmlformats.org/drawingml/2006/main">
  <xdr:twoCellAnchor>
    <xdr:from>
      <xdr:col>13</xdr:col>
      <xdr:colOff>99758</xdr:colOff>
      <xdr:row>75</xdr:row>
      <xdr:rowOff>95249</xdr:rowOff>
    </xdr:from>
    <xdr:to>
      <xdr:col>14</xdr:col>
      <xdr:colOff>154781</xdr:colOff>
      <xdr:row>82</xdr:row>
      <xdr:rowOff>88106</xdr:rowOff>
    </xdr:to>
    <xdr:grpSp>
      <xdr:nvGrpSpPr>
        <xdr:cNvPr id="2" name="グループ化 17">
          <a:extLst>
            <a:ext uri="{FF2B5EF4-FFF2-40B4-BE49-F238E27FC236}">
              <a16:creationId xmlns:a16="http://schemas.microsoft.com/office/drawing/2014/main" id="{13255008-E00D-4C55-B1DE-351B4F88F31F}"/>
            </a:ext>
          </a:extLst>
        </xdr:cNvPr>
        <xdr:cNvGrpSpPr>
          <a:grpSpLocks/>
        </xdr:cNvGrpSpPr>
      </xdr:nvGrpSpPr>
      <xdr:grpSpPr bwMode="auto">
        <a:xfrm>
          <a:off x="9148508" y="12271374"/>
          <a:ext cx="1245648" cy="1104107"/>
          <a:chOff x="5071039" y="13693078"/>
          <a:chExt cx="1708845" cy="1173434"/>
        </a:xfrm>
      </xdr:grpSpPr>
      <xdr:sp macro="" textlink="">
        <xdr:nvSpPr>
          <xdr:cNvPr id="3" name="テキスト ボックス 2">
            <a:extLst>
              <a:ext uri="{FF2B5EF4-FFF2-40B4-BE49-F238E27FC236}">
                <a16:creationId xmlns:a16="http://schemas.microsoft.com/office/drawing/2014/main" id="{FE334E3E-8C69-4C8F-BD55-D53948BED914}"/>
              </a:ext>
            </a:extLst>
          </xdr:cNvPr>
          <xdr:cNvSpPr txBox="1"/>
        </xdr:nvSpPr>
        <xdr:spPr bwMode="auto">
          <a:xfrm>
            <a:off x="5094162" y="13838005"/>
            <a:ext cx="1685722" cy="1028507"/>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kumimoji="1" lang="ja-JP" altLang="en-US" sz="600"/>
              <a:t>食べ物は良く噛んで食べましょう。良く噛むことで、虫歯予防や消化の負担が減り、お腹に良いと言われています。</a:t>
            </a:r>
            <a:endParaRPr kumimoji="1" lang="en-US" altLang="ja-JP" sz="600"/>
          </a:p>
        </xdr:txBody>
      </xdr:sp>
      <xdr:pic>
        <xdr:nvPicPr>
          <xdr:cNvPr id="4" name="図 19">
            <a:extLst>
              <a:ext uri="{FF2B5EF4-FFF2-40B4-BE49-F238E27FC236}">
                <a16:creationId xmlns:a16="http://schemas.microsoft.com/office/drawing/2014/main" id="{B08D687E-51AB-49C2-BDEB-0D9C8DCB72C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71039" y="13693078"/>
            <a:ext cx="1624857" cy="100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図 20">
            <a:extLst>
              <a:ext uri="{FF2B5EF4-FFF2-40B4-BE49-F238E27FC236}">
                <a16:creationId xmlns:a16="http://schemas.microsoft.com/office/drawing/2014/main" id="{B51261E7-328A-4468-A903-ACC0AAE1EEA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22416" y="14453079"/>
            <a:ext cx="1601071" cy="99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178592</xdr:colOff>
      <xdr:row>77</xdr:row>
      <xdr:rowOff>120825</xdr:rowOff>
    </xdr:from>
    <xdr:to>
      <xdr:col>2</xdr:col>
      <xdr:colOff>608835</xdr:colOff>
      <xdr:row>85</xdr:row>
      <xdr:rowOff>93900</xdr:rowOff>
    </xdr:to>
    <xdr:pic>
      <xdr:nvPicPr>
        <xdr:cNvPr id="6" name="図 2">
          <a:extLst>
            <a:ext uri="{FF2B5EF4-FFF2-40B4-BE49-F238E27FC236}">
              <a16:creationId xmlns:a16="http://schemas.microsoft.com/office/drawing/2014/main" id="{C6B8DFB2-0D26-4885-A880-AFE5E7FED93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8592" y="12808125"/>
          <a:ext cx="1030318" cy="1268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1500799</xdr:colOff>
      <xdr:row>83</xdr:row>
      <xdr:rowOff>74723</xdr:rowOff>
    </xdr:from>
    <xdr:to>
      <xdr:col>3</xdr:col>
      <xdr:colOff>404992</xdr:colOff>
      <xdr:row>86</xdr:row>
      <xdr:rowOff>109524</xdr:rowOff>
    </xdr:to>
    <xdr:pic>
      <xdr:nvPicPr>
        <xdr:cNvPr id="7" name="図 5">
          <a:extLst>
            <a:ext uri="{FF2B5EF4-FFF2-40B4-BE49-F238E27FC236}">
              <a16:creationId xmlns:a16="http://schemas.microsoft.com/office/drawing/2014/main" id="{16F441FE-2359-4E8C-B315-A54A788693B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00874" y="13733573"/>
          <a:ext cx="933018" cy="520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639488</xdr:colOff>
      <xdr:row>79</xdr:row>
      <xdr:rowOff>29933</xdr:rowOff>
    </xdr:from>
    <xdr:to>
      <xdr:col>3</xdr:col>
      <xdr:colOff>661246</xdr:colOff>
      <xdr:row>84</xdr:row>
      <xdr:rowOff>153107</xdr:rowOff>
    </xdr:to>
    <xdr:pic>
      <xdr:nvPicPr>
        <xdr:cNvPr id="8" name="図 7">
          <a:extLst>
            <a:ext uri="{FF2B5EF4-FFF2-40B4-BE49-F238E27FC236}">
              <a16:creationId xmlns:a16="http://schemas.microsoft.com/office/drawing/2014/main" id="{372F75EE-9EB5-43B6-929A-8E24031911C4}"/>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39563" y="13041083"/>
          <a:ext cx="2050583" cy="932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1534899</xdr:colOff>
      <xdr:row>33</xdr:row>
      <xdr:rowOff>103626</xdr:rowOff>
    </xdr:from>
    <xdr:to>
      <xdr:col>17</xdr:col>
      <xdr:colOff>1853050</xdr:colOff>
      <xdr:row>37</xdr:row>
      <xdr:rowOff>80666</xdr:rowOff>
    </xdr:to>
    <xdr:pic>
      <xdr:nvPicPr>
        <xdr:cNvPr id="9" name="図 8">
          <a:extLst>
            <a:ext uri="{FF2B5EF4-FFF2-40B4-BE49-F238E27FC236}">
              <a16:creationId xmlns:a16="http://schemas.microsoft.com/office/drawing/2014/main" id="{9DE8683C-7C52-4FB2-8FA0-0A442905F76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2564849" y="5666226"/>
          <a:ext cx="318151" cy="624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1597572</xdr:colOff>
      <xdr:row>66</xdr:row>
      <xdr:rowOff>90828</xdr:rowOff>
    </xdr:from>
    <xdr:to>
      <xdr:col>17</xdr:col>
      <xdr:colOff>1921962</xdr:colOff>
      <xdr:row>69</xdr:row>
      <xdr:rowOff>99200</xdr:rowOff>
    </xdr:to>
    <xdr:pic>
      <xdr:nvPicPr>
        <xdr:cNvPr id="10" name="図 13">
          <a:extLst>
            <a:ext uri="{FF2B5EF4-FFF2-40B4-BE49-F238E27FC236}">
              <a16:creationId xmlns:a16="http://schemas.microsoft.com/office/drawing/2014/main" id="{62FAF59E-2C85-4D1D-8B16-88AA26E33162}"/>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2627522" y="10996953"/>
          <a:ext cx="324390" cy="4941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28</xdr:col>
      <xdr:colOff>669740</xdr:colOff>
      <xdr:row>0</xdr:row>
      <xdr:rowOff>210086</xdr:rowOff>
    </xdr:from>
    <xdr:to>
      <xdr:col>28</xdr:col>
      <xdr:colOff>1009768</xdr:colOff>
      <xdr:row>1</xdr:row>
      <xdr:rowOff>133647</xdr:rowOff>
    </xdr:to>
    <xdr:pic>
      <xdr:nvPicPr>
        <xdr:cNvPr id="11" name="図 10">
          <a:extLst>
            <a:ext uri="{FF2B5EF4-FFF2-40B4-BE49-F238E27FC236}">
              <a16:creationId xmlns:a16="http://schemas.microsoft.com/office/drawing/2014/main" id="{D5A83C94-ABDD-4B32-A6B2-FDBC7887DEBB}"/>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0157890" y="210086"/>
          <a:ext cx="340028" cy="352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119612</xdr:colOff>
      <xdr:row>0</xdr:row>
      <xdr:rowOff>368880</xdr:rowOff>
    </xdr:from>
    <xdr:to>
      <xdr:col>2</xdr:col>
      <xdr:colOff>1665566</xdr:colOff>
      <xdr:row>5</xdr:row>
      <xdr:rowOff>132566</xdr:rowOff>
    </xdr:to>
    <xdr:pic>
      <xdr:nvPicPr>
        <xdr:cNvPr id="12" name="図 9">
          <a:extLst>
            <a:ext uri="{FF2B5EF4-FFF2-40B4-BE49-F238E27FC236}">
              <a16:creationId xmlns:a16="http://schemas.microsoft.com/office/drawing/2014/main" id="{02D73CD4-C969-47F6-B0EB-0777037F0ECE}"/>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19687" y="368880"/>
          <a:ext cx="1545954" cy="8019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155770</xdr:colOff>
      <xdr:row>0</xdr:row>
      <xdr:rowOff>21700</xdr:rowOff>
    </xdr:from>
    <xdr:to>
      <xdr:col>2</xdr:col>
      <xdr:colOff>561673</xdr:colOff>
      <xdr:row>0</xdr:row>
      <xdr:rowOff>419563</xdr:rowOff>
    </xdr:to>
    <xdr:pic>
      <xdr:nvPicPr>
        <xdr:cNvPr id="13" name="図 15">
          <a:extLst>
            <a:ext uri="{FF2B5EF4-FFF2-40B4-BE49-F238E27FC236}">
              <a16:creationId xmlns:a16="http://schemas.microsoft.com/office/drawing/2014/main" id="{F7D81E86-7049-45AA-85ED-2A5FEF119227}"/>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55845" y="21700"/>
          <a:ext cx="405903" cy="3978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1787013</xdr:colOff>
      <xdr:row>0</xdr:row>
      <xdr:rowOff>0</xdr:rowOff>
    </xdr:from>
    <xdr:to>
      <xdr:col>3</xdr:col>
      <xdr:colOff>963361</xdr:colOff>
      <xdr:row>2</xdr:row>
      <xdr:rowOff>24205</xdr:rowOff>
    </xdr:to>
    <xdr:pic>
      <xdr:nvPicPr>
        <xdr:cNvPr id="14" name="図 17">
          <a:extLst>
            <a:ext uri="{FF2B5EF4-FFF2-40B4-BE49-F238E27FC236}">
              <a16:creationId xmlns:a16="http://schemas.microsoft.com/office/drawing/2014/main" id="{993BDEA7-3FC8-4D9E-A1B3-DB659D7C8901}"/>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387088" y="0"/>
          <a:ext cx="1205173" cy="6052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1172134</xdr:colOff>
      <xdr:row>0</xdr:row>
      <xdr:rowOff>0</xdr:rowOff>
    </xdr:from>
    <xdr:to>
      <xdr:col>5</xdr:col>
      <xdr:colOff>803336</xdr:colOff>
      <xdr:row>1</xdr:row>
      <xdr:rowOff>96568</xdr:rowOff>
    </xdr:to>
    <xdr:pic>
      <xdr:nvPicPr>
        <xdr:cNvPr id="15" name="図 19">
          <a:extLst>
            <a:ext uri="{FF2B5EF4-FFF2-40B4-BE49-F238E27FC236}">
              <a16:creationId xmlns:a16="http://schemas.microsoft.com/office/drawing/2014/main" id="{6D63754F-AFB5-45C0-9A76-9C18503B2CC9}"/>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5029759" y="0"/>
          <a:ext cx="859927" cy="5251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413568</xdr:colOff>
      <xdr:row>0</xdr:row>
      <xdr:rowOff>21698</xdr:rowOff>
    </xdr:from>
    <xdr:to>
      <xdr:col>13</xdr:col>
      <xdr:colOff>689889</xdr:colOff>
      <xdr:row>1</xdr:row>
      <xdr:rowOff>135885</xdr:rowOff>
    </xdr:to>
    <xdr:pic>
      <xdr:nvPicPr>
        <xdr:cNvPr id="16" name="図 21">
          <a:extLst>
            <a:ext uri="{FF2B5EF4-FFF2-40B4-BE49-F238E27FC236}">
              <a16:creationId xmlns:a16="http://schemas.microsoft.com/office/drawing/2014/main" id="{4C0BA7F0-BB0F-484A-B47A-6E61AD845C71}"/>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9471843" y="21698"/>
          <a:ext cx="276321" cy="542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634631</xdr:colOff>
      <xdr:row>0</xdr:row>
      <xdr:rowOff>43396</xdr:rowOff>
    </xdr:from>
    <xdr:to>
      <xdr:col>11</xdr:col>
      <xdr:colOff>78383</xdr:colOff>
      <xdr:row>0</xdr:row>
      <xdr:rowOff>414220</xdr:rowOff>
    </xdr:to>
    <xdr:pic>
      <xdr:nvPicPr>
        <xdr:cNvPr id="17" name="図 23">
          <a:extLst>
            <a:ext uri="{FF2B5EF4-FFF2-40B4-BE49-F238E27FC236}">
              <a16:creationId xmlns:a16="http://schemas.microsoft.com/office/drawing/2014/main" id="{F841A30F-554B-43E9-B5C1-48FA9E6A32A1}"/>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949706" y="43396"/>
          <a:ext cx="1063002" cy="370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1131215</xdr:colOff>
      <xdr:row>0</xdr:row>
      <xdr:rowOff>0</xdr:rowOff>
    </xdr:from>
    <xdr:to>
      <xdr:col>4</xdr:col>
      <xdr:colOff>266109</xdr:colOff>
      <xdr:row>1</xdr:row>
      <xdr:rowOff>6000</xdr:rowOff>
    </xdr:to>
    <xdr:pic>
      <xdr:nvPicPr>
        <xdr:cNvPr id="18" name="図 17">
          <a:extLst>
            <a:ext uri="{FF2B5EF4-FFF2-40B4-BE49-F238E27FC236}">
              <a16:creationId xmlns:a16="http://schemas.microsoft.com/office/drawing/2014/main" id="{908A2A76-9B95-4905-BFC4-6964A3D989D3}"/>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760115" y="0"/>
          <a:ext cx="363619" cy="43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657606</xdr:colOff>
      <xdr:row>0</xdr:row>
      <xdr:rowOff>54245</xdr:rowOff>
    </xdr:from>
    <xdr:to>
      <xdr:col>4</xdr:col>
      <xdr:colOff>1022920</xdr:colOff>
      <xdr:row>0</xdr:row>
      <xdr:rowOff>412322</xdr:rowOff>
    </xdr:to>
    <xdr:pic>
      <xdr:nvPicPr>
        <xdr:cNvPr id="19" name="図 27">
          <a:extLst>
            <a:ext uri="{FF2B5EF4-FFF2-40B4-BE49-F238E27FC236}">
              <a16:creationId xmlns:a16="http://schemas.microsoft.com/office/drawing/2014/main" id="{28019CAF-4023-440E-9AEB-80BE1B8312B6}"/>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4515231" y="54245"/>
          <a:ext cx="365314" cy="358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1079656</xdr:colOff>
      <xdr:row>0</xdr:row>
      <xdr:rowOff>65098</xdr:rowOff>
    </xdr:from>
    <xdr:to>
      <xdr:col>6</xdr:col>
      <xdr:colOff>457399</xdr:colOff>
      <xdr:row>0</xdr:row>
      <xdr:rowOff>334589</xdr:rowOff>
    </xdr:to>
    <xdr:pic>
      <xdr:nvPicPr>
        <xdr:cNvPr id="20" name="図 29">
          <a:extLst>
            <a:ext uri="{FF2B5EF4-FFF2-40B4-BE49-F238E27FC236}">
              <a16:creationId xmlns:a16="http://schemas.microsoft.com/office/drawing/2014/main" id="{CCB8D98F-F999-4468-B62D-4FEFC40A69B3}"/>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6166006" y="65098"/>
          <a:ext cx="606468" cy="2694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305512</xdr:colOff>
      <xdr:row>0</xdr:row>
      <xdr:rowOff>11907</xdr:rowOff>
    </xdr:from>
    <xdr:to>
      <xdr:col>12</xdr:col>
      <xdr:colOff>680774</xdr:colOff>
      <xdr:row>1</xdr:row>
      <xdr:rowOff>71341</xdr:rowOff>
    </xdr:to>
    <xdr:pic>
      <xdr:nvPicPr>
        <xdr:cNvPr id="21" name="図 8415">
          <a:extLst>
            <a:ext uri="{FF2B5EF4-FFF2-40B4-BE49-F238E27FC236}">
              <a16:creationId xmlns:a16="http://schemas.microsoft.com/office/drawing/2014/main" id="{55B00958-E4BD-49F8-9B0A-A3FEEAB84F26}"/>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8239837" y="11907"/>
          <a:ext cx="689587" cy="4880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1122378</xdr:colOff>
      <xdr:row>0</xdr:row>
      <xdr:rowOff>0</xdr:rowOff>
    </xdr:from>
    <xdr:to>
      <xdr:col>2</xdr:col>
      <xdr:colOff>1746205</xdr:colOff>
      <xdr:row>1</xdr:row>
      <xdr:rowOff>96065</xdr:rowOff>
    </xdr:to>
    <xdr:pic>
      <xdr:nvPicPr>
        <xdr:cNvPr id="22" name="図 8417">
          <a:extLst>
            <a:ext uri="{FF2B5EF4-FFF2-40B4-BE49-F238E27FC236}">
              <a16:creationId xmlns:a16="http://schemas.microsoft.com/office/drawing/2014/main" id="{F5D623B4-81D4-4682-BB42-CAA75DD7432A}"/>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1722453" y="0"/>
          <a:ext cx="623827" cy="524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133085</xdr:colOff>
      <xdr:row>0</xdr:row>
      <xdr:rowOff>16416</xdr:rowOff>
    </xdr:from>
    <xdr:to>
      <xdr:col>17</xdr:col>
      <xdr:colOff>1702593</xdr:colOff>
      <xdr:row>5</xdr:row>
      <xdr:rowOff>42757</xdr:rowOff>
    </xdr:to>
    <xdr:pic>
      <xdr:nvPicPr>
        <xdr:cNvPr id="23" name="図 8419">
          <a:extLst>
            <a:ext uri="{FF2B5EF4-FFF2-40B4-BE49-F238E27FC236}">
              <a16:creationId xmlns:a16="http://schemas.microsoft.com/office/drawing/2014/main" id="{1705C0D8-ECA8-4390-AF66-E9D5DC9448F2}"/>
            </a:ext>
          </a:extLst>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11163035" y="16416"/>
          <a:ext cx="1569508" cy="10645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1809932</xdr:colOff>
      <xdr:row>0</xdr:row>
      <xdr:rowOff>0</xdr:rowOff>
    </xdr:from>
    <xdr:to>
      <xdr:col>18</xdr:col>
      <xdr:colOff>1001680</xdr:colOff>
      <xdr:row>2</xdr:row>
      <xdr:rowOff>35098</xdr:rowOff>
    </xdr:to>
    <xdr:pic>
      <xdr:nvPicPr>
        <xdr:cNvPr id="24" name="図 8421">
          <a:extLst>
            <a:ext uri="{FF2B5EF4-FFF2-40B4-BE49-F238E27FC236}">
              <a16:creationId xmlns:a16="http://schemas.microsoft.com/office/drawing/2014/main" id="{DC539DEB-3FDD-460A-999A-CDBFE563CBC7}"/>
            </a:ext>
          </a:extLst>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12839882" y="0"/>
          <a:ext cx="1220573" cy="616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378801</xdr:colOff>
      <xdr:row>0</xdr:row>
      <xdr:rowOff>0</xdr:rowOff>
    </xdr:from>
    <xdr:to>
      <xdr:col>21</xdr:col>
      <xdr:colOff>824075</xdr:colOff>
      <xdr:row>1</xdr:row>
      <xdr:rowOff>112419</xdr:rowOff>
    </xdr:to>
    <xdr:pic>
      <xdr:nvPicPr>
        <xdr:cNvPr id="25" name="図 8423">
          <a:extLst>
            <a:ext uri="{FF2B5EF4-FFF2-40B4-BE49-F238E27FC236}">
              <a16:creationId xmlns:a16="http://schemas.microsoft.com/office/drawing/2014/main" id="{FBD9B5C7-420E-40EA-8901-452067E5B708}"/>
            </a:ext>
          </a:extLst>
        </xdr:cNvPr>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17123751" y="0"/>
          <a:ext cx="445274" cy="541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120683</xdr:colOff>
      <xdr:row>0</xdr:row>
      <xdr:rowOff>43398</xdr:rowOff>
    </xdr:from>
    <xdr:to>
      <xdr:col>19</xdr:col>
      <xdr:colOff>730647</xdr:colOff>
      <xdr:row>0</xdr:row>
      <xdr:rowOff>398900</xdr:rowOff>
    </xdr:to>
    <xdr:pic>
      <xdr:nvPicPr>
        <xdr:cNvPr id="26" name="図 8425">
          <a:extLst>
            <a:ext uri="{FF2B5EF4-FFF2-40B4-BE49-F238E27FC236}">
              <a16:creationId xmlns:a16="http://schemas.microsoft.com/office/drawing/2014/main" id="{85035678-346F-4FAF-A825-837F7357D04B}"/>
            </a:ext>
          </a:extLst>
        </xdr:cNvPr>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14408183" y="43398"/>
          <a:ext cx="609964" cy="3555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1088702</xdr:colOff>
      <xdr:row>0</xdr:row>
      <xdr:rowOff>59531</xdr:rowOff>
    </xdr:from>
    <xdr:to>
      <xdr:col>25</xdr:col>
      <xdr:colOff>320497</xdr:colOff>
      <xdr:row>1</xdr:row>
      <xdr:rowOff>75799</xdr:rowOff>
    </xdr:to>
    <xdr:pic>
      <xdr:nvPicPr>
        <xdr:cNvPr id="27" name="図 8427">
          <a:extLst>
            <a:ext uri="{FF2B5EF4-FFF2-40B4-BE49-F238E27FC236}">
              <a16:creationId xmlns:a16="http://schemas.microsoft.com/office/drawing/2014/main" id="{34087043-1122-483B-9A57-3E8C68F0EE24}"/>
            </a:ext>
          </a:extLst>
        </xdr:cNvPr>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17833652" y="59531"/>
          <a:ext cx="460520" cy="444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564116</xdr:colOff>
      <xdr:row>0</xdr:row>
      <xdr:rowOff>80175</xdr:rowOff>
    </xdr:from>
    <xdr:to>
      <xdr:col>20</xdr:col>
      <xdr:colOff>922317</xdr:colOff>
      <xdr:row>1</xdr:row>
      <xdr:rowOff>68165</xdr:rowOff>
    </xdr:to>
    <xdr:pic>
      <xdr:nvPicPr>
        <xdr:cNvPr id="28" name="図 8429">
          <a:extLst>
            <a:ext uri="{FF2B5EF4-FFF2-40B4-BE49-F238E27FC236}">
              <a16:creationId xmlns:a16="http://schemas.microsoft.com/office/drawing/2014/main" id="{A36D97E0-7783-4BEA-B231-3B689E495345}"/>
            </a:ext>
          </a:extLst>
        </xdr:cNvPr>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16080341" y="80175"/>
          <a:ext cx="358201" cy="4166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535542</xdr:colOff>
      <xdr:row>0</xdr:row>
      <xdr:rowOff>0</xdr:rowOff>
    </xdr:from>
    <xdr:to>
      <xdr:col>28</xdr:col>
      <xdr:colOff>411018</xdr:colOff>
      <xdr:row>1</xdr:row>
      <xdr:rowOff>100894</xdr:rowOff>
    </xdr:to>
    <xdr:pic>
      <xdr:nvPicPr>
        <xdr:cNvPr id="29" name="図 8432">
          <a:extLst>
            <a:ext uri="{FF2B5EF4-FFF2-40B4-BE49-F238E27FC236}">
              <a16:creationId xmlns:a16="http://schemas.microsoft.com/office/drawing/2014/main" id="{65359ADF-B3D7-40CC-A311-084AE6C11623}"/>
            </a:ext>
          </a:extLst>
        </xdr:cNvPr>
        <xdr:cNvPicPr>
          <a:picLocks noChangeAspect="1" noChangeArrowheads="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19214067" y="0"/>
          <a:ext cx="685101" cy="529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1216354</xdr:colOff>
      <xdr:row>0</xdr:row>
      <xdr:rowOff>81231</xdr:rowOff>
    </xdr:from>
    <xdr:to>
      <xdr:col>20</xdr:col>
      <xdr:colOff>454636</xdr:colOff>
      <xdr:row>1</xdr:row>
      <xdr:rowOff>90513</xdr:rowOff>
    </xdr:to>
    <xdr:pic>
      <xdr:nvPicPr>
        <xdr:cNvPr id="30" name="図 8438">
          <a:extLst>
            <a:ext uri="{FF2B5EF4-FFF2-40B4-BE49-F238E27FC236}">
              <a16:creationId xmlns:a16="http://schemas.microsoft.com/office/drawing/2014/main" id="{09527FCA-18A7-428E-BAA4-F1B2F314ED21}"/>
            </a:ext>
          </a:extLst>
        </xdr:cNvPr>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15503854" y="81231"/>
          <a:ext cx="467007" cy="4379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900052</xdr:colOff>
      <xdr:row>0</xdr:row>
      <xdr:rowOff>0</xdr:rowOff>
    </xdr:from>
    <xdr:to>
      <xdr:col>21</xdr:col>
      <xdr:colOff>327349</xdr:colOff>
      <xdr:row>3</xdr:row>
      <xdr:rowOff>3911</xdr:rowOff>
    </xdr:to>
    <xdr:pic>
      <xdr:nvPicPr>
        <xdr:cNvPr id="31" name="図 8440">
          <a:extLst>
            <a:ext uri="{FF2B5EF4-FFF2-40B4-BE49-F238E27FC236}">
              <a16:creationId xmlns:a16="http://schemas.microsoft.com/office/drawing/2014/main" id="{BCB15C12-8DDB-4962-AE11-576D9A206C0D}"/>
            </a:ext>
          </a:extLst>
        </xdr:cNvPr>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16416277" y="0"/>
          <a:ext cx="656022" cy="7373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222489</xdr:colOff>
      <xdr:row>80</xdr:row>
      <xdr:rowOff>17250</xdr:rowOff>
    </xdr:from>
    <xdr:to>
      <xdr:col>5</xdr:col>
      <xdr:colOff>992420</xdr:colOff>
      <xdr:row>85</xdr:row>
      <xdr:rowOff>63329</xdr:rowOff>
    </xdr:to>
    <xdr:pic>
      <xdr:nvPicPr>
        <xdr:cNvPr id="32" name="図 8442">
          <a:extLst>
            <a:ext uri="{FF2B5EF4-FFF2-40B4-BE49-F238E27FC236}">
              <a16:creationId xmlns:a16="http://schemas.microsoft.com/office/drawing/2014/main" id="{CDFAE3C3-C2F6-4D9E-ACAB-9626BA0D5D05}"/>
            </a:ext>
          </a:extLst>
        </xdr:cNvPr>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4080114" y="13190325"/>
          <a:ext cx="1998656" cy="8557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578068</xdr:colOff>
      <xdr:row>81</xdr:row>
      <xdr:rowOff>145721</xdr:rowOff>
    </xdr:from>
    <xdr:to>
      <xdr:col>6</xdr:col>
      <xdr:colOff>1051623</xdr:colOff>
      <xdr:row>84</xdr:row>
      <xdr:rowOff>109832</xdr:rowOff>
    </xdr:to>
    <xdr:pic>
      <xdr:nvPicPr>
        <xdr:cNvPr id="33" name="図 8444">
          <a:extLst>
            <a:ext uri="{FF2B5EF4-FFF2-40B4-BE49-F238E27FC236}">
              <a16:creationId xmlns:a16="http://schemas.microsoft.com/office/drawing/2014/main" id="{1F694596-AEF4-4B36-990D-6A73FB1DF6C3}"/>
            </a:ext>
          </a:extLst>
        </xdr:cNvPr>
        <xdr:cNvPicPr>
          <a:picLocks noChangeAspect="1" noChangeArrowheads="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6893143" y="13480721"/>
          <a:ext cx="473555" cy="4498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1192381</xdr:colOff>
      <xdr:row>80</xdr:row>
      <xdr:rowOff>57299</xdr:rowOff>
    </xdr:from>
    <xdr:to>
      <xdr:col>11</xdr:col>
      <xdr:colOff>46686</xdr:colOff>
      <xdr:row>83</xdr:row>
      <xdr:rowOff>21409</xdr:rowOff>
    </xdr:to>
    <xdr:pic>
      <xdr:nvPicPr>
        <xdr:cNvPr id="34" name="図 8446">
          <a:extLst>
            <a:ext uri="{FF2B5EF4-FFF2-40B4-BE49-F238E27FC236}">
              <a16:creationId xmlns:a16="http://schemas.microsoft.com/office/drawing/2014/main" id="{032A002E-F206-4BA5-AC2B-2DCE9886D6AB}"/>
            </a:ext>
          </a:extLst>
        </xdr:cNvPr>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7507456" y="13230374"/>
          <a:ext cx="473555" cy="449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211631</xdr:colOff>
      <xdr:row>87</xdr:row>
      <xdr:rowOff>81619</xdr:rowOff>
    </xdr:from>
    <xdr:to>
      <xdr:col>28</xdr:col>
      <xdr:colOff>695324</xdr:colOff>
      <xdr:row>93</xdr:row>
      <xdr:rowOff>21430</xdr:rowOff>
    </xdr:to>
    <xdr:pic>
      <xdr:nvPicPr>
        <xdr:cNvPr id="35" name="図 8448">
          <a:extLst>
            <a:ext uri="{FF2B5EF4-FFF2-40B4-BE49-F238E27FC236}">
              <a16:creationId xmlns:a16="http://schemas.microsoft.com/office/drawing/2014/main" id="{A428C9B7-87F3-4425-A787-CCB97171B53C}"/>
            </a:ext>
          </a:extLst>
        </xdr:cNvPr>
        <xdr:cNvPicPr>
          <a:picLocks noChangeAspect="1" noChangeArrowheads="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18890156" y="14388169"/>
          <a:ext cx="1293318" cy="9113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1382372</xdr:colOff>
      <xdr:row>39</xdr:row>
      <xdr:rowOff>81932</xdr:rowOff>
    </xdr:from>
    <xdr:to>
      <xdr:col>2</xdr:col>
      <xdr:colOff>1959758</xdr:colOff>
      <xdr:row>42</xdr:row>
      <xdr:rowOff>74210</xdr:rowOff>
    </xdr:to>
    <xdr:pic>
      <xdr:nvPicPr>
        <xdr:cNvPr id="36" name="図 2">
          <a:extLst>
            <a:ext uri="{FF2B5EF4-FFF2-40B4-BE49-F238E27FC236}">
              <a16:creationId xmlns:a16="http://schemas.microsoft.com/office/drawing/2014/main" id="{148533D2-0177-4976-BE34-67D380B867E8}"/>
            </a:ext>
          </a:extLst>
        </xdr:cNvPr>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1982447" y="6616082"/>
          <a:ext cx="577386" cy="4780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463472</xdr:colOff>
      <xdr:row>0</xdr:row>
      <xdr:rowOff>15240</xdr:rowOff>
    </xdr:from>
    <xdr:to>
      <xdr:col>3</xdr:col>
      <xdr:colOff>822960</xdr:colOff>
      <xdr:row>1</xdr:row>
      <xdr:rowOff>167135</xdr:rowOff>
    </xdr:to>
    <xdr:pic>
      <xdr:nvPicPr>
        <xdr:cNvPr id="4" name="図 17">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6872" y="15240"/>
          <a:ext cx="1578688" cy="9748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190500</xdr:colOff>
      <xdr:row>0</xdr:row>
      <xdr:rowOff>131311</xdr:rowOff>
    </xdr:from>
    <xdr:to>
      <xdr:col>2</xdr:col>
      <xdr:colOff>383977</xdr:colOff>
      <xdr:row>0</xdr:row>
      <xdr:rowOff>791092</xdr:rowOff>
    </xdr:to>
    <xdr:pic>
      <xdr:nvPicPr>
        <xdr:cNvPr id="5" name="図 18">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0" y="131311"/>
          <a:ext cx="726877" cy="6597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891592</xdr:colOff>
      <xdr:row>0</xdr:row>
      <xdr:rowOff>166622</xdr:rowOff>
    </xdr:from>
    <xdr:to>
      <xdr:col>4</xdr:col>
      <xdr:colOff>640080</xdr:colOff>
      <xdr:row>1</xdr:row>
      <xdr:rowOff>76779</xdr:rowOff>
    </xdr:to>
    <xdr:pic>
      <xdr:nvPicPr>
        <xdr:cNvPr id="9" name="図 23">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44192" y="166622"/>
          <a:ext cx="967688" cy="7331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583352</xdr:colOff>
      <xdr:row>0</xdr:row>
      <xdr:rowOff>175955</xdr:rowOff>
    </xdr:from>
    <xdr:to>
      <xdr:col>6</xdr:col>
      <xdr:colOff>0</xdr:colOff>
      <xdr:row>1</xdr:row>
      <xdr:rowOff>31275</xdr:rowOff>
    </xdr:to>
    <xdr:pic>
      <xdr:nvPicPr>
        <xdr:cNvPr id="10" name="図 24">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212752" y="175955"/>
          <a:ext cx="747257" cy="678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894713</xdr:colOff>
      <xdr:row>0</xdr:row>
      <xdr:rowOff>243873</xdr:rowOff>
    </xdr:from>
    <xdr:to>
      <xdr:col>5</xdr:col>
      <xdr:colOff>598447</xdr:colOff>
      <xdr:row>1</xdr:row>
      <xdr:rowOff>30018</xdr:rowOff>
    </xdr:to>
    <xdr:pic>
      <xdr:nvPicPr>
        <xdr:cNvPr id="12" name="図 26">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866513" y="243873"/>
          <a:ext cx="922934" cy="609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1177296</xdr:colOff>
      <xdr:row>0</xdr:row>
      <xdr:rowOff>30480</xdr:rowOff>
    </xdr:from>
    <xdr:to>
      <xdr:col>11</xdr:col>
      <xdr:colOff>929640</xdr:colOff>
      <xdr:row>1</xdr:row>
      <xdr:rowOff>7687</xdr:rowOff>
    </xdr:to>
    <xdr:pic>
      <xdr:nvPicPr>
        <xdr:cNvPr id="13" name="図 27">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559296" y="30480"/>
          <a:ext cx="971544" cy="800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288379</xdr:colOff>
      <xdr:row>0</xdr:row>
      <xdr:rowOff>62010</xdr:rowOff>
    </xdr:from>
    <xdr:to>
      <xdr:col>10</xdr:col>
      <xdr:colOff>846575</xdr:colOff>
      <xdr:row>1</xdr:row>
      <xdr:rowOff>199418</xdr:rowOff>
    </xdr:to>
    <xdr:pic>
      <xdr:nvPicPr>
        <xdr:cNvPr id="14" name="図 28">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136979" y="62010"/>
          <a:ext cx="1091596" cy="9603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954016</xdr:colOff>
      <xdr:row>0</xdr:row>
      <xdr:rowOff>103561</xdr:rowOff>
    </xdr:from>
    <xdr:to>
      <xdr:col>8</xdr:col>
      <xdr:colOff>116346</xdr:colOff>
      <xdr:row>1</xdr:row>
      <xdr:rowOff>42285</xdr:rowOff>
    </xdr:to>
    <xdr:pic>
      <xdr:nvPicPr>
        <xdr:cNvPr id="15" name="図 29">
          <a:extLst>
            <a:ext uri="{FF2B5EF4-FFF2-40B4-BE49-F238E27FC236}">
              <a16:creationId xmlns:a16="http://schemas.microsoft.com/office/drawing/2014/main" id="{00000000-0008-0000-0000-00000F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364216" y="103561"/>
          <a:ext cx="1600730" cy="7616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165621</xdr:colOff>
      <xdr:row>0</xdr:row>
      <xdr:rowOff>74137</xdr:rowOff>
    </xdr:from>
    <xdr:to>
      <xdr:col>6</xdr:col>
      <xdr:colOff>856638</xdr:colOff>
      <xdr:row>1</xdr:row>
      <xdr:rowOff>28715</xdr:rowOff>
    </xdr:to>
    <xdr:pic>
      <xdr:nvPicPr>
        <xdr:cNvPr id="16" name="図 30">
          <a:extLst>
            <a:ext uri="{FF2B5EF4-FFF2-40B4-BE49-F238E27FC236}">
              <a16:creationId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575821" y="74137"/>
          <a:ext cx="691017" cy="777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435105</xdr:colOff>
      <xdr:row>0</xdr:row>
      <xdr:rowOff>183492</xdr:rowOff>
    </xdr:from>
    <xdr:to>
      <xdr:col>13</xdr:col>
      <xdr:colOff>337890</xdr:colOff>
      <xdr:row>0</xdr:row>
      <xdr:rowOff>789046</xdr:rowOff>
    </xdr:to>
    <xdr:pic>
      <xdr:nvPicPr>
        <xdr:cNvPr id="17" name="図 31">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1255505" y="183492"/>
          <a:ext cx="1121985" cy="6055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290956</xdr:colOff>
      <xdr:row>0</xdr:row>
      <xdr:rowOff>106713</xdr:rowOff>
    </xdr:from>
    <xdr:to>
      <xdr:col>15</xdr:col>
      <xdr:colOff>1048681</xdr:colOff>
      <xdr:row>0</xdr:row>
      <xdr:rowOff>788106</xdr:rowOff>
    </xdr:to>
    <xdr:pic>
      <xdr:nvPicPr>
        <xdr:cNvPr id="18" name="図 32">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4768956" y="106713"/>
          <a:ext cx="757725" cy="68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1032192</xdr:colOff>
      <xdr:row>0</xdr:row>
      <xdr:rowOff>307704</xdr:rowOff>
    </xdr:from>
    <xdr:to>
      <xdr:col>12</xdr:col>
      <xdr:colOff>415614</xdr:colOff>
      <xdr:row>1</xdr:row>
      <xdr:rowOff>139646</xdr:rowOff>
    </xdr:to>
    <xdr:pic>
      <xdr:nvPicPr>
        <xdr:cNvPr id="19" name="図 33">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0633392" y="307704"/>
          <a:ext cx="602622" cy="6549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119965</xdr:colOff>
      <xdr:row>0</xdr:row>
      <xdr:rowOff>31530</xdr:rowOff>
    </xdr:from>
    <xdr:to>
      <xdr:col>15</xdr:col>
      <xdr:colOff>198052</xdr:colOff>
      <xdr:row>1</xdr:row>
      <xdr:rowOff>137090</xdr:rowOff>
    </xdr:to>
    <xdr:pic>
      <xdr:nvPicPr>
        <xdr:cNvPr id="20" name="図 34">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3378765" y="31530"/>
          <a:ext cx="1297287" cy="928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629336</xdr:colOff>
      <xdr:row>0</xdr:row>
      <xdr:rowOff>380402</xdr:rowOff>
    </xdr:from>
    <xdr:to>
      <xdr:col>13</xdr:col>
      <xdr:colOff>1095898</xdr:colOff>
      <xdr:row>0</xdr:row>
      <xdr:rowOff>787610</xdr:rowOff>
    </xdr:to>
    <xdr:pic>
      <xdr:nvPicPr>
        <xdr:cNvPr id="21" name="図 35">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2422536" y="380402"/>
          <a:ext cx="466562" cy="4072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127000</xdr:colOff>
      <xdr:row>28</xdr:row>
      <xdr:rowOff>190500</xdr:rowOff>
    </xdr:from>
    <xdr:to>
      <xdr:col>4</xdr:col>
      <xdr:colOff>99060</xdr:colOff>
      <xdr:row>39</xdr:row>
      <xdr:rowOff>33020</xdr:rowOff>
    </xdr:to>
    <xdr:pic>
      <xdr:nvPicPr>
        <xdr:cNvPr id="2" name="図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48180" y="7772400"/>
          <a:ext cx="2974340" cy="2440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137160</xdr:colOff>
      <xdr:row>34</xdr:row>
      <xdr:rowOff>0</xdr:rowOff>
    </xdr:from>
    <xdr:to>
      <xdr:col>18</xdr:col>
      <xdr:colOff>419100</xdr:colOff>
      <xdr:row>44</xdr:row>
      <xdr:rowOff>152400</xdr:rowOff>
    </xdr:to>
    <xdr:pic>
      <xdr:nvPicPr>
        <xdr:cNvPr id="2" name="図 2">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57320" y="8999220"/>
          <a:ext cx="3040380" cy="2514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15240</xdr:colOff>
      <xdr:row>32</xdr:row>
      <xdr:rowOff>76200</xdr:rowOff>
    </xdr:from>
    <xdr:to>
      <xdr:col>4</xdr:col>
      <xdr:colOff>17780</xdr:colOff>
      <xdr:row>42</xdr:row>
      <xdr:rowOff>190500</xdr:rowOff>
    </xdr:to>
    <xdr:pic>
      <xdr:nvPicPr>
        <xdr:cNvPr id="2" name="図 2">
          <a:extLst>
            <a:ext uri="{FF2B5EF4-FFF2-40B4-BE49-F238E27FC236}">
              <a16:creationId xmlns:a16="http://schemas.microsoft.com/office/drawing/2014/main" id="{00000000-0008-0000-1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36420" y="8602980"/>
          <a:ext cx="3004820" cy="2476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11EC09-DE3C-4061-874F-5F974066E2CF}">
  <sheetPr>
    <pageSetUpPr fitToPage="1"/>
  </sheetPr>
  <dimension ref="A1:AC93"/>
  <sheetViews>
    <sheetView tabSelected="1" view="pageBreakPreview" zoomScale="60" zoomScaleNormal="90" workbookViewId="0">
      <selection activeCell="AC58" sqref="AC58"/>
    </sheetView>
  </sheetViews>
  <sheetFormatPr defaultColWidth="9" defaultRowHeight="13.5" x14ac:dyDescent="0.15"/>
  <cols>
    <col min="1" max="1" width="4.5" style="3" bestFit="1" customWidth="1"/>
    <col min="2" max="2" width="3.375" style="2" bestFit="1" customWidth="1"/>
    <col min="3" max="3" width="26.625" style="2" customWidth="1"/>
    <col min="4" max="7" width="16.125" style="2" customWidth="1"/>
    <col min="8" max="8" width="5.125" style="260" hidden="1" customWidth="1"/>
    <col min="9" max="9" width="4.125" style="2" hidden="1" customWidth="1"/>
    <col min="10" max="10" width="10.625" style="2" hidden="1" customWidth="1"/>
    <col min="11" max="11" width="5.125" style="260" customWidth="1"/>
    <col min="12" max="12" width="4.125" style="2" bestFit="1" customWidth="1"/>
    <col min="13" max="13" width="10.625" style="2" customWidth="1"/>
    <col min="14" max="14" width="15.625" style="2" customWidth="1"/>
    <col min="15" max="15" width="2.375" style="2" customWidth="1"/>
    <col min="16" max="16" width="4.5" style="378" bestFit="1" customWidth="1"/>
    <col min="17" max="17" width="3.375" style="2" bestFit="1" customWidth="1"/>
    <col min="18" max="18" width="26.625" style="2" customWidth="1"/>
    <col min="19" max="22" width="16.125" style="2" customWidth="1"/>
    <col min="23" max="23" width="5.125" style="260" hidden="1" customWidth="1"/>
    <col min="24" max="24" width="4.125" style="2" hidden="1" customWidth="1"/>
    <col min="25" max="25" width="10.625" style="2" hidden="1" customWidth="1"/>
    <col min="26" max="26" width="5.125" style="260" customWidth="1"/>
    <col min="27" max="27" width="4.125" style="2" bestFit="1" customWidth="1"/>
    <col min="28" max="28" width="10.625" style="2" customWidth="1"/>
    <col min="29" max="29" width="15.625" style="2" customWidth="1"/>
    <col min="30" max="16384" width="9" style="2"/>
  </cols>
  <sheetData>
    <row r="1" spans="1:29" ht="33.75" customHeight="1" x14ac:dyDescent="0.15">
      <c r="P1" s="3"/>
    </row>
    <row r="2" spans="1:29" s="3" customFormat="1" ht="12" customHeight="1" x14ac:dyDescent="0.15">
      <c r="A2" s="261" t="s">
        <v>105</v>
      </c>
      <c r="B2" s="262" t="s">
        <v>416</v>
      </c>
      <c r="C2" s="263"/>
      <c r="D2" s="264" t="s">
        <v>417</v>
      </c>
      <c r="E2" s="265"/>
      <c r="F2" s="266"/>
      <c r="G2" s="267" t="s">
        <v>418</v>
      </c>
      <c r="H2" s="268" t="s">
        <v>419</v>
      </c>
      <c r="I2" s="269"/>
      <c r="J2" s="270"/>
      <c r="K2" s="268" t="s">
        <v>420</v>
      </c>
      <c r="L2" s="269"/>
      <c r="M2" s="271"/>
      <c r="N2" s="272" t="s">
        <v>108</v>
      </c>
      <c r="O2" s="273"/>
      <c r="P2" s="261" t="s">
        <v>105</v>
      </c>
      <c r="Q2" s="262" t="s">
        <v>416</v>
      </c>
      <c r="R2" s="274"/>
      <c r="S2" s="275" t="s">
        <v>417</v>
      </c>
      <c r="T2" s="275"/>
      <c r="U2" s="275"/>
      <c r="V2" s="267" t="s">
        <v>418</v>
      </c>
      <c r="W2" s="268" t="s">
        <v>419</v>
      </c>
      <c r="X2" s="269"/>
      <c r="Y2" s="270"/>
      <c r="Z2" s="268" t="s">
        <v>420</v>
      </c>
      <c r="AA2" s="269"/>
      <c r="AB2" s="271"/>
      <c r="AC2" s="272" t="s">
        <v>108</v>
      </c>
    </row>
    <row r="3" spans="1:29" s="3" customFormat="1" ht="12" customHeight="1" x14ac:dyDescent="0.15">
      <c r="A3" s="261"/>
      <c r="B3" s="262"/>
      <c r="C3" s="263"/>
      <c r="D3" s="276" t="s">
        <v>421</v>
      </c>
      <c r="E3" s="277" t="s">
        <v>422</v>
      </c>
      <c r="F3" s="278" t="s">
        <v>423</v>
      </c>
      <c r="G3" s="279"/>
      <c r="H3" s="280" t="s">
        <v>424</v>
      </c>
      <c r="I3" s="281"/>
      <c r="J3" s="282" t="s">
        <v>425</v>
      </c>
      <c r="K3" s="280" t="s">
        <v>424</v>
      </c>
      <c r="L3" s="281"/>
      <c r="M3" s="283" t="s">
        <v>425</v>
      </c>
      <c r="N3" s="284"/>
      <c r="O3" s="285"/>
      <c r="P3" s="261"/>
      <c r="Q3" s="262"/>
      <c r="R3" s="274"/>
      <c r="S3" s="276" t="s">
        <v>421</v>
      </c>
      <c r="T3" s="277" t="s">
        <v>422</v>
      </c>
      <c r="U3" s="278" t="s">
        <v>423</v>
      </c>
      <c r="V3" s="279"/>
      <c r="W3" s="280" t="s">
        <v>424</v>
      </c>
      <c r="X3" s="281"/>
      <c r="Y3" s="282" t="s">
        <v>425</v>
      </c>
      <c r="Z3" s="280" t="s">
        <v>424</v>
      </c>
      <c r="AA3" s="281"/>
      <c r="AB3" s="283" t="s">
        <v>425</v>
      </c>
      <c r="AC3" s="284"/>
    </row>
    <row r="4" spans="1:29" s="3" customFormat="1" ht="12" customHeight="1" x14ac:dyDescent="0.15">
      <c r="A4" s="261"/>
      <c r="B4" s="262"/>
      <c r="C4" s="263"/>
      <c r="D4" s="276"/>
      <c r="E4" s="277"/>
      <c r="F4" s="278"/>
      <c r="G4" s="279"/>
      <c r="H4" s="280"/>
      <c r="I4" s="281"/>
      <c r="J4" s="282"/>
      <c r="K4" s="280"/>
      <c r="L4" s="281"/>
      <c r="M4" s="286"/>
      <c r="N4" s="284"/>
      <c r="O4" s="285"/>
      <c r="P4" s="261"/>
      <c r="Q4" s="262"/>
      <c r="R4" s="274"/>
      <c r="S4" s="276"/>
      <c r="T4" s="277"/>
      <c r="U4" s="278"/>
      <c r="V4" s="279"/>
      <c r="W4" s="280"/>
      <c r="X4" s="281"/>
      <c r="Y4" s="282"/>
      <c r="Z4" s="280"/>
      <c r="AA4" s="281"/>
      <c r="AB4" s="286"/>
      <c r="AC4" s="284"/>
    </row>
    <row r="5" spans="1:29" s="3" customFormat="1" ht="12" customHeight="1" x14ac:dyDescent="0.15">
      <c r="A5" s="261"/>
      <c r="B5" s="262"/>
      <c r="C5" s="263"/>
      <c r="D5" s="276"/>
      <c r="E5" s="277"/>
      <c r="F5" s="278"/>
      <c r="G5" s="279"/>
      <c r="H5" s="280"/>
      <c r="I5" s="281"/>
      <c r="J5" s="282"/>
      <c r="K5" s="280"/>
      <c r="L5" s="281"/>
      <c r="M5" s="286"/>
      <c r="N5" s="284"/>
      <c r="O5" s="285"/>
      <c r="P5" s="261"/>
      <c r="Q5" s="262"/>
      <c r="R5" s="274"/>
      <c r="S5" s="276"/>
      <c r="T5" s="277"/>
      <c r="U5" s="278"/>
      <c r="V5" s="279"/>
      <c r="W5" s="280"/>
      <c r="X5" s="281"/>
      <c r="Y5" s="282"/>
      <c r="Z5" s="280"/>
      <c r="AA5" s="281"/>
      <c r="AB5" s="286"/>
      <c r="AC5" s="284"/>
    </row>
    <row r="6" spans="1:29" s="3" customFormat="1" ht="12" customHeight="1" x14ac:dyDescent="0.15">
      <c r="A6" s="261"/>
      <c r="B6" s="262"/>
      <c r="C6" s="263"/>
      <c r="D6" s="276"/>
      <c r="E6" s="277"/>
      <c r="F6" s="278"/>
      <c r="G6" s="287"/>
      <c r="H6" s="288"/>
      <c r="I6" s="289"/>
      <c r="J6" s="290"/>
      <c r="K6" s="288"/>
      <c r="L6" s="289"/>
      <c r="M6" s="291"/>
      <c r="N6" s="292"/>
      <c r="O6" s="285"/>
      <c r="P6" s="261"/>
      <c r="Q6" s="262"/>
      <c r="R6" s="274"/>
      <c r="S6" s="276"/>
      <c r="T6" s="277"/>
      <c r="U6" s="278"/>
      <c r="V6" s="287"/>
      <c r="W6" s="288"/>
      <c r="X6" s="289"/>
      <c r="Y6" s="290"/>
      <c r="Z6" s="288"/>
      <c r="AA6" s="289"/>
      <c r="AB6" s="291"/>
      <c r="AC6" s="292"/>
    </row>
    <row r="7" spans="1:29" ht="12.75" customHeight="1" x14ac:dyDescent="0.15">
      <c r="A7" s="293">
        <v>1</v>
      </c>
      <c r="B7" s="294" t="s">
        <v>7</v>
      </c>
      <c r="C7" s="295" t="s">
        <v>129</v>
      </c>
      <c r="D7" s="296" t="s">
        <v>426</v>
      </c>
      <c r="E7" s="296" t="s">
        <v>427</v>
      </c>
      <c r="F7" s="296" t="s">
        <v>428</v>
      </c>
      <c r="G7" s="297" t="s">
        <v>429</v>
      </c>
      <c r="H7" s="298">
        <v>380</v>
      </c>
      <c r="I7" s="299" t="s">
        <v>430</v>
      </c>
      <c r="J7" s="300" t="s">
        <v>190</v>
      </c>
      <c r="K7" s="298">
        <f>380*0.75</f>
        <v>285</v>
      </c>
      <c r="L7" s="299" t="s">
        <v>430</v>
      </c>
      <c r="M7" s="301" t="s">
        <v>190</v>
      </c>
      <c r="N7" s="302" t="s">
        <v>138</v>
      </c>
      <c r="O7" s="303"/>
      <c r="P7" s="304">
        <v>16</v>
      </c>
      <c r="Q7" s="304" t="s">
        <v>431</v>
      </c>
      <c r="R7" s="305" t="s">
        <v>432</v>
      </c>
      <c r="S7" s="297" t="s">
        <v>433</v>
      </c>
      <c r="T7" s="297" t="s">
        <v>434</v>
      </c>
      <c r="U7" s="297" t="s">
        <v>435</v>
      </c>
      <c r="V7" s="297" t="s">
        <v>436</v>
      </c>
      <c r="W7" s="306"/>
      <c r="X7" s="295" t="s">
        <v>437</v>
      </c>
      <c r="Y7" s="299"/>
      <c r="Z7" s="306">
        <v>290</v>
      </c>
      <c r="AA7" s="295" t="s">
        <v>437</v>
      </c>
      <c r="AB7" s="307" t="s">
        <v>438</v>
      </c>
      <c r="AC7" s="308" t="s">
        <v>138</v>
      </c>
    </row>
    <row r="8" spans="1:29" ht="12.75" customHeight="1" x14ac:dyDescent="0.15">
      <c r="A8" s="293"/>
      <c r="B8" s="309"/>
      <c r="C8" s="310" t="s">
        <v>130</v>
      </c>
      <c r="D8" s="296"/>
      <c r="E8" s="296"/>
      <c r="F8" s="296"/>
      <c r="G8" s="311"/>
      <c r="H8" s="312">
        <v>12.799999999999997</v>
      </c>
      <c r="I8" s="313" t="s">
        <v>439</v>
      </c>
      <c r="J8" s="314"/>
      <c r="K8" s="312">
        <f>12.8*0.75</f>
        <v>9.6000000000000014</v>
      </c>
      <c r="L8" s="313" t="s">
        <v>439</v>
      </c>
      <c r="M8" s="315"/>
      <c r="N8" s="316" t="s">
        <v>440</v>
      </c>
      <c r="O8" s="303"/>
      <c r="P8" s="317"/>
      <c r="Q8" s="304"/>
      <c r="R8" s="318" t="s">
        <v>441</v>
      </c>
      <c r="S8" s="311"/>
      <c r="T8" s="311"/>
      <c r="U8" s="311"/>
      <c r="V8" s="311"/>
      <c r="W8" s="312"/>
      <c r="X8" s="313" t="s">
        <v>439</v>
      </c>
      <c r="Y8" s="313"/>
      <c r="Z8" s="312">
        <v>9</v>
      </c>
      <c r="AA8" s="313" t="s">
        <v>439</v>
      </c>
      <c r="AB8" s="319"/>
      <c r="AC8" s="320" t="s">
        <v>440</v>
      </c>
    </row>
    <row r="9" spans="1:29" ht="12.75" customHeight="1" x14ac:dyDescent="0.15">
      <c r="A9" s="293"/>
      <c r="B9" s="309"/>
      <c r="C9" s="313" t="s">
        <v>16</v>
      </c>
      <c r="D9" s="296"/>
      <c r="E9" s="296"/>
      <c r="F9" s="296"/>
      <c r="G9" s="311"/>
      <c r="H9" s="312">
        <v>11.8</v>
      </c>
      <c r="I9" s="313" t="s">
        <v>439</v>
      </c>
      <c r="J9" s="314"/>
      <c r="K9" s="312">
        <f>11.8*0.75</f>
        <v>8.8500000000000014</v>
      </c>
      <c r="L9" s="313" t="s">
        <v>439</v>
      </c>
      <c r="M9" s="315"/>
      <c r="N9" s="316" t="s">
        <v>442</v>
      </c>
      <c r="O9" s="303"/>
      <c r="P9" s="317"/>
      <c r="Q9" s="304"/>
      <c r="R9" s="318" t="s">
        <v>443</v>
      </c>
      <c r="S9" s="311"/>
      <c r="T9" s="311"/>
      <c r="U9" s="311"/>
      <c r="V9" s="311"/>
      <c r="W9" s="312"/>
      <c r="X9" s="313" t="s">
        <v>439</v>
      </c>
      <c r="Y9" s="313"/>
      <c r="Z9" s="312">
        <v>9.4</v>
      </c>
      <c r="AA9" s="313" t="s">
        <v>439</v>
      </c>
      <c r="AB9" s="319"/>
      <c r="AC9" s="320" t="s">
        <v>444</v>
      </c>
    </row>
    <row r="10" spans="1:29" ht="12.75" customHeight="1" x14ac:dyDescent="0.15">
      <c r="A10" s="293"/>
      <c r="B10" s="309"/>
      <c r="C10" s="313" t="s">
        <v>18</v>
      </c>
      <c r="D10" s="296"/>
      <c r="E10" s="296"/>
      <c r="F10" s="296"/>
      <c r="G10" s="311"/>
      <c r="H10" s="312">
        <v>52.800000000000004</v>
      </c>
      <c r="I10" s="313" t="s">
        <v>439</v>
      </c>
      <c r="J10" s="314"/>
      <c r="K10" s="312">
        <f>52.8*0.75</f>
        <v>39.599999999999994</v>
      </c>
      <c r="L10" s="313" t="s">
        <v>439</v>
      </c>
      <c r="M10" s="315"/>
      <c r="N10" s="316"/>
      <c r="O10" s="303"/>
      <c r="P10" s="317"/>
      <c r="Q10" s="304"/>
      <c r="R10" s="318"/>
      <c r="S10" s="311"/>
      <c r="T10" s="311"/>
      <c r="U10" s="311"/>
      <c r="V10" s="311"/>
      <c r="W10" s="312"/>
      <c r="X10" s="313" t="s">
        <v>439</v>
      </c>
      <c r="Y10" s="313"/>
      <c r="Z10" s="312">
        <v>42.9</v>
      </c>
      <c r="AA10" s="313" t="s">
        <v>439</v>
      </c>
      <c r="AB10" s="319"/>
      <c r="AC10" s="320"/>
    </row>
    <row r="11" spans="1:29" ht="12.75" customHeight="1" x14ac:dyDescent="0.15">
      <c r="A11" s="293"/>
      <c r="B11" s="321"/>
      <c r="C11" s="322"/>
      <c r="D11" s="296"/>
      <c r="E11" s="296"/>
      <c r="F11" s="296"/>
      <c r="G11" s="323"/>
      <c r="H11" s="324">
        <v>1</v>
      </c>
      <c r="I11" s="322" t="s">
        <v>439</v>
      </c>
      <c r="J11" s="325"/>
      <c r="K11" s="324">
        <f>1*0.75</f>
        <v>0.75</v>
      </c>
      <c r="L11" s="322" t="s">
        <v>439</v>
      </c>
      <c r="M11" s="326"/>
      <c r="N11" s="327"/>
      <c r="O11" s="303"/>
      <c r="P11" s="317"/>
      <c r="Q11" s="304"/>
      <c r="R11" s="328"/>
      <c r="S11" s="323"/>
      <c r="T11" s="323"/>
      <c r="U11" s="323"/>
      <c r="V11" s="323"/>
      <c r="W11" s="324"/>
      <c r="X11" s="322" t="s">
        <v>445</v>
      </c>
      <c r="Y11" s="322"/>
      <c r="Z11" s="324">
        <v>0.8</v>
      </c>
      <c r="AA11" s="322" t="s">
        <v>445</v>
      </c>
      <c r="AB11" s="329"/>
      <c r="AC11" s="330"/>
    </row>
    <row r="12" spans="1:29" ht="12.75" customHeight="1" x14ac:dyDescent="0.15">
      <c r="A12" s="331">
        <v>2</v>
      </c>
      <c r="B12" s="332" t="s">
        <v>431</v>
      </c>
      <c r="C12" s="305" t="s">
        <v>432</v>
      </c>
      <c r="D12" s="297" t="s">
        <v>433</v>
      </c>
      <c r="E12" s="297" t="s">
        <v>434</v>
      </c>
      <c r="F12" s="297" t="s">
        <v>435</v>
      </c>
      <c r="G12" s="297" t="s">
        <v>436</v>
      </c>
      <c r="H12" s="306"/>
      <c r="I12" s="295" t="s">
        <v>437</v>
      </c>
      <c r="J12" s="299"/>
      <c r="K12" s="306">
        <v>290</v>
      </c>
      <c r="L12" s="295" t="s">
        <v>437</v>
      </c>
      <c r="M12" s="301" t="s">
        <v>438</v>
      </c>
      <c r="N12" s="302" t="s">
        <v>138</v>
      </c>
      <c r="O12" s="303"/>
      <c r="P12" s="333"/>
      <c r="Q12" s="334"/>
      <c r="R12" s="334"/>
      <c r="S12" s="334"/>
      <c r="T12" s="334"/>
      <c r="U12" s="334"/>
      <c r="V12" s="334"/>
      <c r="W12" s="334"/>
      <c r="X12" s="334"/>
      <c r="Y12" s="334"/>
      <c r="Z12" s="334"/>
      <c r="AA12" s="334"/>
      <c r="AB12" s="334"/>
      <c r="AC12" s="335"/>
    </row>
    <row r="13" spans="1:29" ht="12.75" customHeight="1" x14ac:dyDescent="0.15">
      <c r="A13" s="331"/>
      <c r="B13" s="332"/>
      <c r="C13" s="318" t="s">
        <v>441</v>
      </c>
      <c r="D13" s="311"/>
      <c r="E13" s="311"/>
      <c r="F13" s="311"/>
      <c r="G13" s="311"/>
      <c r="H13" s="312"/>
      <c r="I13" s="313" t="s">
        <v>439</v>
      </c>
      <c r="J13" s="313"/>
      <c r="K13" s="312">
        <v>9</v>
      </c>
      <c r="L13" s="313" t="s">
        <v>439</v>
      </c>
      <c r="M13" s="315"/>
      <c r="N13" s="316" t="s">
        <v>446</v>
      </c>
      <c r="O13" s="303"/>
      <c r="P13" s="336"/>
      <c r="Q13" s="337"/>
      <c r="R13" s="337"/>
      <c r="S13" s="337"/>
      <c r="T13" s="337"/>
      <c r="U13" s="337"/>
      <c r="V13" s="337"/>
      <c r="W13" s="337"/>
      <c r="X13" s="337"/>
      <c r="Y13" s="337"/>
      <c r="Z13" s="337"/>
      <c r="AA13" s="337"/>
      <c r="AB13" s="337"/>
      <c r="AC13" s="338"/>
    </row>
    <row r="14" spans="1:29" ht="12.75" customHeight="1" x14ac:dyDescent="0.15">
      <c r="A14" s="331"/>
      <c r="B14" s="332"/>
      <c r="C14" s="318" t="s">
        <v>443</v>
      </c>
      <c r="D14" s="311"/>
      <c r="E14" s="311"/>
      <c r="F14" s="311"/>
      <c r="G14" s="311"/>
      <c r="H14" s="312"/>
      <c r="I14" s="313" t="s">
        <v>439</v>
      </c>
      <c r="J14" s="313"/>
      <c r="K14" s="312">
        <v>9.4</v>
      </c>
      <c r="L14" s="313" t="s">
        <v>439</v>
      </c>
      <c r="M14" s="315"/>
      <c r="N14" s="316" t="s">
        <v>442</v>
      </c>
      <c r="O14" s="303"/>
      <c r="P14" s="331">
        <v>18</v>
      </c>
      <c r="Q14" s="332" t="s">
        <v>23</v>
      </c>
      <c r="R14" s="295" t="s">
        <v>163</v>
      </c>
      <c r="S14" s="296" t="s">
        <v>447</v>
      </c>
      <c r="T14" s="296" t="s">
        <v>448</v>
      </c>
      <c r="U14" s="296" t="s">
        <v>449</v>
      </c>
      <c r="V14" s="297" t="s">
        <v>450</v>
      </c>
      <c r="W14" s="306">
        <v>406</v>
      </c>
      <c r="X14" s="299" t="s">
        <v>430</v>
      </c>
      <c r="Y14" s="300" t="s">
        <v>451</v>
      </c>
      <c r="Z14" s="306">
        <f>406*0.75</f>
        <v>304.5</v>
      </c>
      <c r="AA14" s="299" t="s">
        <v>430</v>
      </c>
      <c r="AB14" s="307" t="s">
        <v>451</v>
      </c>
      <c r="AC14" s="308" t="s">
        <v>138</v>
      </c>
    </row>
    <row r="15" spans="1:29" ht="12.75" customHeight="1" x14ac:dyDescent="0.15">
      <c r="A15" s="331"/>
      <c r="B15" s="332"/>
      <c r="C15" s="318"/>
      <c r="D15" s="311"/>
      <c r="E15" s="311"/>
      <c r="F15" s="311"/>
      <c r="G15" s="311"/>
      <c r="H15" s="312"/>
      <c r="I15" s="313" t="s">
        <v>439</v>
      </c>
      <c r="J15" s="313"/>
      <c r="K15" s="312">
        <v>42.9</v>
      </c>
      <c r="L15" s="313" t="s">
        <v>439</v>
      </c>
      <c r="M15" s="315"/>
      <c r="N15" s="316"/>
      <c r="O15" s="303"/>
      <c r="P15" s="339"/>
      <c r="Q15" s="332"/>
      <c r="R15" s="340" t="s">
        <v>168</v>
      </c>
      <c r="S15" s="296"/>
      <c r="T15" s="296"/>
      <c r="U15" s="296"/>
      <c r="V15" s="311"/>
      <c r="W15" s="312">
        <v>13.699999999999998</v>
      </c>
      <c r="X15" s="313" t="s">
        <v>439</v>
      </c>
      <c r="Y15" s="314"/>
      <c r="Z15" s="312">
        <f>13.7*0.75</f>
        <v>10.274999999999999</v>
      </c>
      <c r="AA15" s="313" t="s">
        <v>439</v>
      </c>
      <c r="AB15" s="319"/>
      <c r="AC15" s="320" t="s">
        <v>452</v>
      </c>
    </row>
    <row r="16" spans="1:29" ht="12.75" customHeight="1" x14ac:dyDescent="0.15">
      <c r="A16" s="331"/>
      <c r="B16" s="332"/>
      <c r="C16" s="328"/>
      <c r="D16" s="323"/>
      <c r="E16" s="323"/>
      <c r="F16" s="323"/>
      <c r="G16" s="323"/>
      <c r="H16" s="324"/>
      <c r="I16" s="322" t="s">
        <v>445</v>
      </c>
      <c r="J16" s="322"/>
      <c r="K16" s="324">
        <v>0.7</v>
      </c>
      <c r="L16" s="322" t="s">
        <v>445</v>
      </c>
      <c r="M16" s="326"/>
      <c r="N16" s="327"/>
      <c r="O16" s="303"/>
      <c r="P16" s="339"/>
      <c r="Q16" s="332"/>
      <c r="R16" s="313" t="s">
        <v>28</v>
      </c>
      <c r="S16" s="296"/>
      <c r="T16" s="296"/>
      <c r="U16" s="296"/>
      <c r="V16" s="311"/>
      <c r="W16" s="312">
        <v>11.799999999999999</v>
      </c>
      <c r="X16" s="313" t="s">
        <v>439</v>
      </c>
      <c r="Y16" s="314"/>
      <c r="Z16" s="312">
        <f>11.8*0.75</f>
        <v>8.8500000000000014</v>
      </c>
      <c r="AA16" s="313" t="s">
        <v>439</v>
      </c>
      <c r="AB16" s="319"/>
      <c r="AC16" s="320" t="s">
        <v>453</v>
      </c>
    </row>
    <row r="17" spans="1:29" ht="12.75" customHeight="1" x14ac:dyDescent="0.15">
      <c r="A17" s="333"/>
      <c r="B17" s="334"/>
      <c r="C17" s="334"/>
      <c r="D17" s="334"/>
      <c r="E17" s="334"/>
      <c r="F17" s="334"/>
      <c r="G17" s="334"/>
      <c r="H17" s="334"/>
      <c r="I17" s="334"/>
      <c r="J17" s="334"/>
      <c r="K17" s="334"/>
      <c r="L17" s="334"/>
      <c r="M17" s="334"/>
      <c r="N17" s="335"/>
      <c r="O17" s="303"/>
      <c r="P17" s="339"/>
      <c r="Q17" s="332"/>
      <c r="R17" s="313" t="s">
        <v>61</v>
      </c>
      <c r="S17" s="296"/>
      <c r="T17" s="296"/>
      <c r="U17" s="296"/>
      <c r="V17" s="311"/>
      <c r="W17" s="312">
        <v>59.5</v>
      </c>
      <c r="X17" s="313" t="s">
        <v>439</v>
      </c>
      <c r="Y17" s="314"/>
      <c r="Z17" s="312">
        <f>59.5*0.75</f>
        <v>44.625</v>
      </c>
      <c r="AA17" s="313" t="s">
        <v>439</v>
      </c>
      <c r="AB17" s="319"/>
      <c r="AC17" s="320"/>
    </row>
    <row r="18" spans="1:29" ht="12.75" customHeight="1" x14ac:dyDescent="0.15">
      <c r="A18" s="336"/>
      <c r="B18" s="337"/>
      <c r="C18" s="337"/>
      <c r="D18" s="337"/>
      <c r="E18" s="337"/>
      <c r="F18" s="337"/>
      <c r="G18" s="337"/>
      <c r="H18" s="337"/>
      <c r="I18" s="337"/>
      <c r="J18" s="337"/>
      <c r="K18" s="337"/>
      <c r="L18" s="337"/>
      <c r="M18" s="337"/>
      <c r="N18" s="338"/>
      <c r="O18" s="303"/>
      <c r="P18" s="339"/>
      <c r="Q18" s="332"/>
      <c r="R18" s="322" t="s">
        <v>191</v>
      </c>
      <c r="S18" s="296"/>
      <c r="T18" s="296"/>
      <c r="U18" s="296"/>
      <c r="V18" s="323"/>
      <c r="W18" s="324">
        <v>1.3</v>
      </c>
      <c r="X18" s="322" t="s">
        <v>439</v>
      </c>
      <c r="Y18" s="325"/>
      <c r="Z18" s="324">
        <f>1.3*0.75</f>
        <v>0.97500000000000009</v>
      </c>
      <c r="AA18" s="322" t="s">
        <v>439</v>
      </c>
      <c r="AB18" s="329"/>
      <c r="AC18" s="330" t="s">
        <v>454</v>
      </c>
    </row>
    <row r="19" spans="1:29" ht="12.75" customHeight="1" x14ac:dyDescent="0.15">
      <c r="A19" s="331">
        <v>4</v>
      </c>
      <c r="B19" s="332" t="s">
        <v>23</v>
      </c>
      <c r="C19" s="295" t="s">
        <v>163</v>
      </c>
      <c r="D19" s="296" t="s">
        <v>447</v>
      </c>
      <c r="E19" s="296" t="s">
        <v>448</v>
      </c>
      <c r="F19" s="296" t="s">
        <v>449</v>
      </c>
      <c r="G19" s="297" t="s">
        <v>450</v>
      </c>
      <c r="H19" s="306">
        <v>406</v>
      </c>
      <c r="I19" s="299" t="s">
        <v>430</v>
      </c>
      <c r="J19" s="300" t="s">
        <v>451</v>
      </c>
      <c r="K19" s="306">
        <f>406*0.75</f>
        <v>304.5</v>
      </c>
      <c r="L19" s="299" t="s">
        <v>430</v>
      </c>
      <c r="M19" s="301" t="s">
        <v>451</v>
      </c>
      <c r="N19" s="302" t="s">
        <v>138</v>
      </c>
      <c r="O19" s="303"/>
      <c r="P19" s="304">
        <v>19</v>
      </c>
      <c r="Q19" s="304" t="s">
        <v>30</v>
      </c>
      <c r="R19" s="295" t="s">
        <v>129</v>
      </c>
      <c r="S19" s="296" t="s">
        <v>455</v>
      </c>
      <c r="T19" s="296" t="s">
        <v>456</v>
      </c>
      <c r="U19" s="296" t="s">
        <v>457</v>
      </c>
      <c r="V19" s="297" t="s">
        <v>458</v>
      </c>
      <c r="W19" s="306">
        <v>397</v>
      </c>
      <c r="X19" s="299" t="s">
        <v>430</v>
      </c>
      <c r="Y19" s="300" t="s">
        <v>146</v>
      </c>
      <c r="Z19" s="306">
        <f>397*0.75</f>
        <v>297.75</v>
      </c>
      <c r="AA19" s="299" t="s">
        <v>430</v>
      </c>
      <c r="AB19" s="307" t="s">
        <v>146</v>
      </c>
      <c r="AC19" s="308" t="s">
        <v>138</v>
      </c>
    </row>
    <row r="20" spans="1:29" ht="12.75" customHeight="1" x14ac:dyDescent="0.15">
      <c r="A20" s="339"/>
      <c r="B20" s="332"/>
      <c r="C20" s="340" t="s">
        <v>168</v>
      </c>
      <c r="D20" s="296"/>
      <c r="E20" s="296"/>
      <c r="F20" s="296"/>
      <c r="G20" s="311"/>
      <c r="H20" s="312">
        <v>13.699999999999998</v>
      </c>
      <c r="I20" s="313" t="s">
        <v>439</v>
      </c>
      <c r="J20" s="314"/>
      <c r="K20" s="312">
        <f>13.7*0.75</f>
        <v>10.274999999999999</v>
      </c>
      <c r="L20" s="313" t="s">
        <v>439</v>
      </c>
      <c r="M20" s="315"/>
      <c r="N20" s="316" t="s">
        <v>459</v>
      </c>
      <c r="O20" s="303"/>
      <c r="P20" s="304"/>
      <c r="Q20" s="304"/>
      <c r="R20" s="341" t="s">
        <v>196</v>
      </c>
      <c r="S20" s="296"/>
      <c r="T20" s="296"/>
      <c r="U20" s="296"/>
      <c r="V20" s="311"/>
      <c r="W20" s="312">
        <v>16.099999999999998</v>
      </c>
      <c r="X20" s="313" t="s">
        <v>439</v>
      </c>
      <c r="Y20" s="314"/>
      <c r="Z20" s="312">
        <f>16.1*0.75</f>
        <v>12.075000000000001</v>
      </c>
      <c r="AA20" s="313" t="s">
        <v>439</v>
      </c>
      <c r="AB20" s="319"/>
      <c r="AC20" s="320" t="s">
        <v>460</v>
      </c>
    </row>
    <row r="21" spans="1:29" ht="12.75" customHeight="1" x14ac:dyDescent="0.15">
      <c r="A21" s="339"/>
      <c r="B21" s="332"/>
      <c r="C21" s="313" t="s">
        <v>28</v>
      </c>
      <c r="D21" s="296"/>
      <c r="E21" s="296"/>
      <c r="F21" s="296"/>
      <c r="G21" s="311"/>
      <c r="H21" s="312">
        <v>11.799999999999999</v>
      </c>
      <c r="I21" s="313" t="s">
        <v>439</v>
      </c>
      <c r="J21" s="314"/>
      <c r="K21" s="312">
        <f>11.8*0.75</f>
        <v>8.8500000000000014</v>
      </c>
      <c r="L21" s="313" t="s">
        <v>439</v>
      </c>
      <c r="M21" s="315"/>
      <c r="N21" s="316"/>
      <c r="O21" s="303"/>
      <c r="P21" s="304"/>
      <c r="Q21" s="304"/>
      <c r="R21" s="313" t="s">
        <v>210</v>
      </c>
      <c r="S21" s="296"/>
      <c r="T21" s="296"/>
      <c r="U21" s="296"/>
      <c r="V21" s="311"/>
      <c r="W21" s="312">
        <v>10.7</v>
      </c>
      <c r="X21" s="313" t="s">
        <v>439</v>
      </c>
      <c r="Y21" s="314"/>
      <c r="Z21" s="312">
        <f>10.7*0.75</f>
        <v>8.0249999999999986</v>
      </c>
      <c r="AA21" s="313" t="s">
        <v>439</v>
      </c>
      <c r="AB21" s="319"/>
      <c r="AC21" s="320"/>
    </row>
    <row r="22" spans="1:29" ht="12.75" customHeight="1" x14ac:dyDescent="0.15">
      <c r="A22" s="339"/>
      <c r="B22" s="332"/>
      <c r="C22" s="313" t="s">
        <v>61</v>
      </c>
      <c r="D22" s="296"/>
      <c r="E22" s="296"/>
      <c r="F22" s="296"/>
      <c r="G22" s="311"/>
      <c r="H22" s="312">
        <v>59.5</v>
      </c>
      <c r="I22" s="313" t="s">
        <v>439</v>
      </c>
      <c r="J22" s="314"/>
      <c r="K22" s="312">
        <f>59.5*0.75</f>
        <v>44.625</v>
      </c>
      <c r="L22" s="313" t="s">
        <v>439</v>
      </c>
      <c r="M22" s="315"/>
      <c r="N22" s="316"/>
      <c r="O22" s="303"/>
      <c r="P22" s="304"/>
      <c r="Q22" s="304"/>
      <c r="R22" s="313" t="s">
        <v>18</v>
      </c>
      <c r="S22" s="296"/>
      <c r="T22" s="296"/>
      <c r="U22" s="296"/>
      <c r="V22" s="311"/>
      <c r="W22" s="312">
        <v>56.6</v>
      </c>
      <c r="X22" s="313" t="s">
        <v>439</v>
      </c>
      <c r="Y22" s="314"/>
      <c r="Z22" s="312">
        <f>56.6*0.75</f>
        <v>42.45</v>
      </c>
      <c r="AA22" s="313" t="s">
        <v>439</v>
      </c>
      <c r="AB22" s="319"/>
      <c r="AC22" s="320"/>
    </row>
    <row r="23" spans="1:29" ht="12.75" customHeight="1" x14ac:dyDescent="0.15">
      <c r="A23" s="339"/>
      <c r="B23" s="332"/>
      <c r="C23" s="322" t="s">
        <v>191</v>
      </c>
      <c r="D23" s="296"/>
      <c r="E23" s="296"/>
      <c r="F23" s="296"/>
      <c r="G23" s="323"/>
      <c r="H23" s="324">
        <v>1.3</v>
      </c>
      <c r="I23" s="322" t="s">
        <v>439</v>
      </c>
      <c r="J23" s="325"/>
      <c r="K23" s="324">
        <f>1.3*0.75</f>
        <v>0.97500000000000009</v>
      </c>
      <c r="L23" s="322" t="s">
        <v>439</v>
      </c>
      <c r="M23" s="326"/>
      <c r="N23" s="327"/>
      <c r="O23" s="303"/>
      <c r="P23" s="304"/>
      <c r="Q23" s="304"/>
      <c r="R23" s="322" t="s">
        <v>20</v>
      </c>
      <c r="S23" s="296"/>
      <c r="T23" s="296"/>
      <c r="U23" s="296"/>
      <c r="V23" s="323"/>
      <c r="W23" s="324">
        <v>1.1000000000000001</v>
      </c>
      <c r="X23" s="322" t="s">
        <v>439</v>
      </c>
      <c r="Y23" s="325"/>
      <c r="Z23" s="324">
        <f>1.1*0.75</f>
        <v>0.82500000000000007</v>
      </c>
      <c r="AA23" s="322" t="s">
        <v>439</v>
      </c>
      <c r="AB23" s="329"/>
      <c r="AC23" s="330"/>
    </row>
    <row r="24" spans="1:29" ht="12.75" customHeight="1" x14ac:dyDescent="0.15">
      <c r="A24" s="331">
        <v>5</v>
      </c>
      <c r="B24" s="332" t="s">
        <v>30</v>
      </c>
      <c r="C24" s="295" t="s">
        <v>129</v>
      </c>
      <c r="D24" s="296" t="s">
        <v>455</v>
      </c>
      <c r="E24" s="296" t="s">
        <v>456</v>
      </c>
      <c r="F24" s="296" t="s">
        <v>457</v>
      </c>
      <c r="G24" s="297" t="s">
        <v>458</v>
      </c>
      <c r="H24" s="306">
        <v>397</v>
      </c>
      <c r="I24" s="299" t="s">
        <v>430</v>
      </c>
      <c r="J24" s="300" t="s">
        <v>146</v>
      </c>
      <c r="K24" s="306">
        <f>397*0.75</f>
        <v>297.75</v>
      </c>
      <c r="L24" s="299" t="s">
        <v>430</v>
      </c>
      <c r="M24" s="301" t="s">
        <v>146</v>
      </c>
      <c r="N24" s="302" t="s">
        <v>138</v>
      </c>
      <c r="O24" s="303"/>
      <c r="P24" s="304">
        <v>20</v>
      </c>
      <c r="Q24" s="304" t="s">
        <v>41</v>
      </c>
      <c r="R24" s="342" t="s">
        <v>220</v>
      </c>
      <c r="S24" s="296" t="s">
        <v>461</v>
      </c>
      <c r="T24" s="296" t="s">
        <v>462</v>
      </c>
      <c r="U24" s="296" t="s">
        <v>463</v>
      </c>
      <c r="V24" s="297" t="s">
        <v>464</v>
      </c>
      <c r="W24" s="306">
        <v>351</v>
      </c>
      <c r="X24" s="299" t="s">
        <v>430</v>
      </c>
      <c r="Y24" s="300" t="s">
        <v>190</v>
      </c>
      <c r="Z24" s="306">
        <f>351*0.75</f>
        <v>263.25</v>
      </c>
      <c r="AA24" s="299" t="s">
        <v>430</v>
      </c>
      <c r="AB24" s="307" t="s">
        <v>190</v>
      </c>
      <c r="AC24" s="308" t="s">
        <v>138</v>
      </c>
    </row>
    <row r="25" spans="1:29" ht="12.75" customHeight="1" x14ac:dyDescent="0.15">
      <c r="A25" s="339"/>
      <c r="B25" s="332"/>
      <c r="C25" s="341" t="s">
        <v>196</v>
      </c>
      <c r="D25" s="296"/>
      <c r="E25" s="296"/>
      <c r="F25" s="296"/>
      <c r="G25" s="311"/>
      <c r="H25" s="312">
        <v>16.099999999999998</v>
      </c>
      <c r="I25" s="313" t="s">
        <v>439</v>
      </c>
      <c r="J25" s="314"/>
      <c r="K25" s="312">
        <f>16.1*0.75</f>
        <v>12.075000000000001</v>
      </c>
      <c r="L25" s="313" t="s">
        <v>439</v>
      </c>
      <c r="M25" s="315"/>
      <c r="N25" s="316" t="s">
        <v>465</v>
      </c>
      <c r="O25" s="303"/>
      <c r="P25" s="304"/>
      <c r="Q25" s="304"/>
      <c r="R25" s="313" t="s">
        <v>228</v>
      </c>
      <c r="S25" s="296"/>
      <c r="T25" s="296"/>
      <c r="U25" s="296"/>
      <c r="V25" s="311"/>
      <c r="W25" s="312">
        <v>10.999999999999998</v>
      </c>
      <c r="X25" s="313" t="s">
        <v>439</v>
      </c>
      <c r="Y25" s="314"/>
      <c r="Z25" s="312">
        <f>11*0.75</f>
        <v>8.25</v>
      </c>
      <c r="AA25" s="313" t="s">
        <v>439</v>
      </c>
      <c r="AB25" s="319"/>
      <c r="AC25" s="320" t="s">
        <v>459</v>
      </c>
    </row>
    <row r="26" spans="1:29" ht="12.75" customHeight="1" x14ac:dyDescent="0.15">
      <c r="A26" s="339"/>
      <c r="B26" s="332"/>
      <c r="C26" s="313" t="s">
        <v>210</v>
      </c>
      <c r="D26" s="296"/>
      <c r="E26" s="296"/>
      <c r="F26" s="296"/>
      <c r="G26" s="311"/>
      <c r="H26" s="312">
        <v>10.7</v>
      </c>
      <c r="I26" s="313" t="s">
        <v>439</v>
      </c>
      <c r="J26" s="314"/>
      <c r="K26" s="312">
        <f>10.7*0.75</f>
        <v>8.0249999999999986</v>
      </c>
      <c r="L26" s="313" t="s">
        <v>439</v>
      </c>
      <c r="M26" s="315"/>
      <c r="N26" s="316" t="s">
        <v>466</v>
      </c>
      <c r="O26" s="303"/>
      <c r="P26" s="304"/>
      <c r="Q26" s="304"/>
      <c r="R26" s="313" t="s">
        <v>231</v>
      </c>
      <c r="S26" s="296"/>
      <c r="T26" s="296"/>
      <c r="U26" s="296"/>
      <c r="V26" s="311"/>
      <c r="W26" s="312">
        <v>11.600000000000001</v>
      </c>
      <c r="X26" s="313" t="s">
        <v>439</v>
      </c>
      <c r="Y26" s="314"/>
      <c r="Z26" s="312">
        <f>11.6*0.75</f>
        <v>8.6999999999999993</v>
      </c>
      <c r="AA26" s="313" t="s">
        <v>439</v>
      </c>
      <c r="AB26" s="319"/>
      <c r="AC26" s="320"/>
    </row>
    <row r="27" spans="1:29" ht="12.75" customHeight="1" x14ac:dyDescent="0.15">
      <c r="A27" s="339"/>
      <c r="B27" s="332"/>
      <c r="C27" s="313" t="s">
        <v>18</v>
      </c>
      <c r="D27" s="296"/>
      <c r="E27" s="296"/>
      <c r="F27" s="296"/>
      <c r="G27" s="311"/>
      <c r="H27" s="312">
        <v>56.6</v>
      </c>
      <c r="I27" s="313" t="s">
        <v>439</v>
      </c>
      <c r="J27" s="314"/>
      <c r="K27" s="312">
        <f>56.6*0.75</f>
        <v>42.45</v>
      </c>
      <c r="L27" s="313" t="s">
        <v>439</v>
      </c>
      <c r="M27" s="315"/>
      <c r="N27" s="316"/>
      <c r="O27" s="303"/>
      <c r="P27" s="304"/>
      <c r="Q27" s="304"/>
      <c r="R27" s="313"/>
      <c r="S27" s="296"/>
      <c r="T27" s="296"/>
      <c r="U27" s="296"/>
      <c r="V27" s="311"/>
      <c r="W27" s="312">
        <v>49.8</v>
      </c>
      <c r="X27" s="313" t="s">
        <v>439</v>
      </c>
      <c r="Y27" s="314"/>
      <c r="Z27" s="312">
        <f>49.8*0.75</f>
        <v>37.349999999999994</v>
      </c>
      <c r="AA27" s="313" t="s">
        <v>439</v>
      </c>
      <c r="AB27" s="319"/>
      <c r="AC27" s="320"/>
    </row>
    <row r="28" spans="1:29" ht="12.75" customHeight="1" x14ac:dyDescent="0.15">
      <c r="A28" s="339"/>
      <c r="B28" s="332"/>
      <c r="C28" s="322" t="s">
        <v>20</v>
      </c>
      <c r="D28" s="296"/>
      <c r="E28" s="296"/>
      <c r="F28" s="296"/>
      <c r="G28" s="323"/>
      <c r="H28" s="324">
        <v>1.1000000000000001</v>
      </c>
      <c r="I28" s="322" t="s">
        <v>439</v>
      </c>
      <c r="J28" s="325"/>
      <c r="K28" s="324">
        <f>1.1*0.75</f>
        <v>0.82500000000000007</v>
      </c>
      <c r="L28" s="322" t="s">
        <v>439</v>
      </c>
      <c r="M28" s="326"/>
      <c r="N28" s="327"/>
      <c r="O28" s="303"/>
      <c r="P28" s="304"/>
      <c r="Q28" s="304"/>
      <c r="R28" s="322"/>
      <c r="S28" s="296"/>
      <c r="T28" s="296"/>
      <c r="U28" s="296"/>
      <c r="V28" s="323"/>
      <c r="W28" s="324">
        <v>1.2000000000000002</v>
      </c>
      <c r="X28" s="322" t="s">
        <v>439</v>
      </c>
      <c r="Y28" s="325"/>
      <c r="Z28" s="324">
        <f>1.2*0.75</f>
        <v>0.89999999999999991</v>
      </c>
      <c r="AA28" s="322" t="s">
        <v>439</v>
      </c>
      <c r="AB28" s="329"/>
      <c r="AC28" s="330"/>
    </row>
    <row r="29" spans="1:29" ht="12.75" customHeight="1" x14ac:dyDescent="0.15">
      <c r="A29" s="304">
        <v>6</v>
      </c>
      <c r="B29" s="332" t="s">
        <v>41</v>
      </c>
      <c r="C29" s="342" t="s">
        <v>220</v>
      </c>
      <c r="D29" s="296" t="s">
        <v>461</v>
      </c>
      <c r="E29" s="296" t="s">
        <v>462</v>
      </c>
      <c r="F29" s="296" t="s">
        <v>463</v>
      </c>
      <c r="G29" s="297" t="s">
        <v>464</v>
      </c>
      <c r="H29" s="306">
        <v>351</v>
      </c>
      <c r="I29" s="299" t="s">
        <v>430</v>
      </c>
      <c r="J29" s="300" t="s">
        <v>190</v>
      </c>
      <c r="K29" s="306">
        <f>351*0.75</f>
        <v>263.25</v>
      </c>
      <c r="L29" s="299" t="s">
        <v>430</v>
      </c>
      <c r="M29" s="301" t="s">
        <v>190</v>
      </c>
      <c r="N29" s="302" t="s">
        <v>138</v>
      </c>
      <c r="O29" s="303"/>
      <c r="P29" s="304">
        <v>21</v>
      </c>
      <c r="Q29" s="304" t="s">
        <v>53</v>
      </c>
      <c r="R29" s="295" t="s">
        <v>129</v>
      </c>
      <c r="S29" s="296" t="s">
        <v>467</v>
      </c>
      <c r="T29" s="296" t="s">
        <v>468</v>
      </c>
      <c r="U29" s="296" t="s">
        <v>469</v>
      </c>
      <c r="V29" s="297" t="s">
        <v>470</v>
      </c>
      <c r="W29" s="306">
        <v>369</v>
      </c>
      <c r="X29" s="299" t="s">
        <v>430</v>
      </c>
      <c r="Y29" s="300" t="s">
        <v>183</v>
      </c>
      <c r="Z29" s="306">
        <f>369*0.75</f>
        <v>276.75</v>
      </c>
      <c r="AA29" s="299" t="s">
        <v>430</v>
      </c>
      <c r="AB29" s="307" t="s">
        <v>183</v>
      </c>
      <c r="AC29" s="308" t="s">
        <v>138</v>
      </c>
    </row>
    <row r="30" spans="1:29" ht="12.75" customHeight="1" x14ac:dyDescent="0.15">
      <c r="A30" s="317"/>
      <c r="B30" s="332"/>
      <c r="C30" s="313" t="s">
        <v>228</v>
      </c>
      <c r="D30" s="296"/>
      <c r="E30" s="296"/>
      <c r="F30" s="296"/>
      <c r="G30" s="311"/>
      <c r="H30" s="312">
        <v>10.999999999999998</v>
      </c>
      <c r="I30" s="313" t="s">
        <v>439</v>
      </c>
      <c r="J30" s="314"/>
      <c r="K30" s="312">
        <f>11*0.75</f>
        <v>8.25</v>
      </c>
      <c r="L30" s="313" t="s">
        <v>439</v>
      </c>
      <c r="M30" s="315"/>
      <c r="N30" s="316" t="s">
        <v>471</v>
      </c>
      <c r="O30" s="303"/>
      <c r="P30" s="304"/>
      <c r="Q30" s="304"/>
      <c r="R30" s="340" t="s">
        <v>242</v>
      </c>
      <c r="S30" s="296"/>
      <c r="T30" s="296"/>
      <c r="U30" s="296"/>
      <c r="V30" s="311"/>
      <c r="W30" s="312">
        <v>13.499999999999998</v>
      </c>
      <c r="X30" s="313" t="s">
        <v>439</v>
      </c>
      <c r="Y30" s="314"/>
      <c r="Z30" s="312">
        <f>13.5*0.75</f>
        <v>10.125</v>
      </c>
      <c r="AA30" s="313" t="s">
        <v>439</v>
      </c>
      <c r="AB30" s="319"/>
      <c r="AC30" s="320" t="s">
        <v>465</v>
      </c>
    </row>
    <row r="31" spans="1:29" ht="12.75" customHeight="1" x14ac:dyDescent="0.15">
      <c r="A31" s="317"/>
      <c r="B31" s="332"/>
      <c r="C31" s="313" t="s">
        <v>231</v>
      </c>
      <c r="D31" s="296"/>
      <c r="E31" s="296"/>
      <c r="F31" s="296"/>
      <c r="G31" s="311"/>
      <c r="H31" s="312">
        <v>11.6</v>
      </c>
      <c r="I31" s="313" t="s">
        <v>439</v>
      </c>
      <c r="J31" s="314"/>
      <c r="K31" s="312">
        <f>11.6*0.75</f>
        <v>8.6999999999999993</v>
      </c>
      <c r="L31" s="313" t="s">
        <v>439</v>
      </c>
      <c r="M31" s="315"/>
      <c r="N31" s="316"/>
      <c r="O31" s="303"/>
      <c r="P31" s="304"/>
      <c r="Q31" s="304"/>
      <c r="R31" s="313" t="s">
        <v>251</v>
      </c>
      <c r="S31" s="296"/>
      <c r="T31" s="296"/>
      <c r="U31" s="296"/>
      <c r="V31" s="311"/>
      <c r="W31" s="312">
        <v>9.7999999999999989</v>
      </c>
      <c r="X31" s="313" t="s">
        <v>439</v>
      </c>
      <c r="Y31" s="314"/>
      <c r="Z31" s="312">
        <f>9.8*0.75</f>
        <v>7.3500000000000005</v>
      </c>
      <c r="AA31" s="313" t="s">
        <v>439</v>
      </c>
      <c r="AB31" s="319"/>
      <c r="AC31" s="320" t="s">
        <v>466</v>
      </c>
    </row>
    <row r="32" spans="1:29" ht="12.75" customHeight="1" x14ac:dyDescent="0.15">
      <c r="A32" s="317"/>
      <c r="B32" s="332"/>
      <c r="C32" s="313"/>
      <c r="D32" s="296"/>
      <c r="E32" s="296"/>
      <c r="F32" s="296"/>
      <c r="G32" s="311"/>
      <c r="H32" s="312">
        <v>49.8</v>
      </c>
      <c r="I32" s="313" t="s">
        <v>439</v>
      </c>
      <c r="J32" s="314"/>
      <c r="K32" s="312">
        <f>49.8*0.75</f>
        <v>37.349999999999994</v>
      </c>
      <c r="L32" s="313" t="s">
        <v>439</v>
      </c>
      <c r="M32" s="315"/>
      <c r="N32" s="316"/>
      <c r="O32" s="303"/>
      <c r="P32" s="304"/>
      <c r="Q32" s="304"/>
      <c r="R32" s="313" t="s">
        <v>18</v>
      </c>
      <c r="S32" s="296"/>
      <c r="T32" s="296"/>
      <c r="U32" s="296"/>
      <c r="V32" s="311"/>
      <c r="W32" s="312">
        <v>55.599999999999994</v>
      </c>
      <c r="X32" s="313" t="s">
        <v>439</v>
      </c>
      <c r="Y32" s="314"/>
      <c r="Z32" s="312">
        <f>55.6*0.75</f>
        <v>41.7</v>
      </c>
      <c r="AA32" s="313" t="s">
        <v>439</v>
      </c>
      <c r="AB32" s="319"/>
      <c r="AC32" s="320"/>
    </row>
    <row r="33" spans="1:29" ht="12.75" customHeight="1" x14ac:dyDescent="0.15">
      <c r="A33" s="317"/>
      <c r="B33" s="332"/>
      <c r="C33" s="322"/>
      <c r="D33" s="296"/>
      <c r="E33" s="296"/>
      <c r="F33" s="296"/>
      <c r="G33" s="323"/>
      <c r="H33" s="324">
        <v>1.2</v>
      </c>
      <c r="I33" s="322" t="s">
        <v>439</v>
      </c>
      <c r="J33" s="325"/>
      <c r="K33" s="324">
        <f>1.2*0.75</f>
        <v>0.89999999999999991</v>
      </c>
      <c r="L33" s="322" t="s">
        <v>439</v>
      </c>
      <c r="M33" s="326"/>
      <c r="N33" s="327"/>
      <c r="O33" s="303"/>
      <c r="P33" s="304"/>
      <c r="Q33" s="304"/>
      <c r="R33" s="322" t="s">
        <v>20</v>
      </c>
      <c r="S33" s="296"/>
      <c r="T33" s="296"/>
      <c r="U33" s="296"/>
      <c r="V33" s="323"/>
      <c r="W33" s="324">
        <v>1.1000000000000001</v>
      </c>
      <c r="X33" s="322" t="s">
        <v>439</v>
      </c>
      <c r="Y33" s="325"/>
      <c r="Z33" s="324">
        <f>1.1*0.75</f>
        <v>0.82500000000000007</v>
      </c>
      <c r="AA33" s="322" t="s">
        <v>439</v>
      </c>
      <c r="AB33" s="329"/>
      <c r="AC33" s="330"/>
    </row>
    <row r="34" spans="1:29" ht="12.75" customHeight="1" x14ac:dyDescent="0.15">
      <c r="A34" s="304">
        <v>7</v>
      </c>
      <c r="B34" s="332" t="s">
        <v>53</v>
      </c>
      <c r="C34" s="295" t="s">
        <v>129</v>
      </c>
      <c r="D34" s="296" t="s">
        <v>467</v>
      </c>
      <c r="E34" s="296" t="s">
        <v>468</v>
      </c>
      <c r="F34" s="296" t="s">
        <v>469</v>
      </c>
      <c r="G34" s="297" t="s">
        <v>470</v>
      </c>
      <c r="H34" s="306">
        <v>369</v>
      </c>
      <c r="I34" s="299" t="s">
        <v>430</v>
      </c>
      <c r="J34" s="300" t="s">
        <v>183</v>
      </c>
      <c r="K34" s="306">
        <f>369*0.75</f>
        <v>276.75</v>
      </c>
      <c r="L34" s="299" t="s">
        <v>430</v>
      </c>
      <c r="M34" s="301" t="s">
        <v>183</v>
      </c>
      <c r="N34" s="302" t="s">
        <v>138</v>
      </c>
      <c r="O34" s="303"/>
      <c r="P34" s="343" t="s">
        <v>472</v>
      </c>
      <c r="Q34" s="344" t="s">
        <v>473</v>
      </c>
      <c r="R34" s="295" t="s">
        <v>352</v>
      </c>
      <c r="S34" s="296" t="s">
        <v>474</v>
      </c>
      <c r="T34" s="296" t="s">
        <v>475</v>
      </c>
      <c r="U34" s="296" t="s">
        <v>476</v>
      </c>
      <c r="V34" s="297" t="s">
        <v>477</v>
      </c>
      <c r="W34" s="306">
        <v>496</v>
      </c>
      <c r="X34" s="299" t="s">
        <v>430</v>
      </c>
      <c r="Y34" s="300" t="s">
        <v>478</v>
      </c>
      <c r="Z34" s="306">
        <f>496*0.75</f>
        <v>372</v>
      </c>
      <c r="AA34" s="299" t="s">
        <v>430</v>
      </c>
      <c r="AB34" s="307" t="s">
        <v>478</v>
      </c>
      <c r="AC34" s="308" t="s">
        <v>138</v>
      </c>
    </row>
    <row r="35" spans="1:29" ht="12.75" customHeight="1" x14ac:dyDescent="0.15">
      <c r="A35" s="317"/>
      <c r="B35" s="332"/>
      <c r="C35" s="340" t="s">
        <v>242</v>
      </c>
      <c r="D35" s="296"/>
      <c r="E35" s="296"/>
      <c r="F35" s="296"/>
      <c r="G35" s="311"/>
      <c r="H35" s="312">
        <v>13.499999999999998</v>
      </c>
      <c r="I35" s="313" t="s">
        <v>439</v>
      </c>
      <c r="J35" s="314"/>
      <c r="K35" s="312">
        <f>13.5*0.75</f>
        <v>10.125</v>
      </c>
      <c r="L35" s="313" t="s">
        <v>439</v>
      </c>
      <c r="M35" s="315"/>
      <c r="N35" s="316" t="s">
        <v>460</v>
      </c>
      <c r="O35" s="303"/>
      <c r="P35" s="345"/>
      <c r="Q35" s="346"/>
      <c r="R35" s="310" t="s">
        <v>264</v>
      </c>
      <c r="S35" s="296"/>
      <c r="T35" s="296"/>
      <c r="U35" s="296"/>
      <c r="V35" s="311"/>
      <c r="W35" s="312">
        <v>14.499999999999996</v>
      </c>
      <c r="X35" s="313" t="s">
        <v>439</v>
      </c>
      <c r="Y35" s="314"/>
      <c r="Z35" s="312">
        <f>14.5*0.75</f>
        <v>10.875</v>
      </c>
      <c r="AA35" s="313" t="s">
        <v>439</v>
      </c>
      <c r="AB35" s="319"/>
      <c r="AC35" s="320" t="s">
        <v>446</v>
      </c>
    </row>
    <row r="36" spans="1:29" ht="12.75" customHeight="1" x14ac:dyDescent="0.15">
      <c r="A36" s="317"/>
      <c r="B36" s="332"/>
      <c r="C36" s="313" t="s">
        <v>251</v>
      </c>
      <c r="D36" s="296"/>
      <c r="E36" s="296"/>
      <c r="F36" s="296"/>
      <c r="G36" s="311"/>
      <c r="H36" s="312">
        <v>9.7999999999999989</v>
      </c>
      <c r="I36" s="313" t="s">
        <v>439</v>
      </c>
      <c r="J36" s="314"/>
      <c r="K36" s="312">
        <f>9.8*0.75</f>
        <v>7.3500000000000005</v>
      </c>
      <c r="L36" s="313" t="s">
        <v>439</v>
      </c>
      <c r="M36" s="315"/>
      <c r="N36" s="316"/>
      <c r="O36" s="303"/>
      <c r="P36" s="345"/>
      <c r="Q36" s="346"/>
      <c r="R36" s="313" t="s">
        <v>273</v>
      </c>
      <c r="S36" s="296"/>
      <c r="T36" s="296"/>
      <c r="U36" s="296"/>
      <c r="V36" s="311"/>
      <c r="W36" s="312">
        <v>16.2</v>
      </c>
      <c r="X36" s="313" t="s">
        <v>439</v>
      </c>
      <c r="Y36" s="314"/>
      <c r="Z36" s="312">
        <f>16.2*0.75</f>
        <v>12.149999999999999</v>
      </c>
      <c r="AA36" s="313" t="s">
        <v>439</v>
      </c>
      <c r="AB36" s="319"/>
      <c r="AC36" s="320" t="s">
        <v>442</v>
      </c>
    </row>
    <row r="37" spans="1:29" ht="12.75" customHeight="1" x14ac:dyDescent="0.15">
      <c r="A37" s="317"/>
      <c r="B37" s="332"/>
      <c r="C37" s="313" t="s">
        <v>18</v>
      </c>
      <c r="D37" s="296"/>
      <c r="E37" s="296"/>
      <c r="F37" s="296"/>
      <c r="G37" s="311"/>
      <c r="H37" s="312">
        <v>55.599999999999994</v>
      </c>
      <c r="I37" s="313" t="s">
        <v>439</v>
      </c>
      <c r="J37" s="314"/>
      <c r="K37" s="312">
        <f>55.6*0.75</f>
        <v>41.7</v>
      </c>
      <c r="L37" s="313" t="s">
        <v>439</v>
      </c>
      <c r="M37" s="315"/>
      <c r="N37" s="316"/>
      <c r="O37" s="303"/>
      <c r="P37" s="345"/>
      <c r="Q37" s="346"/>
      <c r="R37" s="313" t="s">
        <v>50</v>
      </c>
      <c r="S37" s="296"/>
      <c r="T37" s="296"/>
      <c r="U37" s="296"/>
      <c r="V37" s="311"/>
      <c r="W37" s="312">
        <v>69.599999999999994</v>
      </c>
      <c r="X37" s="313" t="s">
        <v>439</v>
      </c>
      <c r="Y37" s="314"/>
      <c r="Z37" s="312">
        <f>69.6*0.75</f>
        <v>52.199999999999996</v>
      </c>
      <c r="AA37" s="313" t="s">
        <v>439</v>
      </c>
      <c r="AB37" s="319"/>
      <c r="AC37" s="320"/>
    </row>
    <row r="38" spans="1:29" ht="12.75" customHeight="1" x14ac:dyDescent="0.15">
      <c r="A38" s="317"/>
      <c r="B38" s="332"/>
      <c r="C38" s="322" t="s">
        <v>20</v>
      </c>
      <c r="D38" s="296"/>
      <c r="E38" s="296"/>
      <c r="F38" s="296"/>
      <c r="G38" s="323"/>
      <c r="H38" s="324">
        <v>1.1000000000000001</v>
      </c>
      <c r="I38" s="322" t="s">
        <v>439</v>
      </c>
      <c r="J38" s="325"/>
      <c r="K38" s="324">
        <f>1.1*0.75</f>
        <v>0.82500000000000007</v>
      </c>
      <c r="L38" s="322" t="s">
        <v>439</v>
      </c>
      <c r="M38" s="326"/>
      <c r="N38" s="327"/>
      <c r="O38" s="303"/>
      <c r="P38" s="347"/>
      <c r="Q38" s="348"/>
      <c r="R38" s="322"/>
      <c r="S38" s="296"/>
      <c r="T38" s="296"/>
      <c r="U38" s="296"/>
      <c r="V38" s="323"/>
      <c r="W38" s="324">
        <v>1.4000000000000001</v>
      </c>
      <c r="X38" s="322" t="s">
        <v>439</v>
      </c>
      <c r="Y38" s="325"/>
      <c r="Z38" s="324">
        <f>1.4*0.75</f>
        <v>1.0499999999999998</v>
      </c>
      <c r="AA38" s="322" t="s">
        <v>439</v>
      </c>
      <c r="AB38" s="329"/>
      <c r="AC38" s="330"/>
    </row>
    <row r="39" spans="1:29" ht="12.75" customHeight="1" x14ac:dyDescent="0.15">
      <c r="A39" s="349" t="s">
        <v>479</v>
      </c>
      <c r="B39" s="350" t="s">
        <v>473</v>
      </c>
      <c r="C39" s="295" t="s">
        <v>480</v>
      </c>
      <c r="D39" s="296" t="s">
        <v>481</v>
      </c>
      <c r="E39" s="296" t="s">
        <v>482</v>
      </c>
      <c r="F39" s="296" t="s">
        <v>483</v>
      </c>
      <c r="G39" s="297" t="s">
        <v>484</v>
      </c>
      <c r="H39" s="306">
        <v>470</v>
      </c>
      <c r="I39" s="299" t="s">
        <v>430</v>
      </c>
      <c r="J39" s="300" t="s">
        <v>183</v>
      </c>
      <c r="K39" s="306">
        <f>470*0.75</f>
        <v>352.5</v>
      </c>
      <c r="L39" s="299" t="s">
        <v>430</v>
      </c>
      <c r="M39" s="301" t="s">
        <v>183</v>
      </c>
      <c r="N39" s="302" t="s">
        <v>138</v>
      </c>
      <c r="O39" s="303"/>
      <c r="P39" s="304">
        <v>23</v>
      </c>
      <c r="Q39" s="304" t="s">
        <v>431</v>
      </c>
      <c r="R39" s="299" t="s">
        <v>485</v>
      </c>
      <c r="S39" s="297" t="s">
        <v>486</v>
      </c>
      <c r="T39" s="297" t="s">
        <v>487</v>
      </c>
      <c r="U39" s="297" t="s">
        <v>488</v>
      </c>
      <c r="V39" s="297" t="s">
        <v>489</v>
      </c>
      <c r="W39" s="306"/>
      <c r="X39" s="295" t="s">
        <v>437</v>
      </c>
      <c r="Y39" s="299"/>
      <c r="Z39" s="306">
        <v>260</v>
      </c>
      <c r="AA39" s="295" t="s">
        <v>437</v>
      </c>
      <c r="AB39" s="307" t="s">
        <v>490</v>
      </c>
      <c r="AC39" s="308" t="s">
        <v>138</v>
      </c>
    </row>
    <row r="40" spans="1:29" ht="12.75" customHeight="1" x14ac:dyDescent="0.15">
      <c r="A40" s="349"/>
      <c r="B40" s="350"/>
      <c r="C40" s="310" t="s">
        <v>264</v>
      </c>
      <c r="D40" s="296"/>
      <c r="E40" s="296"/>
      <c r="F40" s="296"/>
      <c r="G40" s="311"/>
      <c r="H40" s="312">
        <v>12.399999999999997</v>
      </c>
      <c r="I40" s="313" t="s">
        <v>439</v>
      </c>
      <c r="J40" s="314"/>
      <c r="K40" s="312">
        <f>12.4*0.75</f>
        <v>9.3000000000000007</v>
      </c>
      <c r="L40" s="313" t="s">
        <v>439</v>
      </c>
      <c r="M40" s="315"/>
      <c r="N40" s="316" t="s">
        <v>491</v>
      </c>
      <c r="O40" s="303"/>
      <c r="P40" s="304"/>
      <c r="Q40" s="304"/>
      <c r="R40" s="313" t="s">
        <v>492</v>
      </c>
      <c r="S40" s="311"/>
      <c r="T40" s="311"/>
      <c r="U40" s="311"/>
      <c r="V40" s="311"/>
      <c r="W40" s="312"/>
      <c r="X40" s="313" t="s">
        <v>439</v>
      </c>
      <c r="Y40" s="313"/>
      <c r="Z40" s="312">
        <v>9.9</v>
      </c>
      <c r="AA40" s="313" t="s">
        <v>439</v>
      </c>
      <c r="AB40" s="319"/>
      <c r="AC40" s="320" t="s">
        <v>491</v>
      </c>
    </row>
    <row r="41" spans="1:29" ht="12.75" customHeight="1" x14ac:dyDescent="0.15">
      <c r="A41" s="349"/>
      <c r="B41" s="350"/>
      <c r="C41" s="313" t="s">
        <v>273</v>
      </c>
      <c r="D41" s="296"/>
      <c r="E41" s="296"/>
      <c r="F41" s="296"/>
      <c r="G41" s="311"/>
      <c r="H41" s="312">
        <v>14.399999999999999</v>
      </c>
      <c r="I41" s="313" t="s">
        <v>439</v>
      </c>
      <c r="J41" s="314"/>
      <c r="K41" s="312">
        <f>14.4*0.75</f>
        <v>10.8</v>
      </c>
      <c r="L41" s="313" t="s">
        <v>439</v>
      </c>
      <c r="M41" s="315"/>
      <c r="N41" s="316" t="s">
        <v>444</v>
      </c>
      <c r="O41" s="303"/>
      <c r="P41" s="304"/>
      <c r="Q41" s="304"/>
      <c r="R41" s="313" t="s">
        <v>493</v>
      </c>
      <c r="S41" s="311"/>
      <c r="T41" s="311"/>
      <c r="U41" s="311"/>
      <c r="V41" s="311"/>
      <c r="W41" s="312"/>
      <c r="X41" s="313" t="s">
        <v>439</v>
      </c>
      <c r="Y41" s="313"/>
      <c r="Z41" s="312">
        <v>7</v>
      </c>
      <c r="AA41" s="313" t="s">
        <v>439</v>
      </c>
      <c r="AB41" s="319"/>
      <c r="AC41" s="320" t="s">
        <v>442</v>
      </c>
    </row>
    <row r="42" spans="1:29" ht="12.75" customHeight="1" x14ac:dyDescent="0.15">
      <c r="A42" s="349"/>
      <c r="B42" s="350"/>
      <c r="C42" s="313" t="s">
        <v>50</v>
      </c>
      <c r="D42" s="296"/>
      <c r="E42" s="296"/>
      <c r="F42" s="296"/>
      <c r="G42" s="311"/>
      <c r="H42" s="312">
        <v>69.5</v>
      </c>
      <c r="I42" s="313" t="s">
        <v>439</v>
      </c>
      <c r="J42" s="314"/>
      <c r="K42" s="312">
        <f>69.5*0.75</f>
        <v>52.125</v>
      </c>
      <c r="L42" s="313" t="s">
        <v>439</v>
      </c>
      <c r="M42" s="315"/>
      <c r="N42" s="316"/>
      <c r="O42" s="303"/>
      <c r="P42" s="304"/>
      <c r="Q42" s="304"/>
      <c r="R42" s="313"/>
      <c r="S42" s="311"/>
      <c r="T42" s="311"/>
      <c r="U42" s="311"/>
      <c r="V42" s="311"/>
      <c r="W42" s="312"/>
      <c r="X42" s="313" t="s">
        <v>439</v>
      </c>
      <c r="Y42" s="313"/>
      <c r="Z42" s="312">
        <v>38.1</v>
      </c>
      <c r="AA42" s="313" t="s">
        <v>439</v>
      </c>
      <c r="AB42" s="319"/>
      <c r="AC42" s="320"/>
    </row>
    <row r="43" spans="1:29" ht="12.75" customHeight="1" x14ac:dyDescent="0.15">
      <c r="A43" s="349"/>
      <c r="B43" s="350"/>
      <c r="C43" s="322"/>
      <c r="D43" s="296"/>
      <c r="E43" s="296"/>
      <c r="F43" s="296"/>
      <c r="G43" s="323"/>
      <c r="H43" s="324">
        <v>0.4</v>
      </c>
      <c r="I43" s="322" t="s">
        <v>439</v>
      </c>
      <c r="J43" s="325"/>
      <c r="K43" s="324">
        <f>0.4*0.75</f>
        <v>0.30000000000000004</v>
      </c>
      <c r="L43" s="322" t="s">
        <v>439</v>
      </c>
      <c r="M43" s="326"/>
      <c r="N43" s="327"/>
      <c r="O43" s="303"/>
      <c r="P43" s="304"/>
      <c r="Q43" s="304"/>
      <c r="R43" s="322"/>
      <c r="S43" s="323"/>
      <c r="T43" s="323"/>
      <c r="U43" s="323"/>
      <c r="V43" s="323"/>
      <c r="W43" s="324"/>
      <c r="X43" s="322" t="s">
        <v>445</v>
      </c>
      <c r="Y43" s="322"/>
      <c r="Z43" s="324">
        <v>1</v>
      </c>
      <c r="AA43" s="322" t="s">
        <v>445</v>
      </c>
      <c r="AB43" s="329"/>
      <c r="AC43" s="330"/>
    </row>
    <row r="44" spans="1:29" ht="12.75" customHeight="1" x14ac:dyDescent="0.15">
      <c r="A44" s="304">
        <v>9</v>
      </c>
      <c r="B44" s="332" t="s">
        <v>431</v>
      </c>
      <c r="C44" s="299" t="s">
        <v>485</v>
      </c>
      <c r="D44" s="297" t="s">
        <v>486</v>
      </c>
      <c r="E44" s="297" t="s">
        <v>487</v>
      </c>
      <c r="F44" s="297" t="s">
        <v>488</v>
      </c>
      <c r="G44" s="297" t="s">
        <v>489</v>
      </c>
      <c r="H44" s="306"/>
      <c r="I44" s="295" t="s">
        <v>437</v>
      </c>
      <c r="J44" s="299"/>
      <c r="K44" s="306">
        <v>260</v>
      </c>
      <c r="L44" s="295" t="s">
        <v>437</v>
      </c>
      <c r="M44" s="301" t="s">
        <v>190</v>
      </c>
      <c r="N44" s="302" t="s">
        <v>138</v>
      </c>
      <c r="O44" s="303"/>
      <c r="P44" s="333"/>
      <c r="Q44" s="334"/>
      <c r="R44" s="334"/>
      <c r="S44" s="334"/>
      <c r="T44" s="334"/>
      <c r="U44" s="334"/>
      <c r="V44" s="334"/>
      <c r="W44" s="334"/>
      <c r="X44" s="334"/>
      <c r="Y44" s="334"/>
      <c r="Z44" s="334"/>
      <c r="AA44" s="334"/>
      <c r="AB44" s="334"/>
      <c r="AC44" s="335"/>
    </row>
    <row r="45" spans="1:29" ht="12.75" customHeight="1" x14ac:dyDescent="0.15">
      <c r="A45" s="317"/>
      <c r="B45" s="332"/>
      <c r="C45" s="313" t="s">
        <v>492</v>
      </c>
      <c r="D45" s="311"/>
      <c r="E45" s="311"/>
      <c r="F45" s="311"/>
      <c r="G45" s="311"/>
      <c r="H45" s="312"/>
      <c r="I45" s="313" t="s">
        <v>439</v>
      </c>
      <c r="J45" s="313"/>
      <c r="K45" s="312">
        <v>9.9</v>
      </c>
      <c r="L45" s="313" t="s">
        <v>439</v>
      </c>
      <c r="M45" s="315"/>
      <c r="N45" s="316" t="s">
        <v>494</v>
      </c>
      <c r="O45" s="303"/>
      <c r="P45" s="336"/>
      <c r="Q45" s="337"/>
      <c r="R45" s="337"/>
      <c r="S45" s="337"/>
      <c r="T45" s="337"/>
      <c r="U45" s="337"/>
      <c r="V45" s="337"/>
      <c r="W45" s="337"/>
      <c r="X45" s="337"/>
      <c r="Y45" s="337"/>
      <c r="Z45" s="337"/>
      <c r="AA45" s="337"/>
      <c r="AB45" s="337"/>
      <c r="AC45" s="338"/>
    </row>
    <row r="46" spans="1:29" ht="12.75" customHeight="1" x14ac:dyDescent="0.15">
      <c r="A46" s="317"/>
      <c r="B46" s="332"/>
      <c r="C46" s="313" t="s">
        <v>493</v>
      </c>
      <c r="D46" s="311"/>
      <c r="E46" s="311"/>
      <c r="F46" s="311"/>
      <c r="G46" s="311"/>
      <c r="H46" s="312"/>
      <c r="I46" s="313" t="s">
        <v>439</v>
      </c>
      <c r="J46" s="313"/>
      <c r="K46" s="312">
        <v>7</v>
      </c>
      <c r="L46" s="313" t="s">
        <v>439</v>
      </c>
      <c r="M46" s="315"/>
      <c r="N46" s="316" t="s">
        <v>442</v>
      </c>
      <c r="O46" s="303"/>
      <c r="P46" s="304">
        <v>25</v>
      </c>
      <c r="Q46" s="304" t="s">
        <v>23</v>
      </c>
      <c r="R46" s="351" t="s">
        <v>282</v>
      </c>
      <c r="S46" s="296" t="s">
        <v>495</v>
      </c>
      <c r="T46" s="296" t="s">
        <v>496</v>
      </c>
      <c r="U46" s="296" t="s">
        <v>497</v>
      </c>
      <c r="V46" s="297" t="s">
        <v>498</v>
      </c>
      <c r="W46" s="306">
        <v>423</v>
      </c>
      <c r="X46" s="299" t="s">
        <v>430</v>
      </c>
      <c r="Y46" s="300" t="s">
        <v>451</v>
      </c>
      <c r="Z46" s="306">
        <f>423*0.75</f>
        <v>317.25</v>
      </c>
      <c r="AA46" s="299" t="s">
        <v>430</v>
      </c>
      <c r="AB46" s="307" t="s">
        <v>451</v>
      </c>
      <c r="AC46" s="308" t="s">
        <v>138</v>
      </c>
    </row>
    <row r="47" spans="1:29" ht="12.75" customHeight="1" x14ac:dyDescent="0.15">
      <c r="A47" s="317"/>
      <c r="B47" s="332"/>
      <c r="C47" s="313"/>
      <c r="D47" s="311"/>
      <c r="E47" s="311"/>
      <c r="F47" s="311"/>
      <c r="G47" s="311"/>
      <c r="H47" s="312"/>
      <c r="I47" s="313" t="s">
        <v>439</v>
      </c>
      <c r="J47" s="313"/>
      <c r="K47" s="312">
        <v>38.1</v>
      </c>
      <c r="L47" s="313" t="s">
        <v>439</v>
      </c>
      <c r="M47" s="315"/>
      <c r="N47" s="316"/>
      <c r="O47" s="303"/>
      <c r="P47" s="304"/>
      <c r="Q47" s="304"/>
      <c r="R47" s="352" t="s">
        <v>285</v>
      </c>
      <c r="S47" s="296"/>
      <c r="T47" s="296"/>
      <c r="U47" s="296"/>
      <c r="V47" s="311"/>
      <c r="W47" s="312">
        <v>15.7</v>
      </c>
      <c r="X47" s="313" t="s">
        <v>439</v>
      </c>
      <c r="Y47" s="314"/>
      <c r="Z47" s="312">
        <f>15.7*0.75</f>
        <v>11.774999999999999</v>
      </c>
      <c r="AA47" s="313" t="s">
        <v>439</v>
      </c>
      <c r="AB47" s="319"/>
      <c r="AC47" s="320" t="s">
        <v>499</v>
      </c>
    </row>
    <row r="48" spans="1:29" ht="12.75" customHeight="1" x14ac:dyDescent="0.15">
      <c r="A48" s="317"/>
      <c r="B48" s="332"/>
      <c r="C48" s="322"/>
      <c r="D48" s="323"/>
      <c r="E48" s="323"/>
      <c r="F48" s="323"/>
      <c r="G48" s="323"/>
      <c r="H48" s="324"/>
      <c r="I48" s="322" t="s">
        <v>445</v>
      </c>
      <c r="J48" s="322"/>
      <c r="K48" s="324">
        <v>1</v>
      </c>
      <c r="L48" s="322" t="s">
        <v>445</v>
      </c>
      <c r="M48" s="326"/>
      <c r="N48" s="327"/>
      <c r="O48" s="303"/>
      <c r="P48" s="304"/>
      <c r="Q48" s="304"/>
      <c r="R48" s="313" t="s">
        <v>292</v>
      </c>
      <c r="S48" s="296"/>
      <c r="T48" s="296"/>
      <c r="U48" s="296"/>
      <c r="V48" s="311"/>
      <c r="W48" s="312">
        <v>14.399999999999999</v>
      </c>
      <c r="X48" s="313" t="s">
        <v>439</v>
      </c>
      <c r="Y48" s="314"/>
      <c r="Z48" s="312">
        <f>14.4*0.75</f>
        <v>10.8</v>
      </c>
      <c r="AA48" s="313" t="s">
        <v>439</v>
      </c>
      <c r="AB48" s="319"/>
      <c r="AC48" s="320"/>
    </row>
    <row r="49" spans="1:29" ht="12.75" customHeight="1" x14ac:dyDescent="0.15">
      <c r="A49" s="333"/>
      <c r="B49" s="334"/>
      <c r="C49" s="334"/>
      <c r="D49" s="334"/>
      <c r="E49" s="334"/>
      <c r="F49" s="334"/>
      <c r="G49" s="334"/>
      <c r="H49" s="334"/>
      <c r="I49" s="334"/>
      <c r="J49" s="334"/>
      <c r="K49" s="334"/>
      <c r="L49" s="334"/>
      <c r="M49" s="334"/>
      <c r="N49" s="335"/>
      <c r="O49" s="303"/>
      <c r="P49" s="304"/>
      <c r="Q49" s="304"/>
      <c r="R49" s="313" t="s">
        <v>18</v>
      </c>
      <c r="S49" s="296"/>
      <c r="T49" s="296"/>
      <c r="U49" s="296"/>
      <c r="V49" s="311"/>
      <c r="W49" s="312">
        <v>55.399999999999991</v>
      </c>
      <c r="X49" s="313" t="s">
        <v>439</v>
      </c>
      <c r="Y49" s="314"/>
      <c r="Z49" s="312">
        <f>55.4*0.75</f>
        <v>41.55</v>
      </c>
      <c r="AA49" s="313" t="s">
        <v>439</v>
      </c>
      <c r="AB49" s="319"/>
      <c r="AC49" s="320"/>
    </row>
    <row r="50" spans="1:29" ht="12.75" customHeight="1" x14ac:dyDescent="0.15">
      <c r="A50" s="336"/>
      <c r="B50" s="337"/>
      <c r="C50" s="337"/>
      <c r="D50" s="337"/>
      <c r="E50" s="337"/>
      <c r="F50" s="337"/>
      <c r="G50" s="337"/>
      <c r="H50" s="337"/>
      <c r="I50" s="337"/>
      <c r="J50" s="337"/>
      <c r="K50" s="337"/>
      <c r="L50" s="337"/>
      <c r="M50" s="337"/>
      <c r="N50" s="338"/>
      <c r="O50" s="303"/>
      <c r="P50" s="304"/>
      <c r="Q50" s="304"/>
      <c r="R50" s="322"/>
      <c r="S50" s="296"/>
      <c r="T50" s="296"/>
      <c r="U50" s="296"/>
      <c r="V50" s="323"/>
      <c r="W50" s="324">
        <v>1.4</v>
      </c>
      <c r="X50" s="322" t="s">
        <v>439</v>
      </c>
      <c r="Y50" s="325"/>
      <c r="Z50" s="324">
        <f>1.4*0.75</f>
        <v>1.0499999999999998</v>
      </c>
      <c r="AA50" s="322" t="s">
        <v>439</v>
      </c>
      <c r="AB50" s="329"/>
      <c r="AC50" s="330"/>
    </row>
    <row r="51" spans="1:29" ht="12.75" customHeight="1" x14ac:dyDescent="0.15">
      <c r="A51" s="304">
        <v>11</v>
      </c>
      <c r="B51" s="332" t="s">
        <v>23</v>
      </c>
      <c r="C51" s="351" t="s">
        <v>282</v>
      </c>
      <c r="D51" s="296" t="s">
        <v>495</v>
      </c>
      <c r="E51" s="296" t="s">
        <v>496</v>
      </c>
      <c r="F51" s="296" t="s">
        <v>497</v>
      </c>
      <c r="G51" s="297" t="s">
        <v>498</v>
      </c>
      <c r="H51" s="306">
        <v>423</v>
      </c>
      <c r="I51" s="299" t="s">
        <v>430</v>
      </c>
      <c r="J51" s="300" t="s">
        <v>451</v>
      </c>
      <c r="K51" s="306">
        <f>423*0.75</f>
        <v>317.25</v>
      </c>
      <c r="L51" s="299" t="s">
        <v>430</v>
      </c>
      <c r="M51" s="307" t="s">
        <v>451</v>
      </c>
      <c r="N51" s="308" t="s">
        <v>138</v>
      </c>
      <c r="O51" s="303"/>
      <c r="P51" s="304">
        <v>26</v>
      </c>
      <c r="Q51" s="304" t="s">
        <v>30</v>
      </c>
      <c r="R51" s="295" t="s">
        <v>129</v>
      </c>
      <c r="S51" s="296" t="s">
        <v>500</v>
      </c>
      <c r="T51" s="296" t="s">
        <v>501</v>
      </c>
      <c r="U51" s="296" t="s">
        <v>502</v>
      </c>
      <c r="V51" s="297" t="s">
        <v>503</v>
      </c>
      <c r="W51" s="306">
        <v>344</v>
      </c>
      <c r="X51" s="299" t="s">
        <v>430</v>
      </c>
      <c r="Y51" s="300" t="s">
        <v>146</v>
      </c>
      <c r="Z51" s="306">
        <f>344*0.75</f>
        <v>258</v>
      </c>
      <c r="AA51" s="299" t="s">
        <v>430</v>
      </c>
      <c r="AB51" s="307" t="s">
        <v>146</v>
      </c>
      <c r="AC51" s="308" t="s">
        <v>138</v>
      </c>
    </row>
    <row r="52" spans="1:29" ht="12.75" customHeight="1" x14ac:dyDescent="0.15">
      <c r="A52" s="317"/>
      <c r="B52" s="332"/>
      <c r="C52" s="352" t="s">
        <v>285</v>
      </c>
      <c r="D52" s="296"/>
      <c r="E52" s="296"/>
      <c r="F52" s="296"/>
      <c r="G52" s="311"/>
      <c r="H52" s="312">
        <v>15.7</v>
      </c>
      <c r="I52" s="313" t="s">
        <v>439</v>
      </c>
      <c r="J52" s="314"/>
      <c r="K52" s="312">
        <f>15.7*0.75</f>
        <v>11.774999999999999</v>
      </c>
      <c r="L52" s="313" t="s">
        <v>439</v>
      </c>
      <c r="M52" s="319"/>
      <c r="N52" s="320" t="s">
        <v>499</v>
      </c>
      <c r="O52" s="303"/>
      <c r="P52" s="304"/>
      <c r="Q52" s="304"/>
      <c r="R52" s="340" t="s">
        <v>297</v>
      </c>
      <c r="S52" s="296"/>
      <c r="T52" s="296"/>
      <c r="U52" s="296"/>
      <c r="V52" s="311"/>
      <c r="W52" s="312">
        <v>13.499999999999998</v>
      </c>
      <c r="X52" s="313" t="s">
        <v>439</v>
      </c>
      <c r="Y52" s="314"/>
      <c r="Z52" s="312">
        <f>13.5*0.75</f>
        <v>10.125</v>
      </c>
      <c r="AA52" s="313" t="s">
        <v>439</v>
      </c>
      <c r="AB52" s="319"/>
      <c r="AC52" s="320" t="s">
        <v>504</v>
      </c>
    </row>
    <row r="53" spans="1:29" ht="12.75" customHeight="1" x14ac:dyDescent="0.15">
      <c r="A53" s="317"/>
      <c r="B53" s="332"/>
      <c r="C53" s="313" t="s">
        <v>292</v>
      </c>
      <c r="D53" s="296"/>
      <c r="E53" s="296"/>
      <c r="F53" s="296"/>
      <c r="G53" s="311"/>
      <c r="H53" s="312">
        <v>14.399999999999999</v>
      </c>
      <c r="I53" s="313" t="s">
        <v>439</v>
      </c>
      <c r="J53" s="314"/>
      <c r="K53" s="312">
        <f>14.4*0.75</f>
        <v>10.8</v>
      </c>
      <c r="L53" s="313" t="s">
        <v>439</v>
      </c>
      <c r="M53" s="319"/>
      <c r="N53" s="320"/>
      <c r="O53" s="303"/>
      <c r="P53" s="304"/>
      <c r="Q53" s="304"/>
      <c r="R53" s="313" t="s">
        <v>81</v>
      </c>
      <c r="S53" s="296"/>
      <c r="T53" s="296"/>
      <c r="U53" s="296"/>
      <c r="V53" s="311"/>
      <c r="W53" s="312">
        <v>6.8</v>
      </c>
      <c r="X53" s="313" t="s">
        <v>439</v>
      </c>
      <c r="Y53" s="314"/>
      <c r="Z53" s="312">
        <f>6.8*0.75</f>
        <v>5.0999999999999996</v>
      </c>
      <c r="AA53" s="313" t="s">
        <v>439</v>
      </c>
      <c r="AB53" s="319"/>
      <c r="AC53" s="320"/>
    </row>
    <row r="54" spans="1:29" ht="12.75" customHeight="1" x14ac:dyDescent="0.15">
      <c r="A54" s="317"/>
      <c r="B54" s="332"/>
      <c r="C54" s="313" t="s">
        <v>18</v>
      </c>
      <c r="D54" s="296"/>
      <c r="E54" s="296"/>
      <c r="F54" s="296"/>
      <c r="G54" s="311"/>
      <c r="H54" s="312">
        <v>55.399999999999991</v>
      </c>
      <c r="I54" s="313" t="s">
        <v>439</v>
      </c>
      <c r="J54" s="314"/>
      <c r="K54" s="312">
        <f>55.4*0.75</f>
        <v>41.55</v>
      </c>
      <c r="L54" s="313" t="s">
        <v>439</v>
      </c>
      <c r="M54" s="319"/>
      <c r="N54" s="320"/>
      <c r="O54" s="303"/>
      <c r="P54" s="304"/>
      <c r="Q54" s="304"/>
      <c r="R54" s="313" t="s">
        <v>18</v>
      </c>
      <c r="S54" s="296"/>
      <c r="T54" s="296"/>
      <c r="U54" s="296"/>
      <c r="V54" s="311"/>
      <c r="W54" s="312">
        <v>54.7</v>
      </c>
      <c r="X54" s="313" t="s">
        <v>439</v>
      </c>
      <c r="Y54" s="314"/>
      <c r="Z54" s="312">
        <f>54.7*0.75</f>
        <v>41.025000000000006</v>
      </c>
      <c r="AA54" s="313" t="s">
        <v>439</v>
      </c>
      <c r="AB54" s="319"/>
      <c r="AC54" s="320"/>
    </row>
    <row r="55" spans="1:29" ht="12.75" customHeight="1" x14ac:dyDescent="0.15">
      <c r="A55" s="317"/>
      <c r="B55" s="332"/>
      <c r="C55" s="322"/>
      <c r="D55" s="296"/>
      <c r="E55" s="296"/>
      <c r="F55" s="296"/>
      <c r="G55" s="323"/>
      <c r="H55" s="324">
        <v>1.4</v>
      </c>
      <c r="I55" s="322" t="s">
        <v>439</v>
      </c>
      <c r="J55" s="325"/>
      <c r="K55" s="324">
        <f>1.4*0.75</f>
        <v>1.0499999999999998</v>
      </c>
      <c r="L55" s="322" t="s">
        <v>439</v>
      </c>
      <c r="M55" s="329"/>
      <c r="N55" s="330"/>
      <c r="O55" s="303"/>
      <c r="P55" s="304"/>
      <c r="Q55" s="304"/>
      <c r="R55" s="322" t="s">
        <v>191</v>
      </c>
      <c r="S55" s="296"/>
      <c r="T55" s="296"/>
      <c r="U55" s="296"/>
      <c r="V55" s="323"/>
      <c r="W55" s="324">
        <v>0.8</v>
      </c>
      <c r="X55" s="322" t="s">
        <v>439</v>
      </c>
      <c r="Y55" s="325"/>
      <c r="Z55" s="324">
        <f>0.8*0.75</f>
        <v>0.60000000000000009</v>
      </c>
      <c r="AA55" s="322" t="s">
        <v>439</v>
      </c>
      <c r="AB55" s="329"/>
      <c r="AC55" s="330"/>
    </row>
    <row r="56" spans="1:29" ht="12.75" customHeight="1" x14ac:dyDescent="0.15">
      <c r="A56" s="304">
        <v>12</v>
      </c>
      <c r="B56" s="332" t="s">
        <v>30</v>
      </c>
      <c r="C56" s="351" t="s">
        <v>129</v>
      </c>
      <c r="D56" s="296" t="s">
        <v>500</v>
      </c>
      <c r="E56" s="296" t="s">
        <v>501</v>
      </c>
      <c r="F56" s="296" t="s">
        <v>502</v>
      </c>
      <c r="G56" s="297" t="s">
        <v>503</v>
      </c>
      <c r="H56" s="306">
        <v>344</v>
      </c>
      <c r="I56" s="299" t="s">
        <v>430</v>
      </c>
      <c r="J56" s="300" t="s">
        <v>146</v>
      </c>
      <c r="K56" s="306">
        <f>344*0.75</f>
        <v>258</v>
      </c>
      <c r="L56" s="299" t="s">
        <v>430</v>
      </c>
      <c r="M56" s="307" t="s">
        <v>146</v>
      </c>
      <c r="N56" s="308" t="s">
        <v>138</v>
      </c>
      <c r="O56" s="303"/>
      <c r="P56" s="304">
        <v>27</v>
      </c>
      <c r="Q56" s="304" t="s">
        <v>41</v>
      </c>
      <c r="R56" s="353" t="s">
        <v>310</v>
      </c>
      <c r="S56" s="296" t="s">
        <v>505</v>
      </c>
      <c r="T56" s="296" t="s">
        <v>506</v>
      </c>
      <c r="U56" s="296" t="s">
        <v>507</v>
      </c>
      <c r="V56" s="297" t="s">
        <v>508</v>
      </c>
      <c r="W56" s="306">
        <v>352</v>
      </c>
      <c r="X56" s="299" t="s">
        <v>430</v>
      </c>
      <c r="Y56" s="300" t="s">
        <v>190</v>
      </c>
      <c r="Z56" s="306">
        <f>352*0.75</f>
        <v>264</v>
      </c>
      <c r="AA56" s="299" t="s">
        <v>430</v>
      </c>
      <c r="AB56" s="307" t="s">
        <v>190</v>
      </c>
      <c r="AC56" s="308" t="s">
        <v>138</v>
      </c>
    </row>
    <row r="57" spans="1:29" ht="12.75" customHeight="1" x14ac:dyDescent="0.15">
      <c r="A57" s="317"/>
      <c r="B57" s="332"/>
      <c r="C57" s="340" t="s">
        <v>297</v>
      </c>
      <c r="D57" s="296"/>
      <c r="E57" s="296"/>
      <c r="F57" s="296"/>
      <c r="G57" s="311"/>
      <c r="H57" s="312">
        <v>13.499999999999998</v>
      </c>
      <c r="I57" s="313" t="s">
        <v>439</v>
      </c>
      <c r="J57" s="314"/>
      <c r="K57" s="312">
        <f>13.5*0.75</f>
        <v>10.125</v>
      </c>
      <c r="L57" s="313" t="s">
        <v>439</v>
      </c>
      <c r="M57" s="319"/>
      <c r="N57" s="354" t="s">
        <v>504</v>
      </c>
      <c r="O57" s="303"/>
      <c r="P57" s="304"/>
      <c r="Q57" s="304"/>
      <c r="R57" s="313" t="s">
        <v>318</v>
      </c>
      <c r="S57" s="296"/>
      <c r="T57" s="296"/>
      <c r="U57" s="296"/>
      <c r="V57" s="311"/>
      <c r="W57" s="312">
        <v>17.899999999999999</v>
      </c>
      <c r="X57" s="313" t="s">
        <v>439</v>
      </c>
      <c r="Y57" s="314"/>
      <c r="Z57" s="312">
        <f>17.9*0.75</f>
        <v>13.424999999999999</v>
      </c>
      <c r="AA57" s="313" t="s">
        <v>439</v>
      </c>
      <c r="AB57" s="319"/>
      <c r="AC57" s="320" t="s">
        <v>509</v>
      </c>
    </row>
    <row r="58" spans="1:29" ht="12.75" customHeight="1" x14ac:dyDescent="0.15">
      <c r="A58" s="317"/>
      <c r="B58" s="332"/>
      <c r="C58" s="313" t="s">
        <v>81</v>
      </c>
      <c r="D58" s="296"/>
      <c r="E58" s="296"/>
      <c r="F58" s="296"/>
      <c r="G58" s="311"/>
      <c r="H58" s="312">
        <v>6.8</v>
      </c>
      <c r="I58" s="313" t="s">
        <v>439</v>
      </c>
      <c r="J58" s="314"/>
      <c r="K58" s="312">
        <f>6.8*0.75</f>
        <v>5.0999999999999996</v>
      </c>
      <c r="L58" s="313" t="s">
        <v>439</v>
      </c>
      <c r="M58" s="319"/>
      <c r="N58" s="320"/>
      <c r="O58" s="303"/>
      <c r="P58" s="304"/>
      <c r="Q58" s="304"/>
      <c r="R58" s="313" t="s">
        <v>22</v>
      </c>
      <c r="S58" s="296"/>
      <c r="T58" s="296"/>
      <c r="U58" s="296"/>
      <c r="V58" s="311"/>
      <c r="W58" s="312">
        <v>11.899999999999999</v>
      </c>
      <c r="X58" s="313" t="s">
        <v>439</v>
      </c>
      <c r="Y58" s="314"/>
      <c r="Z58" s="312">
        <f>11.9*0.75</f>
        <v>8.9250000000000007</v>
      </c>
      <c r="AA58" s="313" t="s">
        <v>439</v>
      </c>
      <c r="AB58" s="319"/>
      <c r="AC58" s="320"/>
    </row>
    <row r="59" spans="1:29" ht="12.75" customHeight="1" x14ac:dyDescent="0.15">
      <c r="A59" s="317"/>
      <c r="B59" s="332"/>
      <c r="C59" s="313" t="s">
        <v>18</v>
      </c>
      <c r="D59" s="296"/>
      <c r="E59" s="296"/>
      <c r="F59" s="296"/>
      <c r="G59" s="311"/>
      <c r="H59" s="312">
        <v>54.7</v>
      </c>
      <c r="I59" s="313" t="s">
        <v>439</v>
      </c>
      <c r="J59" s="314"/>
      <c r="K59" s="312">
        <f>54.7*0.75</f>
        <v>41.025000000000006</v>
      </c>
      <c r="L59" s="313" t="s">
        <v>439</v>
      </c>
      <c r="M59" s="319"/>
      <c r="N59" s="320"/>
      <c r="O59" s="303"/>
      <c r="P59" s="304"/>
      <c r="Q59" s="304"/>
      <c r="R59" s="313"/>
      <c r="S59" s="296"/>
      <c r="T59" s="296"/>
      <c r="U59" s="296"/>
      <c r="V59" s="311"/>
      <c r="W59" s="312">
        <v>44.20000000000001</v>
      </c>
      <c r="X59" s="313" t="s">
        <v>439</v>
      </c>
      <c r="Y59" s="314"/>
      <c r="Z59" s="312">
        <f>44.2*0.75</f>
        <v>33.150000000000006</v>
      </c>
      <c r="AA59" s="313" t="s">
        <v>439</v>
      </c>
      <c r="AB59" s="319"/>
      <c r="AC59" s="320"/>
    </row>
    <row r="60" spans="1:29" ht="12.75" customHeight="1" x14ac:dyDescent="0.15">
      <c r="A60" s="317"/>
      <c r="B60" s="332"/>
      <c r="C60" s="322" t="s">
        <v>191</v>
      </c>
      <c r="D60" s="296"/>
      <c r="E60" s="296"/>
      <c r="F60" s="296"/>
      <c r="G60" s="323"/>
      <c r="H60" s="324">
        <v>0.8</v>
      </c>
      <c r="I60" s="322" t="s">
        <v>439</v>
      </c>
      <c r="J60" s="325"/>
      <c r="K60" s="324">
        <f>0.8*0.75</f>
        <v>0.60000000000000009</v>
      </c>
      <c r="L60" s="322" t="s">
        <v>439</v>
      </c>
      <c r="M60" s="329"/>
      <c r="N60" s="330"/>
      <c r="O60" s="303"/>
      <c r="P60" s="304"/>
      <c r="Q60" s="304"/>
      <c r="R60" s="322"/>
      <c r="S60" s="296"/>
      <c r="T60" s="296"/>
      <c r="U60" s="296"/>
      <c r="V60" s="323"/>
      <c r="W60" s="324">
        <v>0.89999999999999991</v>
      </c>
      <c r="X60" s="322" t="s">
        <v>439</v>
      </c>
      <c r="Y60" s="325"/>
      <c r="Z60" s="324">
        <f>0.9*0.75</f>
        <v>0.67500000000000004</v>
      </c>
      <c r="AA60" s="322" t="s">
        <v>439</v>
      </c>
      <c r="AB60" s="329"/>
      <c r="AC60" s="330"/>
    </row>
    <row r="61" spans="1:29" ht="12.75" customHeight="1" x14ac:dyDescent="0.15">
      <c r="A61" s="304">
        <v>13</v>
      </c>
      <c r="B61" s="332" t="s">
        <v>41</v>
      </c>
      <c r="C61" s="353" t="s">
        <v>310</v>
      </c>
      <c r="D61" s="296" t="s">
        <v>505</v>
      </c>
      <c r="E61" s="296" t="s">
        <v>506</v>
      </c>
      <c r="F61" s="296" t="s">
        <v>507</v>
      </c>
      <c r="G61" s="297" t="s">
        <v>508</v>
      </c>
      <c r="H61" s="306">
        <v>352</v>
      </c>
      <c r="I61" s="299" t="s">
        <v>430</v>
      </c>
      <c r="J61" s="300" t="s">
        <v>190</v>
      </c>
      <c r="K61" s="306">
        <f>352*0.75</f>
        <v>264</v>
      </c>
      <c r="L61" s="299" t="s">
        <v>430</v>
      </c>
      <c r="M61" s="307" t="s">
        <v>190</v>
      </c>
      <c r="N61" s="308" t="s">
        <v>138</v>
      </c>
      <c r="O61" s="303"/>
      <c r="P61" s="304">
        <v>28</v>
      </c>
      <c r="Q61" s="304" t="s">
        <v>53</v>
      </c>
      <c r="R61" s="355" t="s">
        <v>328</v>
      </c>
      <c r="S61" s="296" t="s">
        <v>510</v>
      </c>
      <c r="T61" s="296" t="s">
        <v>482</v>
      </c>
      <c r="U61" s="296" t="s">
        <v>511</v>
      </c>
      <c r="V61" s="297" t="s">
        <v>512</v>
      </c>
      <c r="W61" s="306">
        <v>412</v>
      </c>
      <c r="X61" s="299" t="s">
        <v>430</v>
      </c>
      <c r="Y61" s="300" t="s">
        <v>146</v>
      </c>
      <c r="Z61" s="306">
        <f>412*0.75</f>
        <v>309</v>
      </c>
      <c r="AA61" s="299" t="s">
        <v>430</v>
      </c>
      <c r="AB61" s="307" t="s">
        <v>146</v>
      </c>
      <c r="AC61" s="308" t="s">
        <v>138</v>
      </c>
    </row>
    <row r="62" spans="1:29" ht="12.75" customHeight="1" x14ac:dyDescent="0.15">
      <c r="A62" s="317"/>
      <c r="B62" s="332"/>
      <c r="C62" s="313" t="s">
        <v>318</v>
      </c>
      <c r="D62" s="296"/>
      <c r="E62" s="296"/>
      <c r="F62" s="296"/>
      <c r="G62" s="311"/>
      <c r="H62" s="312">
        <v>17.899999999999999</v>
      </c>
      <c r="I62" s="313" t="s">
        <v>439</v>
      </c>
      <c r="J62" s="314"/>
      <c r="K62" s="312">
        <f>17.9*0.75</f>
        <v>13.424999999999999</v>
      </c>
      <c r="L62" s="313" t="s">
        <v>439</v>
      </c>
      <c r="M62" s="319"/>
      <c r="N62" s="320" t="s">
        <v>509</v>
      </c>
      <c r="O62" s="303"/>
      <c r="P62" s="304"/>
      <c r="Q62" s="304"/>
      <c r="R62" s="313" t="s">
        <v>97</v>
      </c>
      <c r="S62" s="356"/>
      <c r="T62" s="356"/>
      <c r="U62" s="356"/>
      <c r="V62" s="311"/>
      <c r="W62" s="312">
        <v>10.9</v>
      </c>
      <c r="X62" s="313" t="s">
        <v>439</v>
      </c>
      <c r="Y62" s="314"/>
      <c r="Z62" s="312">
        <f>10.9*0.75</f>
        <v>8.1750000000000007</v>
      </c>
      <c r="AA62" s="313" t="s">
        <v>439</v>
      </c>
      <c r="AB62" s="319"/>
      <c r="AC62" s="320" t="s">
        <v>513</v>
      </c>
    </row>
    <row r="63" spans="1:29" ht="12.75" customHeight="1" x14ac:dyDescent="0.15">
      <c r="A63" s="317"/>
      <c r="B63" s="332"/>
      <c r="C63" s="313" t="s">
        <v>22</v>
      </c>
      <c r="D63" s="296"/>
      <c r="E63" s="296"/>
      <c r="F63" s="296"/>
      <c r="G63" s="311"/>
      <c r="H63" s="312">
        <v>11.899999999999999</v>
      </c>
      <c r="I63" s="313" t="s">
        <v>439</v>
      </c>
      <c r="J63" s="314"/>
      <c r="K63" s="312">
        <f>11.9*0.75</f>
        <v>8.9250000000000007</v>
      </c>
      <c r="L63" s="313" t="s">
        <v>439</v>
      </c>
      <c r="M63" s="319"/>
      <c r="N63" s="320"/>
      <c r="O63" s="303"/>
      <c r="P63" s="304"/>
      <c r="Q63" s="304"/>
      <c r="R63" s="313" t="s">
        <v>20</v>
      </c>
      <c r="S63" s="356"/>
      <c r="T63" s="356"/>
      <c r="U63" s="356"/>
      <c r="V63" s="311"/>
      <c r="W63" s="312">
        <v>12.599999999999998</v>
      </c>
      <c r="X63" s="313" t="s">
        <v>439</v>
      </c>
      <c r="Y63" s="314"/>
      <c r="Z63" s="312">
        <f>12.6*0.75</f>
        <v>9.4499999999999993</v>
      </c>
      <c r="AA63" s="313" t="s">
        <v>439</v>
      </c>
      <c r="AB63" s="319"/>
      <c r="AC63" s="320"/>
    </row>
    <row r="64" spans="1:29" ht="12.75" customHeight="1" x14ac:dyDescent="0.15">
      <c r="A64" s="317"/>
      <c r="B64" s="332"/>
      <c r="C64" s="313"/>
      <c r="D64" s="296"/>
      <c r="E64" s="296"/>
      <c r="F64" s="296"/>
      <c r="G64" s="311"/>
      <c r="H64" s="312">
        <v>44.20000000000001</v>
      </c>
      <c r="I64" s="313" t="s">
        <v>439</v>
      </c>
      <c r="J64" s="314"/>
      <c r="K64" s="312">
        <f>44.2*0.75</f>
        <v>33.150000000000006</v>
      </c>
      <c r="L64" s="313" t="s">
        <v>439</v>
      </c>
      <c r="M64" s="319"/>
      <c r="N64" s="320"/>
      <c r="O64" s="303"/>
      <c r="P64" s="304"/>
      <c r="Q64" s="304"/>
      <c r="R64" s="313"/>
      <c r="S64" s="356"/>
      <c r="T64" s="356"/>
      <c r="U64" s="356"/>
      <c r="V64" s="311"/>
      <c r="W64" s="312">
        <v>61.699999999999996</v>
      </c>
      <c r="X64" s="313" t="s">
        <v>439</v>
      </c>
      <c r="Y64" s="314"/>
      <c r="Z64" s="312">
        <f>61.7*0.75</f>
        <v>46.275000000000006</v>
      </c>
      <c r="AA64" s="313" t="s">
        <v>439</v>
      </c>
      <c r="AB64" s="319"/>
      <c r="AC64" s="320"/>
    </row>
    <row r="65" spans="1:29" ht="12.75" customHeight="1" x14ac:dyDescent="0.15">
      <c r="A65" s="317"/>
      <c r="B65" s="332"/>
      <c r="C65" s="322"/>
      <c r="D65" s="296"/>
      <c r="E65" s="296"/>
      <c r="F65" s="296"/>
      <c r="G65" s="323"/>
      <c r="H65" s="324">
        <v>0.89999999999999991</v>
      </c>
      <c r="I65" s="322" t="s">
        <v>439</v>
      </c>
      <c r="J65" s="325"/>
      <c r="K65" s="324">
        <f>0.9*0.75</f>
        <v>0.67500000000000004</v>
      </c>
      <c r="L65" s="322" t="s">
        <v>439</v>
      </c>
      <c r="M65" s="329"/>
      <c r="N65" s="330"/>
      <c r="O65" s="303"/>
      <c r="P65" s="304"/>
      <c r="Q65" s="304"/>
      <c r="R65" s="322"/>
      <c r="S65" s="356"/>
      <c r="T65" s="356"/>
      <c r="U65" s="356"/>
      <c r="V65" s="323"/>
      <c r="W65" s="324">
        <v>1.1000000000000001</v>
      </c>
      <c r="X65" s="322" t="s">
        <v>439</v>
      </c>
      <c r="Y65" s="325"/>
      <c r="Z65" s="324">
        <f>1.1*0.75</f>
        <v>0.82500000000000007</v>
      </c>
      <c r="AA65" s="322" t="s">
        <v>439</v>
      </c>
      <c r="AB65" s="329"/>
      <c r="AC65" s="330"/>
    </row>
    <row r="66" spans="1:29" ht="12.75" customHeight="1" x14ac:dyDescent="0.15">
      <c r="A66" s="304">
        <v>14</v>
      </c>
      <c r="B66" s="332" t="s">
        <v>53</v>
      </c>
      <c r="C66" s="355" t="s">
        <v>328</v>
      </c>
      <c r="D66" s="296" t="s">
        <v>510</v>
      </c>
      <c r="E66" s="296" t="s">
        <v>514</v>
      </c>
      <c r="F66" s="296" t="s">
        <v>511</v>
      </c>
      <c r="G66" s="297" t="s">
        <v>512</v>
      </c>
      <c r="H66" s="306">
        <v>412</v>
      </c>
      <c r="I66" s="299" t="s">
        <v>430</v>
      </c>
      <c r="J66" s="300" t="s">
        <v>146</v>
      </c>
      <c r="K66" s="306">
        <f>412*0.75</f>
        <v>309</v>
      </c>
      <c r="L66" s="299" t="s">
        <v>430</v>
      </c>
      <c r="M66" s="307" t="s">
        <v>146</v>
      </c>
      <c r="N66" s="308" t="s">
        <v>138</v>
      </c>
      <c r="O66" s="303"/>
      <c r="P66" s="349" t="s">
        <v>515</v>
      </c>
      <c r="Q66" s="350" t="s">
        <v>473</v>
      </c>
      <c r="R66" s="357" t="s">
        <v>378</v>
      </c>
      <c r="S66" s="296" t="s">
        <v>516</v>
      </c>
      <c r="T66" s="296" t="s">
        <v>517</v>
      </c>
      <c r="U66" s="296" t="s">
        <v>518</v>
      </c>
      <c r="V66" s="297" t="s">
        <v>519</v>
      </c>
      <c r="W66" s="306">
        <v>444</v>
      </c>
      <c r="X66" s="299" t="s">
        <v>430</v>
      </c>
      <c r="Y66" s="300" t="s">
        <v>190</v>
      </c>
      <c r="Z66" s="306">
        <f>444*0.75</f>
        <v>333</v>
      </c>
      <c r="AA66" s="299" t="s">
        <v>430</v>
      </c>
      <c r="AB66" s="307" t="s">
        <v>490</v>
      </c>
      <c r="AC66" s="308" t="s">
        <v>138</v>
      </c>
    </row>
    <row r="67" spans="1:29" ht="12.75" customHeight="1" x14ac:dyDescent="0.15">
      <c r="A67" s="317"/>
      <c r="B67" s="332"/>
      <c r="C67" s="313" t="s">
        <v>97</v>
      </c>
      <c r="D67" s="356"/>
      <c r="E67" s="356"/>
      <c r="F67" s="356"/>
      <c r="G67" s="311"/>
      <c r="H67" s="312">
        <v>10.9</v>
      </c>
      <c r="I67" s="313" t="s">
        <v>439</v>
      </c>
      <c r="J67" s="314"/>
      <c r="K67" s="312">
        <f>10.9*0.75</f>
        <v>8.1750000000000007</v>
      </c>
      <c r="L67" s="313" t="s">
        <v>439</v>
      </c>
      <c r="M67" s="319"/>
      <c r="N67" s="320" t="s">
        <v>513</v>
      </c>
      <c r="O67" s="303"/>
      <c r="P67" s="349"/>
      <c r="Q67" s="350"/>
      <c r="R67" s="313" t="s">
        <v>385</v>
      </c>
      <c r="S67" s="296"/>
      <c r="T67" s="296"/>
      <c r="U67" s="296"/>
      <c r="V67" s="311"/>
      <c r="W67" s="312">
        <v>10.8</v>
      </c>
      <c r="X67" s="313" t="s">
        <v>439</v>
      </c>
      <c r="Y67" s="314"/>
      <c r="Z67" s="312">
        <f>10.8*0.75</f>
        <v>8.1000000000000014</v>
      </c>
      <c r="AA67" s="313" t="s">
        <v>439</v>
      </c>
      <c r="AB67" s="319"/>
      <c r="AC67" s="320" t="s">
        <v>520</v>
      </c>
    </row>
    <row r="68" spans="1:29" ht="12.75" customHeight="1" x14ac:dyDescent="0.15">
      <c r="A68" s="317"/>
      <c r="B68" s="332"/>
      <c r="C68" s="313" t="s">
        <v>20</v>
      </c>
      <c r="D68" s="356"/>
      <c r="E68" s="356"/>
      <c r="F68" s="356"/>
      <c r="G68" s="311"/>
      <c r="H68" s="312">
        <v>12.599999999999998</v>
      </c>
      <c r="I68" s="313" t="s">
        <v>439</v>
      </c>
      <c r="J68" s="314"/>
      <c r="K68" s="312">
        <f>12.6*0.75</f>
        <v>9.4499999999999993</v>
      </c>
      <c r="L68" s="313" t="s">
        <v>439</v>
      </c>
      <c r="M68" s="319"/>
      <c r="N68" s="320"/>
      <c r="O68" s="303"/>
      <c r="P68" s="349"/>
      <c r="Q68" s="350"/>
      <c r="R68" s="313" t="s">
        <v>61</v>
      </c>
      <c r="S68" s="296"/>
      <c r="T68" s="296"/>
      <c r="U68" s="296"/>
      <c r="V68" s="311"/>
      <c r="W68" s="312">
        <v>11.7</v>
      </c>
      <c r="X68" s="313" t="s">
        <v>439</v>
      </c>
      <c r="Y68" s="314"/>
      <c r="Z68" s="312">
        <f>11.7*0.75</f>
        <v>8.7749999999999986</v>
      </c>
      <c r="AA68" s="313" t="s">
        <v>439</v>
      </c>
      <c r="AB68" s="319"/>
      <c r="AC68" s="320" t="s">
        <v>442</v>
      </c>
    </row>
    <row r="69" spans="1:29" ht="12.75" customHeight="1" x14ac:dyDescent="0.15">
      <c r="A69" s="317"/>
      <c r="B69" s="332"/>
      <c r="C69" s="313"/>
      <c r="D69" s="356"/>
      <c r="E69" s="356"/>
      <c r="F69" s="356"/>
      <c r="G69" s="311"/>
      <c r="H69" s="312">
        <v>61.699999999999996</v>
      </c>
      <c r="I69" s="313" t="s">
        <v>439</v>
      </c>
      <c r="J69" s="314"/>
      <c r="K69" s="312">
        <f>61.7*0.75</f>
        <v>46.275000000000006</v>
      </c>
      <c r="L69" s="313" t="s">
        <v>439</v>
      </c>
      <c r="M69" s="319"/>
      <c r="N69" s="320"/>
      <c r="O69" s="303"/>
      <c r="P69" s="349"/>
      <c r="Q69" s="350"/>
      <c r="R69" s="313" t="s">
        <v>50</v>
      </c>
      <c r="S69" s="296"/>
      <c r="T69" s="296"/>
      <c r="U69" s="296"/>
      <c r="V69" s="311"/>
      <c r="W69" s="312">
        <v>72.099999999999994</v>
      </c>
      <c r="X69" s="313" t="s">
        <v>439</v>
      </c>
      <c r="Y69" s="314"/>
      <c r="Z69" s="312">
        <f>72.1*0.75</f>
        <v>54.074999999999996</v>
      </c>
      <c r="AA69" s="313" t="s">
        <v>439</v>
      </c>
      <c r="AB69" s="319"/>
      <c r="AC69" s="320"/>
    </row>
    <row r="70" spans="1:29" ht="12.75" customHeight="1" x14ac:dyDescent="0.15">
      <c r="A70" s="317"/>
      <c r="B70" s="332"/>
      <c r="C70" s="322"/>
      <c r="D70" s="356"/>
      <c r="E70" s="356"/>
      <c r="F70" s="356"/>
      <c r="G70" s="323"/>
      <c r="H70" s="324">
        <v>1.1000000000000001</v>
      </c>
      <c r="I70" s="322" t="s">
        <v>439</v>
      </c>
      <c r="J70" s="325"/>
      <c r="K70" s="324">
        <f>1.1*0.75</f>
        <v>0.82500000000000007</v>
      </c>
      <c r="L70" s="322" t="s">
        <v>439</v>
      </c>
      <c r="M70" s="329"/>
      <c r="N70" s="330"/>
      <c r="O70" s="303"/>
      <c r="P70" s="349"/>
      <c r="Q70" s="350"/>
      <c r="R70" s="322"/>
      <c r="S70" s="296"/>
      <c r="T70" s="296"/>
      <c r="U70" s="296"/>
      <c r="V70" s="323"/>
      <c r="W70" s="324">
        <v>1.2</v>
      </c>
      <c r="X70" s="322" t="s">
        <v>439</v>
      </c>
      <c r="Y70" s="325"/>
      <c r="Z70" s="324">
        <f>1.2*0.75</f>
        <v>0.89999999999999991</v>
      </c>
      <c r="AA70" s="322" t="s">
        <v>439</v>
      </c>
      <c r="AB70" s="329"/>
      <c r="AC70" s="330" t="s">
        <v>521</v>
      </c>
    </row>
    <row r="71" spans="1:29" ht="12.75" customHeight="1" x14ac:dyDescent="0.15">
      <c r="A71" s="331">
        <v>15</v>
      </c>
      <c r="B71" s="293" t="s">
        <v>7</v>
      </c>
      <c r="C71" s="313" t="s">
        <v>129</v>
      </c>
      <c r="D71" s="296" t="s">
        <v>426</v>
      </c>
      <c r="E71" s="296" t="s">
        <v>427</v>
      </c>
      <c r="F71" s="296" t="s">
        <v>428</v>
      </c>
      <c r="G71" s="297" t="s">
        <v>429</v>
      </c>
      <c r="H71" s="306">
        <v>380</v>
      </c>
      <c r="I71" s="299" t="s">
        <v>430</v>
      </c>
      <c r="J71" s="300" t="s">
        <v>190</v>
      </c>
      <c r="K71" s="306">
        <f>380*0.75</f>
        <v>285</v>
      </c>
      <c r="L71" s="299" t="s">
        <v>430</v>
      </c>
      <c r="M71" s="307" t="s">
        <v>190</v>
      </c>
      <c r="N71" s="308" t="s">
        <v>138</v>
      </c>
      <c r="O71" s="303"/>
      <c r="P71" s="331">
        <v>30</v>
      </c>
      <c r="Q71" s="304" t="s">
        <v>431</v>
      </c>
      <c r="R71" s="305" t="s">
        <v>432</v>
      </c>
      <c r="S71" s="297" t="s">
        <v>433</v>
      </c>
      <c r="T71" s="297" t="s">
        <v>434</v>
      </c>
      <c r="U71" s="297" t="s">
        <v>435</v>
      </c>
      <c r="V71" s="297" t="s">
        <v>436</v>
      </c>
      <c r="W71" s="306"/>
      <c r="X71" s="295" t="s">
        <v>437</v>
      </c>
      <c r="Y71" s="299"/>
      <c r="Z71" s="306">
        <v>290</v>
      </c>
      <c r="AA71" s="295" t="s">
        <v>437</v>
      </c>
      <c r="AB71" s="301" t="s">
        <v>438</v>
      </c>
      <c r="AC71" s="302" t="s">
        <v>138</v>
      </c>
    </row>
    <row r="72" spans="1:29" ht="12.75" customHeight="1" x14ac:dyDescent="0.15">
      <c r="A72" s="304"/>
      <c r="B72" s="293"/>
      <c r="C72" s="310" t="s">
        <v>130</v>
      </c>
      <c r="D72" s="296"/>
      <c r="E72" s="296"/>
      <c r="F72" s="296"/>
      <c r="G72" s="311"/>
      <c r="H72" s="312">
        <v>12.799999999999999</v>
      </c>
      <c r="I72" s="313" t="s">
        <v>439</v>
      </c>
      <c r="J72" s="314"/>
      <c r="K72" s="312">
        <f>12.8*0.75</f>
        <v>9.6000000000000014</v>
      </c>
      <c r="L72" s="313" t="s">
        <v>439</v>
      </c>
      <c r="M72" s="319"/>
      <c r="N72" s="320" t="s">
        <v>522</v>
      </c>
      <c r="O72" s="303"/>
      <c r="P72" s="331"/>
      <c r="Q72" s="304"/>
      <c r="R72" s="318" t="s">
        <v>441</v>
      </c>
      <c r="S72" s="311"/>
      <c r="T72" s="311"/>
      <c r="U72" s="311"/>
      <c r="V72" s="311"/>
      <c r="W72" s="312"/>
      <c r="X72" s="313" t="s">
        <v>439</v>
      </c>
      <c r="Y72" s="313"/>
      <c r="Z72" s="312">
        <v>9</v>
      </c>
      <c r="AA72" s="313" t="s">
        <v>439</v>
      </c>
      <c r="AB72" s="315"/>
      <c r="AC72" s="316" t="s">
        <v>446</v>
      </c>
    </row>
    <row r="73" spans="1:29" ht="12.75" customHeight="1" x14ac:dyDescent="0.15">
      <c r="A73" s="304"/>
      <c r="B73" s="293"/>
      <c r="C73" s="313" t="s">
        <v>16</v>
      </c>
      <c r="D73" s="296"/>
      <c r="E73" s="296"/>
      <c r="F73" s="296"/>
      <c r="G73" s="311"/>
      <c r="H73" s="312">
        <v>11.799999999999999</v>
      </c>
      <c r="I73" s="313" t="s">
        <v>439</v>
      </c>
      <c r="J73" s="314"/>
      <c r="K73" s="312">
        <f>11.8*0.75</f>
        <v>8.8500000000000014</v>
      </c>
      <c r="L73" s="313" t="s">
        <v>439</v>
      </c>
      <c r="M73" s="319"/>
      <c r="N73" s="320" t="s">
        <v>444</v>
      </c>
      <c r="O73" s="303"/>
      <c r="P73" s="331"/>
      <c r="Q73" s="304"/>
      <c r="R73" s="318" t="s">
        <v>443</v>
      </c>
      <c r="S73" s="311"/>
      <c r="T73" s="311"/>
      <c r="U73" s="311"/>
      <c r="V73" s="311"/>
      <c r="W73" s="312"/>
      <c r="X73" s="313" t="s">
        <v>439</v>
      </c>
      <c r="Y73" s="313"/>
      <c r="Z73" s="312">
        <v>9.4</v>
      </c>
      <c r="AA73" s="313" t="s">
        <v>439</v>
      </c>
      <c r="AB73" s="315"/>
      <c r="AC73" s="316" t="s">
        <v>444</v>
      </c>
    </row>
    <row r="74" spans="1:29" ht="12.75" customHeight="1" x14ac:dyDescent="0.15">
      <c r="A74" s="304"/>
      <c r="B74" s="293"/>
      <c r="C74" s="313" t="s">
        <v>18</v>
      </c>
      <c r="D74" s="296"/>
      <c r="E74" s="296"/>
      <c r="F74" s="296"/>
      <c r="G74" s="311"/>
      <c r="H74" s="312">
        <v>52.800000000000004</v>
      </c>
      <c r="I74" s="313" t="s">
        <v>439</v>
      </c>
      <c r="J74" s="314"/>
      <c r="K74" s="312">
        <f>52.8*0.75</f>
        <v>39.599999999999994</v>
      </c>
      <c r="L74" s="313" t="s">
        <v>439</v>
      </c>
      <c r="M74" s="319"/>
      <c r="N74" s="320"/>
      <c r="O74" s="303"/>
      <c r="P74" s="331"/>
      <c r="Q74" s="304"/>
      <c r="R74" s="318"/>
      <c r="S74" s="311"/>
      <c r="T74" s="311"/>
      <c r="U74" s="311"/>
      <c r="V74" s="311"/>
      <c r="W74" s="312"/>
      <c r="X74" s="313" t="s">
        <v>439</v>
      </c>
      <c r="Y74" s="313"/>
      <c r="Z74" s="312">
        <v>42.9</v>
      </c>
      <c r="AA74" s="313" t="s">
        <v>439</v>
      </c>
      <c r="AB74" s="315"/>
      <c r="AC74" s="316"/>
    </row>
    <row r="75" spans="1:29" ht="12.75" customHeight="1" x14ac:dyDescent="0.15">
      <c r="A75" s="304"/>
      <c r="B75" s="293"/>
      <c r="C75" s="322"/>
      <c r="D75" s="297"/>
      <c r="E75" s="297"/>
      <c r="F75" s="297"/>
      <c r="G75" s="323"/>
      <c r="H75" s="312">
        <v>1</v>
      </c>
      <c r="I75" s="313" t="s">
        <v>439</v>
      </c>
      <c r="J75" s="314"/>
      <c r="K75" s="324">
        <f>1*0.75</f>
        <v>0.75</v>
      </c>
      <c r="L75" s="322" t="s">
        <v>439</v>
      </c>
      <c r="M75" s="329"/>
      <c r="N75" s="320"/>
      <c r="O75" s="303"/>
      <c r="P75" s="331"/>
      <c r="Q75" s="304"/>
      <c r="R75" s="328"/>
      <c r="S75" s="323"/>
      <c r="T75" s="323"/>
      <c r="U75" s="323"/>
      <c r="V75" s="323"/>
      <c r="W75" s="324"/>
      <c r="X75" s="322" t="s">
        <v>445</v>
      </c>
      <c r="Y75" s="322"/>
      <c r="Z75" s="324">
        <v>0.7</v>
      </c>
      <c r="AA75" s="322" t="s">
        <v>445</v>
      </c>
      <c r="AB75" s="326"/>
      <c r="AC75" s="327"/>
    </row>
    <row r="76" spans="1:29" ht="12.75" customHeight="1" x14ac:dyDescent="0.15">
      <c r="A76" s="304" t="s">
        <v>523</v>
      </c>
      <c r="B76" s="304"/>
      <c r="C76" s="358" t="s">
        <v>524</v>
      </c>
      <c r="D76" s="359" t="s">
        <v>525</v>
      </c>
      <c r="E76" s="360"/>
      <c r="F76" s="360"/>
      <c r="G76" s="360"/>
      <c r="H76" s="360"/>
      <c r="I76" s="360"/>
      <c r="J76" s="360"/>
      <c r="K76" s="360"/>
      <c r="L76" s="360"/>
      <c r="M76" s="361"/>
      <c r="N76" s="362"/>
      <c r="O76" s="363"/>
      <c r="P76" s="364" t="s">
        <v>526</v>
      </c>
      <c r="Q76" s="365"/>
      <c r="R76" s="365"/>
      <c r="S76" s="365"/>
      <c r="T76" s="365"/>
      <c r="U76" s="365"/>
      <c r="V76" s="365"/>
      <c r="W76" s="365"/>
      <c r="X76" s="365"/>
      <c r="Y76" s="365"/>
      <c r="Z76" s="365"/>
      <c r="AA76" s="365"/>
      <c r="AB76" s="366"/>
      <c r="AC76" s="366"/>
    </row>
    <row r="77" spans="1:29" ht="12.75" customHeight="1" x14ac:dyDescent="0.15">
      <c r="A77" s="304"/>
      <c r="B77" s="304"/>
      <c r="C77" s="358" t="s">
        <v>527</v>
      </c>
      <c r="D77" s="367" t="s">
        <v>528</v>
      </c>
      <c r="E77" s="367" t="s">
        <v>529</v>
      </c>
      <c r="F77" s="367" t="s">
        <v>530</v>
      </c>
      <c r="G77" s="367" t="s">
        <v>531</v>
      </c>
      <c r="K77" s="304" t="s">
        <v>532</v>
      </c>
      <c r="L77" s="304"/>
      <c r="M77" s="304"/>
      <c r="N77" s="368"/>
      <c r="O77" s="363"/>
      <c r="P77" s="369" t="s">
        <v>533</v>
      </c>
      <c r="Q77" s="118"/>
      <c r="R77" s="118"/>
      <c r="S77" s="118"/>
      <c r="T77" s="118"/>
      <c r="U77" s="118"/>
      <c r="V77" s="118"/>
      <c r="W77" s="118"/>
      <c r="X77" s="118"/>
      <c r="Y77" s="118"/>
      <c r="Z77" s="118"/>
      <c r="AA77" s="118"/>
      <c r="AC77" s="118"/>
    </row>
    <row r="78" spans="1:29" ht="12.75" customHeight="1" x14ac:dyDescent="0.15">
      <c r="A78" s="370" t="s">
        <v>534</v>
      </c>
      <c r="B78" s="371" t="s">
        <v>535</v>
      </c>
      <c r="C78" s="358" t="s">
        <v>536</v>
      </c>
      <c r="D78" s="372">
        <f>12255/31</f>
        <v>395.32258064516128</v>
      </c>
      <c r="E78" s="373">
        <f>449.900000000001/31</f>
        <v>14.512903225806484</v>
      </c>
      <c r="F78" s="373">
        <f>351.100000000001/31</f>
        <v>11.325806451612936</v>
      </c>
      <c r="G78" s="373">
        <f>1763.8/31</f>
        <v>56.896774193548389</v>
      </c>
      <c r="K78" s="374">
        <f>32.8/31</f>
        <v>1.0580645161290321</v>
      </c>
      <c r="L78" s="374"/>
      <c r="M78" s="374"/>
      <c r="N78" s="368"/>
      <c r="O78" s="363"/>
      <c r="P78" s="375" t="s">
        <v>537</v>
      </c>
      <c r="Q78" s="376"/>
      <c r="R78" s="377"/>
      <c r="S78" s="377"/>
      <c r="T78" s="377"/>
      <c r="U78" s="377"/>
      <c r="V78" s="377"/>
      <c r="W78" s="377"/>
      <c r="X78" s="377"/>
      <c r="AC78" s="377"/>
    </row>
    <row r="79" spans="1:29" ht="12.75" customHeight="1" x14ac:dyDescent="0.15">
      <c r="A79" s="370" t="s">
        <v>538</v>
      </c>
      <c r="B79" s="371" t="s">
        <v>535</v>
      </c>
      <c r="C79" s="358" t="s">
        <v>539</v>
      </c>
      <c r="D79" s="372">
        <f>(12255*0.75)/31</f>
        <v>296.49193548387098</v>
      </c>
      <c r="E79" s="373">
        <f>(449.900000000001*0.75)/31</f>
        <v>10.884677419354864</v>
      </c>
      <c r="F79" s="373">
        <f>(351.100000000001*0.75)/31</f>
        <v>8.4943548387097003</v>
      </c>
      <c r="G79" s="373">
        <f>(1763.8*0.75)/31</f>
        <v>42.67258064516129</v>
      </c>
      <c r="K79" s="374">
        <f>(32.8*0.75)/31</f>
        <v>0.79354838709677411</v>
      </c>
      <c r="L79" s="374"/>
      <c r="M79" s="374"/>
      <c r="N79" s="368"/>
      <c r="O79" s="363"/>
      <c r="P79" s="378" t="s">
        <v>540</v>
      </c>
      <c r="Q79" s="379"/>
      <c r="R79" s="380"/>
      <c r="S79" s="381"/>
      <c r="T79" s="381"/>
      <c r="U79" s="381"/>
      <c r="V79" s="381"/>
      <c r="AC79" s="260"/>
    </row>
    <row r="80" spans="1:29" ht="12.75" customHeight="1" x14ac:dyDescent="0.15">
      <c r="A80" s="112"/>
      <c r="B80" s="382"/>
      <c r="C80" s="383"/>
      <c r="D80" s="384"/>
      <c r="E80" s="385"/>
      <c r="F80" s="385"/>
      <c r="G80" s="385"/>
      <c r="J80" s="385"/>
      <c r="N80" s="260"/>
      <c r="O80" s="363"/>
      <c r="P80" s="375" t="s">
        <v>541</v>
      </c>
      <c r="Q80" s="379"/>
      <c r="R80" s="380"/>
      <c r="S80" s="381"/>
      <c r="T80" s="381"/>
      <c r="U80" s="381"/>
      <c r="V80" s="381"/>
      <c r="AC80" s="381"/>
    </row>
    <row r="81" spans="3:29" ht="12.75" customHeight="1" x14ac:dyDescent="0.15">
      <c r="M81" s="386"/>
      <c r="O81" s="363"/>
      <c r="P81" s="378" t="s">
        <v>542</v>
      </c>
      <c r="Q81" s="378"/>
      <c r="R81" s="378"/>
      <c r="S81" s="378"/>
      <c r="T81" s="378"/>
      <c r="U81" s="378"/>
      <c r="V81" s="378"/>
      <c r="AC81" s="387"/>
    </row>
    <row r="82" spans="3:29" ht="12.75" customHeight="1" x14ac:dyDescent="0.15">
      <c r="C82" s="379"/>
      <c r="D82" s="379"/>
      <c r="E82" s="379"/>
      <c r="F82" s="379"/>
      <c r="G82" s="388"/>
      <c r="H82" s="388"/>
      <c r="I82" s="388"/>
      <c r="J82" s="388"/>
      <c r="K82" s="388"/>
      <c r="M82" s="386"/>
      <c r="P82" s="378" t="s">
        <v>543</v>
      </c>
      <c r="Q82" s="378"/>
      <c r="R82" s="378"/>
      <c r="S82" s="378"/>
      <c r="T82" s="378"/>
      <c r="U82" s="378"/>
      <c r="V82" s="378"/>
      <c r="AC82" s="387"/>
    </row>
    <row r="83" spans="3:29" ht="12.75" customHeight="1" x14ac:dyDescent="0.15">
      <c r="O83" s="385"/>
      <c r="T83" s="260"/>
      <c r="AC83" s="389"/>
    </row>
    <row r="84" spans="3:29" ht="12.75" customHeight="1" x14ac:dyDescent="0.15"/>
    <row r="85" spans="3:29" ht="12.75" customHeight="1" x14ac:dyDescent="0.15"/>
    <row r="86" spans="3:29" ht="12.75" customHeight="1" x14ac:dyDescent="0.15"/>
    <row r="87" spans="3:29" ht="12.75" customHeight="1" x14ac:dyDescent="0.15">
      <c r="O87" s="386"/>
    </row>
    <row r="88" spans="3:29" ht="12.75" customHeight="1" x14ac:dyDescent="0.15">
      <c r="O88" s="386"/>
    </row>
    <row r="89" spans="3:29" ht="12.75" customHeight="1" x14ac:dyDescent="0.15"/>
    <row r="90" spans="3:29" ht="12.75" customHeight="1" x14ac:dyDescent="0.15"/>
    <row r="91" spans="3:29" ht="12.75" customHeight="1" x14ac:dyDescent="0.15"/>
    <row r="92" spans="3:29" ht="12.75" customHeight="1" x14ac:dyDescent="0.15"/>
    <row r="93" spans="3:29" ht="12.75" customHeight="1" x14ac:dyDescent="0.15"/>
  </sheetData>
  <mergeCells count="245">
    <mergeCell ref="K79:M79"/>
    <mergeCell ref="G82:I82"/>
    <mergeCell ref="J82:K82"/>
    <mergeCell ref="AB71:AB75"/>
    <mergeCell ref="A76:B77"/>
    <mergeCell ref="D76:M76"/>
    <mergeCell ref="P76:AA76"/>
    <mergeCell ref="K77:M77"/>
    <mergeCell ref="K78:M78"/>
    <mergeCell ref="P71:P75"/>
    <mergeCell ref="Q71:Q75"/>
    <mergeCell ref="S71:S75"/>
    <mergeCell ref="T71:T75"/>
    <mergeCell ref="U71:U75"/>
    <mergeCell ref="V71:V75"/>
    <mergeCell ref="Y66:Y70"/>
    <mergeCell ref="AB66:AB70"/>
    <mergeCell ref="A71:A75"/>
    <mergeCell ref="B71:B75"/>
    <mergeCell ref="D71:D75"/>
    <mergeCell ref="E71:E75"/>
    <mergeCell ref="F71:F75"/>
    <mergeCell ref="G71:G75"/>
    <mergeCell ref="J71:J75"/>
    <mergeCell ref="M71:M75"/>
    <mergeCell ref="P66:P70"/>
    <mergeCell ref="Q66:Q70"/>
    <mergeCell ref="S66:S70"/>
    <mergeCell ref="T66:T70"/>
    <mergeCell ref="U66:U70"/>
    <mergeCell ref="V66:V70"/>
    <mergeCell ref="Y61:Y65"/>
    <mergeCell ref="AB61:AB65"/>
    <mergeCell ref="A66:A70"/>
    <mergeCell ref="B66:B70"/>
    <mergeCell ref="D66:D70"/>
    <mergeCell ref="E66:E70"/>
    <mergeCell ref="F66:F70"/>
    <mergeCell ref="G66:G70"/>
    <mergeCell ref="J66:J70"/>
    <mergeCell ref="M66:M70"/>
    <mergeCell ref="P61:P65"/>
    <mergeCell ref="Q61:Q65"/>
    <mergeCell ref="S61:S65"/>
    <mergeCell ref="T61:T65"/>
    <mergeCell ref="U61:U65"/>
    <mergeCell ref="V61:V65"/>
    <mergeCell ref="Y56:Y60"/>
    <mergeCell ref="AB56:AB60"/>
    <mergeCell ref="A61:A65"/>
    <mergeCell ref="B61:B65"/>
    <mergeCell ref="D61:D65"/>
    <mergeCell ref="E61:E65"/>
    <mergeCell ref="F61:F65"/>
    <mergeCell ref="G61:G65"/>
    <mergeCell ref="J61:J65"/>
    <mergeCell ref="M61:M65"/>
    <mergeCell ref="P56:P60"/>
    <mergeCell ref="Q56:Q60"/>
    <mergeCell ref="S56:S60"/>
    <mergeCell ref="T56:T60"/>
    <mergeCell ref="U56:U60"/>
    <mergeCell ref="V56:V60"/>
    <mergeCell ref="Y51:Y55"/>
    <mergeCell ref="AB51:AB55"/>
    <mergeCell ref="A56:A60"/>
    <mergeCell ref="B56:B60"/>
    <mergeCell ref="D56:D60"/>
    <mergeCell ref="E56:E60"/>
    <mergeCell ref="F56:F60"/>
    <mergeCell ref="G56:G60"/>
    <mergeCell ref="J56:J60"/>
    <mergeCell ref="M56:M60"/>
    <mergeCell ref="P51:P55"/>
    <mergeCell ref="Q51:Q55"/>
    <mergeCell ref="S51:S55"/>
    <mergeCell ref="T51:T55"/>
    <mergeCell ref="U51:U55"/>
    <mergeCell ref="V51:V55"/>
    <mergeCell ref="AB46:AB50"/>
    <mergeCell ref="A49:N50"/>
    <mergeCell ref="A51:A55"/>
    <mergeCell ref="B51:B55"/>
    <mergeCell ref="D51:D55"/>
    <mergeCell ref="E51:E55"/>
    <mergeCell ref="F51:F55"/>
    <mergeCell ref="G51:G55"/>
    <mergeCell ref="J51:J55"/>
    <mergeCell ref="M51:M55"/>
    <mergeCell ref="Q46:Q50"/>
    <mergeCell ref="S46:S50"/>
    <mergeCell ref="T46:T50"/>
    <mergeCell ref="U46:U50"/>
    <mergeCell ref="V46:V50"/>
    <mergeCell ref="Y46:Y50"/>
    <mergeCell ref="AB39:AB43"/>
    <mergeCell ref="A44:A48"/>
    <mergeCell ref="B44:B48"/>
    <mergeCell ref="D44:D48"/>
    <mergeCell ref="E44:E48"/>
    <mergeCell ref="F44:F48"/>
    <mergeCell ref="G44:G48"/>
    <mergeCell ref="M44:M48"/>
    <mergeCell ref="P44:AC45"/>
    <mergeCell ref="P46:P50"/>
    <mergeCell ref="P39:P43"/>
    <mergeCell ref="Q39:Q43"/>
    <mergeCell ref="S39:S43"/>
    <mergeCell ref="T39:T43"/>
    <mergeCell ref="U39:U43"/>
    <mergeCell ref="V39:V43"/>
    <mergeCell ref="Y34:Y38"/>
    <mergeCell ref="AB34:AB38"/>
    <mergeCell ref="A39:A43"/>
    <mergeCell ref="B39:B43"/>
    <mergeCell ref="D39:D43"/>
    <mergeCell ref="E39:E43"/>
    <mergeCell ref="F39:F43"/>
    <mergeCell ref="G39:G43"/>
    <mergeCell ref="J39:J43"/>
    <mergeCell ref="M39:M43"/>
    <mergeCell ref="P34:P38"/>
    <mergeCell ref="Q34:Q38"/>
    <mergeCell ref="S34:S38"/>
    <mergeCell ref="T34:T38"/>
    <mergeCell ref="U34:U38"/>
    <mergeCell ref="V34:V38"/>
    <mergeCell ref="Y29:Y33"/>
    <mergeCell ref="AB29:AB33"/>
    <mergeCell ref="A34:A38"/>
    <mergeCell ref="B34:B38"/>
    <mergeCell ref="D34:D38"/>
    <mergeCell ref="E34:E38"/>
    <mergeCell ref="F34:F38"/>
    <mergeCell ref="G34:G38"/>
    <mergeCell ref="J34:J38"/>
    <mergeCell ref="M34:M38"/>
    <mergeCell ref="P29:P33"/>
    <mergeCell ref="Q29:Q33"/>
    <mergeCell ref="S29:S33"/>
    <mergeCell ref="T29:T33"/>
    <mergeCell ref="U29:U33"/>
    <mergeCell ref="V29:V33"/>
    <mergeCell ref="Y24:Y28"/>
    <mergeCell ref="AB24:AB28"/>
    <mergeCell ref="A29:A33"/>
    <mergeCell ref="B29:B33"/>
    <mergeCell ref="D29:D33"/>
    <mergeCell ref="E29:E33"/>
    <mergeCell ref="F29:F33"/>
    <mergeCell ref="G29:G33"/>
    <mergeCell ref="J29:J33"/>
    <mergeCell ref="M29:M33"/>
    <mergeCell ref="P24:P28"/>
    <mergeCell ref="Q24:Q28"/>
    <mergeCell ref="S24:S28"/>
    <mergeCell ref="T24:T28"/>
    <mergeCell ref="U24:U28"/>
    <mergeCell ref="V24:V28"/>
    <mergeCell ref="Y19:Y23"/>
    <mergeCell ref="AB19:AB23"/>
    <mergeCell ref="A24:A28"/>
    <mergeCell ref="B24:B28"/>
    <mergeCell ref="D24:D28"/>
    <mergeCell ref="E24:E28"/>
    <mergeCell ref="F24:F28"/>
    <mergeCell ref="G24:G28"/>
    <mergeCell ref="J24:J28"/>
    <mergeCell ref="M24:M28"/>
    <mergeCell ref="P19:P23"/>
    <mergeCell ref="Q19:Q23"/>
    <mergeCell ref="S19:S23"/>
    <mergeCell ref="T19:T23"/>
    <mergeCell ref="U19:U23"/>
    <mergeCell ref="V19:V23"/>
    <mergeCell ref="A17:N18"/>
    <mergeCell ref="A19:A23"/>
    <mergeCell ref="B19:B23"/>
    <mergeCell ref="D19:D23"/>
    <mergeCell ref="E19:E23"/>
    <mergeCell ref="F19:F23"/>
    <mergeCell ref="G19:G23"/>
    <mergeCell ref="J19:J23"/>
    <mergeCell ref="M19:M23"/>
    <mergeCell ref="P12:AC13"/>
    <mergeCell ref="P14:P18"/>
    <mergeCell ref="Q14:Q18"/>
    <mergeCell ref="S14:S18"/>
    <mergeCell ref="T14:T18"/>
    <mergeCell ref="U14:U18"/>
    <mergeCell ref="V14:V18"/>
    <mergeCell ref="Y14:Y18"/>
    <mergeCell ref="AB14:AB18"/>
    <mergeCell ref="U7:U11"/>
    <mergeCell ref="V7:V11"/>
    <mergeCell ref="AB7:AB11"/>
    <mergeCell ref="A12:A16"/>
    <mergeCell ref="B12:B16"/>
    <mergeCell ref="D12:D16"/>
    <mergeCell ref="E12:E16"/>
    <mergeCell ref="F12:F16"/>
    <mergeCell ref="G12:G16"/>
    <mergeCell ref="M12:M16"/>
    <mergeCell ref="J7:J11"/>
    <mergeCell ref="M7:M11"/>
    <mergeCell ref="P7:P11"/>
    <mergeCell ref="Q7:Q11"/>
    <mergeCell ref="S7:S11"/>
    <mergeCell ref="T7:T11"/>
    <mergeCell ref="W3:X6"/>
    <mergeCell ref="Y3:Y6"/>
    <mergeCell ref="Z3:AA6"/>
    <mergeCell ref="AB3:AB6"/>
    <mergeCell ref="A7:A11"/>
    <mergeCell ref="B7:B11"/>
    <mergeCell ref="D7:D11"/>
    <mergeCell ref="E7:E11"/>
    <mergeCell ref="F7:F11"/>
    <mergeCell ref="G7:G11"/>
    <mergeCell ref="V2:V6"/>
    <mergeCell ref="W2:Y2"/>
    <mergeCell ref="Z2:AB2"/>
    <mergeCell ref="AC2:AC6"/>
    <mergeCell ref="D3:D6"/>
    <mergeCell ref="E3:E6"/>
    <mergeCell ref="F3:F6"/>
    <mergeCell ref="H3:I6"/>
    <mergeCell ref="J3:J6"/>
    <mergeCell ref="K3:L6"/>
    <mergeCell ref="K2:M2"/>
    <mergeCell ref="N2:N6"/>
    <mergeCell ref="P2:P6"/>
    <mergeCell ref="Q2:Q6"/>
    <mergeCell ref="R2:R6"/>
    <mergeCell ref="S2:U2"/>
    <mergeCell ref="M3:M6"/>
    <mergeCell ref="S3:S6"/>
    <mergeCell ref="T3:T6"/>
    <mergeCell ref="U3:U6"/>
    <mergeCell ref="A2:A6"/>
    <mergeCell ref="B2:B6"/>
    <mergeCell ref="C2:C6"/>
    <mergeCell ref="D2:F2"/>
    <mergeCell ref="G2:G6"/>
    <mergeCell ref="H2:J2"/>
  </mergeCells>
  <phoneticPr fontId="11"/>
  <printOptions horizontalCentered="1" verticalCentered="1"/>
  <pageMargins left="0.39370078740157483" right="0.39370078740157483" top="0.39370078740157483" bottom="0.39370078740157483" header="0.39370078740157483" footer="0.39370078740157483"/>
  <pageSetup paperSize="12" scale="62"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2D38A9-CFF3-4DAD-8E37-0B63B91E8869}">
  <sheetPr>
    <pageSetUpPr fitToPage="1"/>
  </sheetPr>
  <dimension ref="A1:U67"/>
  <sheetViews>
    <sheetView showZeros="0" zoomScale="60" zoomScaleNormal="60" zoomScaleSheetLayoutView="90" workbookViewId="0"/>
  </sheetViews>
  <sheetFormatPr defaultRowHeight="13.5" x14ac:dyDescent="0.15"/>
  <cols>
    <col min="1" max="1" width="4.5" style="114" customWidth="1"/>
    <col min="2" max="2" width="24.375" style="114" customWidth="1"/>
    <col min="3" max="3" width="28.25" style="114" customWidth="1"/>
    <col min="4" max="4" width="12.5" style="114" hidden="1" customWidth="1"/>
    <col min="5" max="6" width="10.375" style="63" customWidth="1"/>
    <col min="7" max="7" width="10" style="114" customWidth="1"/>
    <col min="8" max="8" width="18.75" style="114" customWidth="1"/>
    <col min="9" max="9" width="22.5" style="114" customWidth="1"/>
    <col min="10" max="10" width="21.25" style="114" customWidth="1"/>
    <col min="11" max="11" width="11.125" style="114" customWidth="1"/>
    <col min="12" max="12" width="22.375" style="114" customWidth="1"/>
    <col min="13" max="13" width="21.25" style="114" customWidth="1"/>
    <col min="14" max="14" width="11.25" style="114" customWidth="1"/>
    <col min="15" max="15" width="12.5" hidden="1" customWidth="1"/>
  </cols>
  <sheetData>
    <row r="1" spans="1:21" s="114" customFormat="1" ht="37.5" customHeight="1" x14ac:dyDescent="0.15">
      <c r="A1" s="113" t="s">
        <v>0</v>
      </c>
      <c r="B1" s="16"/>
      <c r="C1" s="113"/>
      <c r="D1" s="113"/>
      <c r="E1" s="235"/>
      <c r="F1" s="236"/>
      <c r="G1" s="236"/>
      <c r="H1" s="236"/>
      <c r="I1" s="236"/>
      <c r="J1" s="236"/>
      <c r="K1" s="236"/>
      <c r="L1" s="236"/>
      <c r="M1" s="236"/>
      <c r="N1" s="236"/>
      <c r="O1"/>
      <c r="P1"/>
      <c r="Q1"/>
      <c r="R1"/>
      <c r="S1"/>
      <c r="T1"/>
      <c r="U1"/>
    </row>
    <row r="2" spans="1:21" s="114" customFormat="1" ht="36" customHeight="1" x14ac:dyDescent="0.15">
      <c r="A2" s="210" t="s">
        <v>106</v>
      </c>
      <c r="B2" s="211"/>
      <c r="C2" s="211"/>
      <c r="D2" s="211"/>
      <c r="E2" s="211"/>
      <c r="F2" s="211"/>
      <c r="G2" s="211"/>
      <c r="H2" s="211"/>
      <c r="I2" s="211"/>
      <c r="J2" s="211"/>
      <c r="K2" s="211"/>
      <c r="L2" s="211"/>
      <c r="M2" s="211"/>
      <c r="N2" s="211"/>
      <c r="O2" s="236"/>
      <c r="P2"/>
      <c r="Q2"/>
      <c r="R2"/>
      <c r="S2"/>
      <c r="T2"/>
      <c r="U2"/>
    </row>
    <row r="3" spans="1:21" s="114" customFormat="1" ht="18.75" customHeight="1" x14ac:dyDescent="0.15">
      <c r="A3" s="113"/>
      <c r="B3" s="16"/>
      <c r="C3" s="113"/>
      <c r="D3" s="113"/>
      <c r="G3" s="113"/>
      <c r="H3" s="113"/>
      <c r="I3" s="16"/>
      <c r="J3" s="113"/>
      <c r="K3" s="113"/>
      <c r="L3" s="16"/>
      <c r="M3" s="113"/>
      <c r="N3" s="113"/>
      <c r="O3"/>
      <c r="P3"/>
      <c r="Q3"/>
      <c r="R3"/>
      <c r="S3"/>
      <c r="T3"/>
      <c r="U3"/>
    </row>
    <row r="4" spans="1:21" s="114" customFormat="1" ht="23.25" customHeight="1" x14ac:dyDescent="0.15">
      <c r="A4" s="115"/>
      <c r="B4" s="116"/>
      <c r="C4" s="115"/>
      <c r="D4" s="115"/>
      <c r="G4" s="115"/>
      <c r="H4" s="115"/>
      <c r="I4" s="116"/>
      <c r="J4" s="115"/>
      <c r="K4" s="115"/>
      <c r="L4" s="117"/>
      <c r="M4" s="117"/>
      <c r="N4" s="118"/>
      <c r="O4" s="14"/>
      <c r="P4"/>
      <c r="Q4"/>
      <c r="R4"/>
      <c r="S4"/>
      <c r="T4"/>
      <c r="U4"/>
    </row>
    <row r="5" spans="1:21" s="114" customFormat="1" ht="31.5" customHeight="1" x14ac:dyDescent="0.15">
      <c r="A5" s="115"/>
      <c r="B5" s="116"/>
      <c r="C5" s="115"/>
      <c r="D5" s="115"/>
      <c r="G5" s="115"/>
      <c r="H5" s="115"/>
      <c r="I5" s="116"/>
      <c r="J5" s="115"/>
      <c r="K5" s="115"/>
      <c r="L5" s="116"/>
      <c r="M5" s="119"/>
      <c r="N5" s="115"/>
      <c r="O5" s="115"/>
      <c r="P5"/>
      <c r="Q5"/>
      <c r="R5"/>
      <c r="S5"/>
      <c r="T5"/>
      <c r="U5"/>
    </row>
    <row r="6" spans="1:21" ht="31.5" customHeight="1" thickBot="1" x14ac:dyDescent="0.2">
      <c r="A6" s="115"/>
      <c r="B6" s="115"/>
      <c r="C6" s="115"/>
      <c r="D6" s="115"/>
      <c r="E6" s="237"/>
      <c r="F6" s="238"/>
      <c r="G6" s="115"/>
      <c r="H6" s="115"/>
      <c r="I6" s="115"/>
      <c r="J6" s="115"/>
      <c r="K6" s="115"/>
      <c r="L6" s="115"/>
      <c r="M6" s="119"/>
      <c r="N6" s="115"/>
      <c r="O6" s="115"/>
    </row>
    <row r="7" spans="1:21" ht="33.75" customHeight="1" thickBot="1" x14ac:dyDescent="0.3">
      <c r="A7" s="239" t="s">
        <v>219</v>
      </c>
      <c r="B7" s="240"/>
      <c r="C7" s="240"/>
      <c r="D7" s="120"/>
      <c r="E7" s="241" t="s">
        <v>395</v>
      </c>
      <c r="F7" s="242"/>
      <c r="G7" s="121"/>
      <c r="H7" s="121"/>
      <c r="I7" s="121"/>
      <c r="J7" s="121"/>
      <c r="K7" s="122"/>
      <c r="L7" s="121"/>
      <c r="M7" s="121"/>
    </row>
    <row r="8" spans="1:21" ht="18.75" customHeight="1" x14ac:dyDescent="0.15">
      <c r="A8" s="243"/>
      <c r="B8" s="244"/>
      <c r="C8" s="245"/>
      <c r="D8" s="223" t="s">
        <v>119</v>
      </c>
      <c r="E8" s="249" t="s">
        <v>396</v>
      </c>
      <c r="F8" s="252" t="s">
        <v>397</v>
      </c>
      <c r="G8" s="123" t="s">
        <v>398</v>
      </c>
      <c r="H8" s="124" t="s">
        <v>399</v>
      </c>
      <c r="I8" s="255" t="s">
        <v>400</v>
      </c>
      <c r="J8" s="256"/>
      <c r="K8" s="257"/>
      <c r="L8" s="220" t="s">
        <v>401</v>
      </c>
      <c r="M8" s="221"/>
      <c r="N8" s="222"/>
      <c r="O8" s="223" t="s">
        <v>119</v>
      </c>
    </row>
    <row r="9" spans="1:21" ht="18.75" customHeight="1" x14ac:dyDescent="0.15">
      <c r="A9" s="246"/>
      <c r="B9" s="247"/>
      <c r="C9" s="248"/>
      <c r="D9" s="224"/>
      <c r="E9" s="250"/>
      <c r="F9" s="253"/>
      <c r="G9" s="23" t="s">
        <v>402</v>
      </c>
      <c r="H9" s="125" t="s">
        <v>403</v>
      </c>
      <c r="I9" s="226" t="s">
        <v>404</v>
      </c>
      <c r="J9" s="227"/>
      <c r="K9" s="228"/>
      <c r="L9" s="229" t="s">
        <v>405</v>
      </c>
      <c r="M9" s="230"/>
      <c r="N9" s="231"/>
      <c r="O9" s="224"/>
    </row>
    <row r="10" spans="1:21" ht="18.75" customHeight="1" thickBot="1" x14ac:dyDescent="0.2">
      <c r="A10" s="126"/>
      <c r="B10" s="127" t="s">
        <v>114</v>
      </c>
      <c r="C10" s="128" t="s">
        <v>406</v>
      </c>
      <c r="D10" s="225"/>
      <c r="E10" s="251"/>
      <c r="F10" s="254"/>
      <c r="G10" s="129" t="s">
        <v>397</v>
      </c>
      <c r="H10" s="130" t="s">
        <v>407</v>
      </c>
      <c r="I10" s="131" t="s">
        <v>114</v>
      </c>
      <c r="J10" s="128" t="s">
        <v>406</v>
      </c>
      <c r="K10" s="132" t="s">
        <v>407</v>
      </c>
      <c r="L10" s="131" t="s">
        <v>114</v>
      </c>
      <c r="M10" s="130" t="s">
        <v>406</v>
      </c>
      <c r="N10" s="132" t="s">
        <v>407</v>
      </c>
      <c r="O10" s="225"/>
    </row>
    <row r="11" spans="1:21" ht="14.25" x14ac:dyDescent="0.15">
      <c r="A11" s="232" t="s">
        <v>128</v>
      </c>
      <c r="B11" s="133" t="s">
        <v>8</v>
      </c>
      <c r="C11" s="133" t="s">
        <v>408</v>
      </c>
      <c r="D11" s="133"/>
      <c r="E11" s="54"/>
      <c r="F11" s="54"/>
      <c r="G11" s="133"/>
      <c r="H11" s="134" t="s">
        <v>409</v>
      </c>
      <c r="I11" s="133" t="s">
        <v>8</v>
      </c>
      <c r="J11" s="133" t="s">
        <v>408</v>
      </c>
      <c r="K11" s="134" t="s">
        <v>410</v>
      </c>
      <c r="L11" s="133" t="s">
        <v>11</v>
      </c>
      <c r="M11" s="133" t="s">
        <v>408</v>
      </c>
      <c r="N11" s="134">
        <v>30</v>
      </c>
      <c r="O11" s="135"/>
    </row>
    <row r="12" spans="1:21" ht="14.25" x14ac:dyDescent="0.15">
      <c r="A12" s="233"/>
      <c r="B12" s="136"/>
      <c r="C12" s="136"/>
      <c r="D12" s="136"/>
      <c r="E12" s="66"/>
      <c r="F12" s="66"/>
      <c r="G12" s="136"/>
      <c r="H12" s="137"/>
      <c r="I12" s="136"/>
      <c r="J12" s="136"/>
      <c r="K12" s="137"/>
      <c r="L12" s="136"/>
      <c r="M12" s="136"/>
      <c r="N12" s="137"/>
      <c r="O12" s="138"/>
    </row>
    <row r="13" spans="1:21" ht="14.25" x14ac:dyDescent="0.15">
      <c r="A13" s="233"/>
      <c r="B13" s="139" t="s">
        <v>45</v>
      </c>
      <c r="C13" s="139" t="s">
        <v>223</v>
      </c>
      <c r="D13" s="139" t="s">
        <v>224</v>
      </c>
      <c r="E13" s="77"/>
      <c r="F13" s="77"/>
      <c r="G13" s="139"/>
      <c r="H13" s="140">
        <v>20</v>
      </c>
      <c r="I13" s="139" t="s">
        <v>45</v>
      </c>
      <c r="J13" s="141" t="s">
        <v>415</v>
      </c>
      <c r="K13" s="140">
        <v>15</v>
      </c>
      <c r="L13" s="139" t="s">
        <v>15</v>
      </c>
      <c r="M13" s="139" t="s">
        <v>135</v>
      </c>
      <c r="N13" s="140">
        <v>10</v>
      </c>
      <c r="O13" s="142"/>
    </row>
    <row r="14" spans="1:21" ht="14.25" x14ac:dyDescent="0.15">
      <c r="A14" s="233"/>
      <c r="B14" s="139"/>
      <c r="C14" s="139" t="s">
        <v>135</v>
      </c>
      <c r="D14" s="139"/>
      <c r="E14" s="77"/>
      <c r="F14" s="77"/>
      <c r="G14" s="139"/>
      <c r="H14" s="140">
        <v>20</v>
      </c>
      <c r="I14" s="139"/>
      <c r="J14" s="139" t="s">
        <v>135</v>
      </c>
      <c r="K14" s="140">
        <v>15</v>
      </c>
      <c r="L14" s="139"/>
      <c r="M14" s="139" t="s">
        <v>143</v>
      </c>
      <c r="N14" s="140">
        <v>5</v>
      </c>
      <c r="O14" s="142"/>
    </row>
    <row r="15" spans="1:21" ht="14.25" x14ac:dyDescent="0.15">
      <c r="A15" s="233"/>
      <c r="B15" s="139"/>
      <c r="C15" s="139" t="s">
        <v>143</v>
      </c>
      <c r="D15" s="139"/>
      <c r="E15" s="77"/>
      <c r="F15" s="77"/>
      <c r="G15" s="139"/>
      <c r="H15" s="140">
        <v>5</v>
      </c>
      <c r="I15" s="139"/>
      <c r="J15" s="139" t="s">
        <v>143</v>
      </c>
      <c r="K15" s="140">
        <v>5</v>
      </c>
      <c r="L15" s="136"/>
      <c r="M15" s="136"/>
      <c r="N15" s="137"/>
      <c r="O15" s="138"/>
    </row>
    <row r="16" spans="1:21" ht="14.25" x14ac:dyDescent="0.15">
      <c r="A16" s="233"/>
      <c r="B16" s="139"/>
      <c r="C16" s="139"/>
      <c r="D16" s="139"/>
      <c r="E16" s="77"/>
      <c r="F16" s="77"/>
      <c r="G16" s="139" t="s">
        <v>158</v>
      </c>
      <c r="H16" s="140" t="s">
        <v>412</v>
      </c>
      <c r="I16" s="139"/>
      <c r="J16" s="139"/>
      <c r="K16" s="140"/>
      <c r="L16" s="139" t="s">
        <v>48</v>
      </c>
      <c r="M16" s="139" t="s">
        <v>229</v>
      </c>
      <c r="N16" s="140">
        <v>10</v>
      </c>
      <c r="O16" s="142"/>
    </row>
    <row r="17" spans="1:15" ht="14.25" x14ac:dyDescent="0.15">
      <c r="A17" s="233"/>
      <c r="B17" s="139"/>
      <c r="C17" s="139"/>
      <c r="D17" s="139"/>
      <c r="E17" s="77"/>
      <c r="F17" s="77"/>
      <c r="G17" s="139" t="s">
        <v>151</v>
      </c>
      <c r="H17" s="140" t="s">
        <v>413</v>
      </c>
      <c r="I17" s="139"/>
      <c r="J17" s="139"/>
      <c r="K17" s="140"/>
      <c r="L17" s="136"/>
      <c r="M17" s="136"/>
      <c r="N17" s="137"/>
      <c r="O17" s="138"/>
    </row>
    <row r="18" spans="1:15" ht="14.25" x14ac:dyDescent="0.15">
      <c r="A18" s="233"/>
      <c r="B18" s="139"/>
      <c r="C18" s="139"/>
      <c r="D18" s="139"/>
      <c r="E18" s="77"/>
      <c r="F18" s="77" t="s">
        <v>146</v>
      </c>
      <c r="G18" s="139" t="s">
        <v>209</v>
      </c>
      <c r="H18" s="140" t="s">
        <v>413</v>
      </c>
      <c r="I18" s="139"/>
      <c r="J18" s="139"/>
      <c r="K18" s="140"/>
      <c r="L18" s="139" t="s">
        <v>51</v>
      </c>
      <c r="M18" s="139" t="s">
        <v>232</v>
      </c>
      <c r="N18" s="140">
        <v>5</v>
      </c>
      <c r="O18" s="142"/>
    </row>
    <row r="19" spans="1:15" ht="14.25" x14ac:dyDescent="0.15">
      <c r="A19" s="233"/>
      <c r="B19" s="136"/>
      <c r="C19" s="136"/>
      <c r="D19" s="136"/>
      <c r="E19" s="66"/>
      <c r="F19" s="66"/>
      <c r="G19" s="136"/>
      <c r="H19" s="137"/>
      <c r="I19" s="136"/>
      <c r="J19" s="136"/>
      <c r="K19" s="137"/>
      <c r="L19" s="139"/>
      <c r="M19" s="139" t="s">
        <v>185</v>
      </c>
      <c r="N19" s="140">
        <v>5</v>
      </c>
      <c r="O19" s="142"/>
    </row>
    <row r="20" spans="1:15" ht="14.25" x14ac:dyDescent="0.15">
      <c r="A20" s="233"/>
      <c r="B20" s="139" t="s">
        <v>46</v>
      </c>
      <c r="C20" s="139" t="s">
        <v>157</v>
      </c>
      <c r="D20" s="139"/>
      <c r="E20" s="77"/>
      <c r="F20" s="77"/>
      <c r="G20" s="139"/>
      <c r="H20" s="140">
        <v>10</v>
      </c>
      <c r="I20" s="139" t="s">
        <v>47</v>
      </c>
      <c r="J20" s="139" t="s">
        <v>229</v>
      </c>
      <c r="K20" s="140">
        <v>10</v>
      </c>
      <c r="L20" s="139"/>
      <c r="M20" s="139"/>
      <c r="N20" s="140"/>
      <c r="O20" s="142"/>
    </row>
    <row r="21" spans="1:15" ht="14.25" x14ac:dyDescent="0.15">
      <c r="A21" s="233"/>
      <c r="B21" s="139"/>
      <c r="C21" s="139" t="s">
        <v>229</v>
      </c>
      <c r="D21" s="139"/>
      <c r="E21" s="77"/>
      <c r="F21" s="77"/>
      <c r="G21" s="139"/>
      <c r="H21" s="140">
        <v>10</v>
      </c>
      <c r="I21" s="136"/>
      <c r="J21" s="136"/>
      <c r="K21" s="137"/>
      <c r="L21" s="139"/>
      <c r="M21" s="139"/>
      <c r="N21" s="140"/>
      <c r="O21" s="142"/>
    </row>
    <row r="22" spans="1:15" ht="14.25" x14ac:dyDescent="0.15">
      <c r="A22" s="233"/>
      <c r="B22" s="136"/>
      <c r="C22" s="136"/>
      <c r="D22" s="136"/>
      <c r="E22" s="66"/>
      <c r="F22" s="66"/>
      <c r="G22" s="136"/>
      <c r="H22" s="137"/>
      <c r="I22" s="139" t="s">
        <v>49</v>
      </c>
      <c r="J22" s="139" t="s">
        <v>232</v>
      </c>
      <c r="K22" s="140">
        <v>5</v>
      </c>
      <c r="L22" s="139"/>
      <c r="M22" s="139"/>
      <c r="N22" s="140"/>
      <c r="O22" s="142"/>
    </row>
    <row r="23" spans="1:15" ht="14.25" x14ac:dyDescent="0.15">
      <c r="A23" s="233"/>
      <c r="B23" s="139" t="s">
        <v>49</v>
      </c>
      <c r="C23" s="139" t="s">
        <v>232</v>
      </c>
      <c r="D23" s="139"/>
      <c r="E23" s="77"/>
      <c r="F23" s="143"/>
      <c r="G23" s="139"/>
      <c r="H23" s="140">
        <v>5</v>
      </c>
      <c r="I23" s="139"/>
      <c r="J23" s="139" t="s">
        <v>185</v>
      </c>
      <c r="K23" s="140">
        <v>5</v>
      </c>
      <c r="L23" s="139"/>
      <c r="M23" s="139"/>
      <c r="N23" s="140"/>
      <c r="O23" s="142"/>
    </row>
    <row r="24" spans="1:15" ht="14.25" x14ac:dyDescent="0.15">
      <c r="A24" s="233"/>
      <c r="B24" s="139"/>
      <c r="C24" s="139" t="s">
        <v>185</v>
      </c>
      <c r="D24" s="139"/>
      <c r="E24" s="77"/>
      <c r="F24" s="77"/>
      <c r="G24" s="139"/>
      <c r="H24" s="140">
        <v>5</v>
      </c>
      <c r="I24" s="139"/>
      <c r="J24" s="139" t="s">
        <v>138</v>
      </c>
      <c r="K24" s="140">
        <v>15</v>
      </c>
      <c r="L24" s="139"/>
      <c r="M24" s="139"/>
      <c r="N24" s="140"/>
      <c r="O24" s="142"/>
    </row>
    <row r="25" spans="1:15" ht="14.25" x14ac:dyDescent="0.15">
      <c r="A25" s="233"/>
      <c r="B25" s="139"/>
      <c r="C25" s="139" t="s">
        <v>138</v>
      </c>
      <c r="D25" s="139"/>
      <c r="E25" s="77" t="s">
        <v>139</v>
      </c>
      <c r="F25" s="77"/>
      <c r="G25" s="139"/>
      <c r="H25" s="140">
        <v>20</v>
      </c>
      <c r="I25" s="139"/>
      <c r="J25" s="139"/>
      <c r="K25" s="140"/>
      <c r="L25" s="139"/>
      <c r="M25" s="139"/>
      <c r="N25" s="140"/>
      <c r="O25" s="142"/>
    </row>
    <row r="26" spans="1:15" ht="14.25" x14ac:dyDescent="0.15">
      <c r="A26" s="233"/>
      <c r="B26" s="139"/>
      <c r="C26" s="139"/>
      <c r="D26" s="139"/>
      <c r="E26" s="77"/>
      <c r="F26" s="77"/>
      <c r="G26" s="139" t="s">
        <v>41</v>
      </c>
      <c r="H26" s="140" t="s">
        <v>412</v>
      </c>
      <c r="I26" s="139"/>
      <c r="J26" s="139"/>
      <c r="K26" s="140"/>
      <c r="L26" s="139"/>
      <c r="M26" s="139"/>
      <c r="N26" s="140"/>
      <c r="O26" s="142"/>
    </row>
    <row r="27" spans="1:15" ht="15" thickBot="1" x14ac:dyDescent="0.2">
      <c r="A27" s="234"/>
      <c r="B27" s="144"/>
      <c r="C27" s="144"/>
      <c r="D27" s="144"/>
      <c r="E27" s="88"/>
      <c r="F27" s="88"/>
      <c r="G27" s="144"/>
      <c r="H27" s="145"/>
      <c r="I27" s="144"/>
      <c r="J27" s="144"/>
      <c r="K27" s="145"/>
      <c r="L27" s="144"/>
      <c r="M27" s="144"/>
      <c r="N27" s="145"/>
      <c r="O27" s="146"/>
    </row>
    <row r="28" spans="1:15" ht="14.25" x14ac:dyDescent="0.15">
      <c r="B28" s="116"/>
      <c r="C28" s="116"/>
      <c r="D28" s="116"/>
      <c r="G28" s="116"/>
      <c r="H28" s="147"/>
      <c r="I28" s="116"/>
      <c r="J28" s="116"/>
      <c r="K28" s="147"/>
      <c r="L28" s="116"/>
      <c r="M28" s="116"/>
      <c r="N28" s="147"/>
    </row>
    <row r="29" spans="1:15" ht="14.25" x14ac:dyDescent="0.15">
      <c r="B29" s="116"/>
      <c r="C29" s="116"/>
      <c r="D29" s="116"/>
      <c r="G29" s="116"/>
      <c r="H29" s="147"/>
      <c r="I29" s="116"/>
      <c r="J29" s="116"/>
      <c r="K29" s="147"/>
      <c r="L29" s="116"/>
      <c r="M29" s="116"/>
      <c r="N29" s="147"/>
    </row>
    <row r="30" spans="1:15" ht="14.25" x14ac:dyDescent="0.15">
      <c r="B30" s="116"/>
      <c r="C30" s="116"/>
      <c r="D30" s="116"/>
      <c r="G30" s="116"/>
      <c r="H30" s="147"/>
      <c r="I30" s="116"/>
      <c r="J30" s="116"/>
      <c r="K30" s="147"/>
      <c r="L30" s="116"/>
      <c r="M30" s="116"/>
      <c r="N30" s="147"/>
    </row>
    <row r="31" spans="1:15" ht="14.25" x14ac:dyDescent="0.15">
      <c r="B31" s="116"/>
      <c r="C31" s="116"/>
      <c r="D31" s="116"/>
      <c r="G31" s="116"/>
      <c r="H31" s="147"/>
      <c r="I31" s="116"/>
      <c r="J31" s="116"/>
      <c r="K31" s="147"/>
      <c r="L31" s="116"/>
      <c r="M31" s="116"/>
      <c r="N31" s="147"/>
    </row>
    <row r="32" spans="1:15" ht="14.25" x14ac:dyDescent="0.15">
      <c r="B32" s="116"/>
      <c r="C32" s="116"/>
      <c r="D32" s="116"/>
      <c r="G32" s="116"/>
      <c r="H32" s="147"/>
      <c r="I32" s="116"/>
      <c r="J32" s="116"/>
      <c r="K32" s="147"/>
      <c r="L32" s="116"/>
      <c r="M32" s="116"/>
      <c r="N32" s="147"/>
    </row>
    <row r="33" spans="2:14" ht="14.25" x14ac:dyDescent="0.15">
      <c r="B33" s="116"/>
      <c r="C33" s="116"/>
      <c r="D33" s="116"/>
      <c r="G33" s="116"/>
      <c r="H33" s="147"/>
      <c r="I33" s="116"/>
      <c r="J33" s="116"/>
      <c r="K33" s="147"/>
      <c r="L33" s="116"/>
      <c r="M33" s="116"/>
      <c r="N33" s="147"/>
    </row>
    <row r="34" spans="2:14" ht="14.25" x14ac:dyDescent="0.15">
      <c r="B34" s="116"/>
      <c r="C34" s="116"/>
      <c r="D34" s="116"/>
      <c r="G34" s="116"/>
      <c r="H34" s="147"/>
      <c r="I34" s="116"/>
      <c r="J34" s="116"/>
      <c r="K34" s="147"/>
      <c r="L34" s="116"/>
      <c r="M34" s="116"/>
      <c r="N34" s="147"/>
    </row>
    <row r="35" spans="2:14" ht="14.25" x14ac:dyDescent="0.15">
      <c r="B35" s="116"/>
      <c r="C35" s="116"/>
      <c r="D35" s="116"/>
      <c r="G35" s="116"/>
      <c r="H35" s="147"/>
      <c r="I35" s="116"/>
      <c r="J35" s="116"/>
      <c r="K35" s="147"/>
      <c r="L35" s="116"/>
      <c r="M35" s="116"/>
      <c r="N35" s="147"/>
    </row>
    <row r="36" spans="2:14" ht="14.25" x14ac:dyDescent="0.15">
      <c r="B36" s="116"/>
      <c r="C36" s="116"/>
      <c r="D36" s="116"/>
      <c r="G36" s="116"/>
      <c r="H36" s="147"/>
      <c r="I36" s="116"/>
      <c r="J36" s="116"/>
      <c r="K36" s="147"/>
      <c r="L36" s="116"/>
      <c r="M36" s="116"/>
      <c r="N36" s="147"/>
    </row>
    <row r="37" spans="2:14" ht="14.25" x14ac:dyDescent="0.15">
      <c r="B37" s="116"/>
      <c r="C37" s="116"/>
      <c r="D37" s="116"/>
      <c r="G37" s="116"/>
      <c r="H37" s="147"/>
      <c r="I37" s="116"/>
      <c r="J37" s="116"/>
      <c r="K37" s="147"/>
      <c r="L37" s="116"/>
      <c r="M37" s="116"/>
      <c r="N37" s="147"/>
    </row>
    <row r="38" spans="2:14" ht="14.25" x14ac:dyDescent="0.15">
      <c r="B38" s="116"/>
      <c r="C38" s="116"/>
      <c r="D38" s="116"/>
      <c r="G38" s="116"/>
      <c r="H38" s="147"/>
      <c r="I38" s="116"/>
      <c r="J38" s="116"/>
      <c r="K38" s="147"/>
      <c r="L38" s="116"/>
      <c r="M38" s="116"/>
      <c r="N38" s="147"/>
    </row>
    <row r="39" spans="2:14" ht="14.25" x14ac:dyDescent="0.15">
      <c r="B39" s="116"/>
      <c r="C39" s="116"/>
      <c r="D39" s="116"/>
      <c r="G39" s="116"/>
      <c r="H39" s="147"/>
      <c r="I39" s="116"/>
      <c r="J39" s="116"/>
      <c r="K39" s="147"/>
      <c r="L39" s="116"/>
      <c r="M39" s="116"/>
      <c r="N39" s="147"/>
    </row>
    <row r="40" spans="2:14" ht="14.25" x14ac:dyDescent="0.15">
      <c r="B40" s="116"/>
      <c r="C40" s="116"/>
      <c r="D40" s="116"/>
      <c r="G40" s="116"/>
      <c r="H40" s="147"/>
      <c r="I40" s="116"/>
      <c r="J40" s="116"/>
      <c r="K40" s="147"/>
      <c r="L40" s="116"/>
      <c r="M40" s="116"/>
      <c r="N40" s="147"/>
    </row>
    <row r="41" spans="2:14" ht="14.25" x14ac:dyDescent="0.15">
      <c r="B41" s="116"/>
      <c r="C41" s="116"/>
      <c r="D41" s="116"/>
      <c r="G41" s="116"/>
      <c r="H41" s="147"/>
      <c r="I41" s="116"/>
      <c r="J41" s="116"/>
      <c r="K41" s="147"/>
      <c r="L41" s="116"/>
      <c r="M41" s="116"/>
      <c r="N41" s="147"/>
    </row>
    <row r="42" spans="2:14" ht="14.25" x14ac:dyDescent="0.15">
      <c r="B42" s="116"/>
      <c r="C42" s="116"/>
      <c r="D42" s="116"/>
      <c r="G42" s="116"/>
      <c r="H42" s="147"/>
      <c r="I42" s="116"/>
      <c r="J42" s="116"/>
      <c r="K42" s="147"/>
      <c r="L42" s="116"/>
      <c r="M42" s="116"/>
      <c r="N42" s="147"/>
    </row>
    <row r="43" spans="2:14" ht="14.25" x14ac:dyDescent="0.15">
      <c r="B43" s="116"/>
      <c r="C43" s="116"/>
      <c r="D43" s="116"/>
      <c r="G43" s="116"/>
      <c r="H43" s="147"/>
      <c r="I43" s="116"/>
      <c r="J43" s="116"/>
      <c r="K43" s="147"/>
      <c r="L43" s="116"/>
      <c r="M43" s="116"/>
      <c r="N43" s="147"/>
    </row>
    <row r="44" spans="2:14" ht="14.25" x14ac:dyDescent="0.15">
      <c r="B44" s="116"/>
      <c r="C44" s="116"/>
      <c r="D44" s="116"/>
      <c r="G44" s="116"/>
      <c r="H44" s="147"/>
      <c r="I44" s="116"/>
      <c r="J44" s="116"/>
      <c r="K44" s="147"/>
      <c r="L44" s="116"/>
      <c r="M44" s="116"/>
      <c r="N44" s="147"/>
    </row>
    <row r="45" spans="2:14" ht="14.25" x14ac:dyDescent="0.15">
      <c r="B45" s="116"/>
      <c r="C45" s="116"/>
      <c r="D45" s="116"/>
      <c r="G45" s="116"/>
      <c r="H45" s="147"/>
      <c r="I45" s="116"/>
      <c r="J45" s="116"/>
      <c r="K45" s="147"/>
      <c r="L45" s="116"/>
      <c r="M45" s="116"/>
      <c r="N45" s="147"/>
    </row>
    <row r="46" spans="2:14" ht="14.25" x14ac:dyDescent="0.15">
      <c r="B46" s="116"/>
      <c r="C46" s="116"/>
      <c r="D46" s="116"/>
      <c r="G46" s="116"/>
      <c r="H46" s="147"/>
      <c r="I46" s="116"/>
      <c r="J46" s="116"/>
      <c r="K46" s="147"/>
      <c r="L46" s="116"/>
      <c r="M46" s="116"/>
      <c r="N46" s="147"/>
    </row>
    <row r="47" spans="2:14" ht="14.25" x14ac:dyDescent="0.15">
      <c r="B47" s="116"/>
      <c r="C47" s="116"/>
      <c r="D47" s="116"/>
      <c r="G47" s="116"/>
      <c r="H47" s="147"/>
      <c r="I47" s="116"/>
      <c r="J47" s="116"/>
      <c r="K47" s="147"/>
      <c r="L47" s="116"/>
      <c r="M47" s="116"/>
      <c r="N47" s="147"/>
    </row>
    <row r="48" spans="2:14" ht="14.25" x14ac:dyDescent="0.15">
      <c r="B48" s="116"/>
      <c r="C48" s="116"/>
      <c r="D48" s="116"/>
      <c r="G48" s="116"/>
      <c r="H48" s="147"/>
      <c r="I48" s="116"/>
      <c r="J48" s="116"/>
      <c r="K48" s="147"/>
      <c r="L48" s="116"/>
      <c r="M48" s="116"/>
      <c r="N48" s="147"/>
    </row>
    <row r="49" spans="2:14" ht="14.25" x14ac:dyDescent="0.15">
      <c r="B49" s="116"/>
      <c r="C49" s="116"/>
      <c r="D49" s="116"/>
      <c r="G49" s="116"/>
      <c r="H49" s="147"/>
      <c r="I49" s="116"/>
      <c r="J49" s="116"/>
      <c r="K49" s="147"/>
      <c r="L49" s="116"/>
      <c r="M49" s="116"/>
      <c r="N49" s="147"/>
    </row>
    <row r="50" spans="2:14" ht="14.25" x14ac:dyDescent="0.15">
      <c r="B50" s="116"/>
      <c r="C50" s="116"/>
      <c r="D50" s="116"/>
      <c r="G50" s="116"/>
      <c r="H50" s="147"/>
      <c r="I50" s="116"/>
      <c r="J50" s="116"/>
      <c r="K50" s="147"/>
      <c r="L50" s="116"/>
      <c r="M50" s="116"/>
      <c r="N50" s="147"/>
    </row>
    <row r="51" spans="2:14" ht="14.25" x14ac:dyDescent="0.15">
      <c r="B51" s="116"/>
      <c r="C51" s="116"/>
      <c r="D51" s="116"/>
      <c r="G51" s="116"/>
      <c r="H51" s="147"/>
      <c r="I51" s="116"/>
      <c r="J51" s="116"/>
      <c r="K51" s="147"/>
      <c r="L51" s="116"/>
      <c r="M51" s="116"/>
      <c r="N51" s="147"/>
    </row>
    <row r="52" spans="2:14" ht="14.25" x14ac:dyDescent="0.15">
      <c r="B52" s="116"/>
      <c r="C52" s="116"/>
      <c r="D52" s="116"/>
      <c r="G52" s="116"/>
      <c r="H52" s="147"/>
      <c r="I52" s="116"/>
      <c r="J52" s="116"/>
      <c r="K52" s="147"/>
      <c r="L52" s="116"/>
      <c r="M52" s="116"/>
      <c r="N52" s="147"/>
    </row>
    <row r="53" spans="2:14" ht="14.25" x14ac:dyDescent="0.15">
      <c r="B53" s="116"/>
      <c r="C53" s="116"/>
      <c r="D53" s="116"/>
      <c r="G53" s="116"/>
      <c r="H53" s="147"/>
      <c r="I53" s="116"/>
      <c r="J53" s="116"/>
      <c r="K53" s="147"/>
      <c r="L53" s="116"/>
      <c r="M53" s="116"/>
      <c r="N53" s="147"/>
    </row>
    <row r="54" spans="2:14" ht="14.25" x14ac:dyDescent="0.15">
      <c r="B54" s="116"/>
      <c r="C54" s="116"/>
      <c r="D54" s="116"/>
      <c r="G54" s="116"/>
      <c r="H54" s="147"/>
      <c r="I54" s="116"/>
      <c r="J54" s="116"/>
      <c r="K54" s="147"/>
      <c r="L54" s="116"/>
      <c r="M54" s="116"/>
      <c r="N54" s="147"/>
    </row>
    <row r="55" spans="2:14" ht="14.25" x14ac:dyDescent="0.15">
      <c r="B55" s="116"/>
      <c r="C55" s="116"/>
      <c r="D55" s="116"/>
      <c r="G55" s="116"/>
      <c r="H55" s="147"/>
      <c r="I55" s="116"/>
      <c r="J55" s="116"/>
      <c r="K55" s="147"/>
      <c r="L55" s="116"/>
      <c r="M55" s="116"/>
      <c r="N55" s="147"/>
    </row>
    <row r="56" spans="2:14" ht="14.25" x14ac:dyDescent="0.15">
      <c r="B56" s="116"/>
      <c r="C56" s="116"/>
      <c r="D56" s="116"/>
      <c r="G56" s="116"/>
      <c r="H56" s="147"/>
      <c r="I56" s="116"/>
      <c r="J56" s="116"/>
      <c r="K56" s="147"/>
      <c r="L56" s="116"/>
      <c r="M56" s="116"/>
      <c r="N56" s="147"/>
    </row>
    <row r="57" spans="2:14" ht="14.25" x14ac:dyDescent="0.15">
      <c r="B57" s="116"/>
      <c r="C57" s="116"/>
      <c r="D57" s="116"/>
      <c r="G57" s="116"/>
      <c r="H57" s="147"/>
      <c r="I57" s="116"/>
      <c r="J57" s="116"/>
      <c r="K57" s="147"/>
      <c r="L57" s="116"/>
      <c r="M57" s="116"/>
      <c r="N57" s="147"/>
    </row>
    <row r="58" spans="2:14" ht="14.25" x14ac:dyDescent="0.15">
      <c r="B58" s="116"/>
      <c r="C58" s="116"/>
      <c r="D58" s="116"/>
      <c r="G58" s="116"/>
      <c r="H58" s="147"/>
      <c r="I58" s="116"/>
      <c r="J58" s="116"/>
      <c r="K58" s="147"/>
      <c r="L58" s="116"/>
      <c r="M58" s="116"/>
      <c r="N58" s="147"/>
    </row>
    <row r="59" spans="2:14" ht="14.25" x14ac:dyDescent="0.15">
      <c r="B59" s="116"/>
      <c r="C59" s="116"/>
      <c r="D59" s="116"/>
      <c r="G59" s="116"/>
      <c r="H59" s="147"/>
      <c r="I59" s="116"/>
      <c r="J59" s="116"/>
      <c r="K59" s="147"/>
      <c r="L59" s="116"/>
      <c r="M59" s="116"/>
      <c r="N59" s="147"/>
    </row>
    <row r="60" spans="2:14" ht="14.25" x14ac:dyDescent="0.15">
      <c r="B60" s="116"/>
      <c r="C60" s="116"/>
      <c r="D60" s="116"/>
      <c r="G60" s="116"/>
      <c r="H60" s="147"/>
      <c r="I60" s="116"/>
      <c r="J60" s="116"/>
      <c r="K60" s="147"/>
      <c r="L60" s="116"/>
      <c r="M60" s="116"/>
      <c r="N60" s="147"/>
    </row>
    <row r="61" spans="2:14" ht="14.25" x14ac:dyDescent="0.15">
      <c r="B61" s="116"/>
      <c r="C61" s="116"/>
      <c r="D61" s="116"/>
      <c r="G61" s="116"/>
      <c r="H61" s="147"/>
      <c r="I61" s="116"/>
      <c r="J61" s="116"/>
      <c r="K61" s="147"/>
      <c r="L61" s="116"/>
      <c r="M61" s="116"/>
      <c r="N61" s="147"/>
    </row>
    <row r="62" spans="2:14" ht="14.25" x14ac:dyDescent="0.15">
      <c r="B62" s="116"/>
      <c r="C62" s="116"/>
      <c r="D62" s="116"/>
      <c r="G62" s="116"/>
      <c r="H62" s="147"/>
      <c r="I62" s="116"/>
      <c r="J62" s="116"/>
      <c r="K62" s="147"/>
      <c r="L62" s="116"/>
      <c r="M62" s="116"/>
      <c r="N62" s="147"/>
    </row>
    <row r="63" spans="2:14" ht="14.25" x14ac:dyDescent="0.15">
      <c r="B63" s="116"/>
      <c r="C63" s="116"/>
      <c r="D63" s="116"/>
      <c r="G63" s="116"/>
      <c r="H63" s="147"/>
      <c r="I63" s="116"/>
      <c r="J63" s="116"/>
      <c r="K63" s="147"/>
      <c r="L63" s="116"/>
      <c r="M63" s="116"/>
      <c r="N63" s="147"/>
    </row>
    <row r="64" spans="2:14" ht="14.25" x14ac:dyDescent="0.15">
      <c r="B64" s="116"/>
      <c r="C64" s="116"/>
      <c r="D64" s="116"/>
      <c r="G64" s="116"/>
      <c r="H64" s="147"/>
      <c r="I64" s="116"/>
      <c r="J64" s="116"/>
      <c r="K64" s="147"/>
      <c r="L64" s="116"/>
      <c r="M64" s="116"/>
      <c r="N64" s="147"/>
    </row>
    <row r="65" spans="2:14" ht="14.25" x14ac:dyDescent="0.15">
      <c r="B65" s="116"/>
      <c r="C65" s="116"/>
      <c r="D65" s="116"/>
      <c r="G65" s="116"/>
      <c r="H65" s="147"/>
      <c r="I65" s="116"/>
      <c r="J65" s="116"/>
      <c r="K65" s="147"/>
      <c r="L65" s="116"/>
      <c r="M65" s="116"/>
      <c r="N65" s="147"/>
    </row>
    <row r="66" spans="2:14" ht="14.25" x14ac:dyDescent="0.15">
      <c r="B66" s="116"/>
      <c r="C66" s="116"/>
      <c r="D66" s="116"/>
      <c r="G66" s="116"/>
      <c r="H66" s="147"/>
      <c r="I66" s="116"/>
      <c r="J66" s="116"/>
      <c r="K66" s="147"/>
      <c r="L66" s="116"/>
      <c r="M66" s="116"/>
      <c r="N66" s="147"/>
    </row>
    <row r="67" spans="2:14" ht="14.25" x14ac:dyDescent="0.15">
      <c r="B67" s="116"/>
      <c r="C67" s="116"/>
      <c r="D67" s="116"/>
      <c r="G67" s="116"/>
      <c r="H67" s="147"/>
      <c r="I67" s="116"/>
      <c r="J67" s="116"/>
      <c r="K67" s="147"/>
      <c r="L67" s="116"/>
      <c r="M67" s="116"/>
      <c r="N67" s="147"/>
    </row>
  </sheetData>
  <mergeCells count="15">
    <mergeCell ref="E1:N1"/>
    <mergeCell ref="A2:O2"/>
    <mergeCell ref="E6:F6"/>
    <mergeCell ref="A7:C7"/>
    <mergeCell ref="E7:F7"/>
    <mergeCell ref="L8:N8"/>
    <mergeCell ref="O8:O10"/>
    <mergeCell ref="I9:K9"/>
    <mergeCell ref="L9:N9"/>
    <mergeCell ref="A11:A27"/>
    <mergeCell ref="A8:C9"/>
    <mergeCell ref="D8:D10"/>
    <mergeCell ref="E8:E10"/>
    <mergeCell ref="F8:F10"/>
    <mergeCell ref="I8:K8"/>
  </mergeCells>
  <phoneticPr fontId="11"/>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B29"/>
  <sheetViews>
    <sheetView showZeros="0" zoomScale="60" zoomScaleNormal="60" zoomScaleSheetLayoutView="80" workbookViewId="0"/>
  </sheetViews>
  <sheetFormatPr defaultColWidth="9" defaultRowHeight="18.75" customHeight="1" x14ac:dyDescent="0.15"/>
  <cols>
    <col min="1" max="1" width="4.125" style="97" customWidth="1"/>
    <col min="2" max="2" width="22.5" style="98" customWidth="1"/>
    <col min="3" max="3" width="26.625" style="98" customWidth="1"/>
    <col min="4" max="4" width="17.125" style="63" customWidth="1"/>
    <col min="5" max="5" width="8.125" style="99" customWidth="1"/>
    <col min="6" max="6" width="4" style="100" customWidth="1"/>
    <col min="7" max="7" width="10.25" style="100" hidden="1" customWidth="1"/>
    <col min="8" max="8" width="23.25" style="31" customWidth="1"/>
    <col min="9" max="9" width="17.125" style="63" customWidth="1"/>
    <col min="10" max="10" width="8.125" style="100" customWidth="1"/>
    <col min="11" max="11" width="4" style="100" customWidth="1"/>
    <col min="12" max="12" width="10.25" style="100" hidden="1" customWidth="1"/>
    <col min="13" max="13" width="8.25" style="100" customWidth="1"/>
    <col min="14" max="14" width="8.625" style="101" hidden="1" customWidth="1"/>
    <col min="15" max="15" width="97.75" style="98" customWidth="1"/>
    <col min="16" max="16" width="14.125" style="31" customWidth="1"/>
    <col min="17" max="17" width="16" style="63" customWidth="1"/>
    <col min="18" max="18" width="10.125" style="102" customWidth="1"/>
    <col min="19" max="19" width="10.125" style="99" customWidth="1"/>
    <col min="20" max="20" width="10.125" style="63" customWidth="1"/>
    <col min="21" max="21" width="5.125" style="63" customWidth="1"/>
    <col min="29" max="256" width="9" style="13"/>
    <col min="257" max="257" width="4.125" style="13" customWidth="1"/>
    <col min="258" max="258" width="22.5" style="13" customWidth="1"/>
    <col min="259" max="259" width="26.625" style="13" customWidth="1"/>
    <col min="260" max="260" width="17.125" style="13" customWidth="1"/>
    <col min="261" max="261" width="8.125" style="13" customWidth="1"/>
    <col min="262" max="262" width="4" style="13" customWidth="1"/>
    <col min="263" max="263" width="0" style="13" hidden="1" customWidth="1"/>
    <col min="264" max="264" width="23.25" style="13" customWidth="1"/>
    <col min="265" max="265" width="17.125" style="13" customWidth="1"/>
    <col min="266" max="266" width="8.125" style="13" customWidth="1"/>
    <col min="267" max="267" width="4" style="13" customWidth="1"/>
    <col min="268" max="268" width="0" style="13" hidden="1" customWidth="1"/>
    <col min="269" max="269" width="8.25" style="13" customWidth="1"/>
    <col min="270" max="270" width="0" style="13" hidden="1" customWidth="1"/>
    <col min="271" max="271" width="97.75" style="13" customWidth="1"/>
    <col min="272" max="272" width="14.125" style="13" customWidth="1"/>
    <col min="273" max="273" width="16" style="13" customWidth="1"/>
    <col min="274" max="276" width="10.125" style="13" customWidth="1"/>
    <col min="277" max="277" width="5.125" style="13" customWidth="1"/>
    <col min="278" max="512" width="9" style="13"/>
    <col min="513" max="513" width="4.125" style="13" customWidth="1"/>
    <col min="514" max="514" width="22.5" style="13" customWidth="1"/>
    <col min="515" max="515" width="26.625" style="13" customWidth="1"/>
    <col min="516" max="516" width="17.125" style="13" customWidth="1"/>
    <col min="517" max="517" width="8.125" style="13" customWidth="1"/>
    <col min="518" max="518" width="4" style="13" customWidth="1"/>
    <col min="519" max="519" width="0" style="13" hidden="1" customWidth="1"/>
    <col min="520" max="520" width="23.25" style="13" customWidth="1"/>
    <col min="521" max="521" width="17.125" style="13" customWidth="1"/>
    <col min="522" max="522" width="8.125" style="13" customWidth="1"/>
    <col min="523" max="523" width="4" style="13" customWidth="1"/>
    <col min="524" max="524" width="0" style="13" hidden="1" customWidth="1"/>
    <col min="525" max="525" width="8.25" style="13" customWidth="1"/>
    <col min="526" max="526" width="0" style="13" hidden="1" customWidth="1"/>
    <col min="527" max="527" width="97.75" style="13" customWidth="1"/>
    <col min="528" max="528" width="14.125" style="13" customWidth="1"/>
    <col min="529" max="529" width="16" style="13" customWidth="1"/>
    <col min="530" max="532" width="10.125" style="13" customWidth="1"/>
    <col min="533" max="533" width="5.125" style="13" customWidth="1"/>
    <col min="534" max="768" width="9" style="13"/>
    <col min="769" max="769" width="4.125" style="13" customWidth="1"/>
    <col min="770" max="770" width="22.5" style="13" customWidth="1"/>
    <col min="771" max="771" width="26.625" style="13" customWidth="1"/>
    <col min="772" max="772" width="17.125" style="13" customWidth="1"/>
    <col min="773" max="773" width="8.125" style="13" customWidth="1"/>
    <col min="774" max="774" width="4" style="13" customWidth="1"/>
    <col min="775" max="775" width="0" style="13" hidden="1" customWidth="1"/>
    <col min="776" max="776" width="23.25" style="13" customWidth="1"/>
    <col min="777" max="777" width="17.125" style="13" customWidth="1"/>
    <col min="778" max="778" width="8.125" style="13" customWidth="1"/>
    <col min="779" max="779" width="4" style="13" customWidth="1"/>
    <col min="780" max="780" width="0" style="13" hidden="1" customWidth="1"/>
    <col min="781" max="781" width="8.25" style="13" customWidth="1"/>
    <col min="782" max="782" width="0" style="13" hidden="1" customWidth="1"/>
    <col min="783" max="783" width="97.75" style="13" customWidth="1"/>
    <col min="784" max="784" width="14.125" style="13" customWidth="1"/>
    <col min="785" max="785" width="16" style="13" customWidth="1"/>
    <col min="786" max="788" width="10.125" style="13" customWidth="1"/>
    <col min="789" max="789" width="5.125" style="13" customWidth="1"/>
    <col min="790" max="1024" width="9" style="13"/>
    <col min="1025" max="1025" width="4.125" style="13" customWidth="1"/>
    <col min="1026" max="1026" width="22.5" style="13" customWidth="1"/>
    <col min="1027" max="1027" width="26.625" style="13" customWidth="1"/>
    <col min="1028" max="1028" width="17.125" style="13" customWidth="1"/>
    <col min="1029" max="1029" width="8.125" style="13" customWidth="1"/>
    <col min="1030" max="1030" width="4" style="13" customWidth="1"/>
    <col min="1031" max="1031" width="0" style="13" hidden="1" customWidth="1"/>
    <col min="1032" max="1032" width="23.25" style="13" customWidth="1"/>
    <col min="1033" max="1033" width="17.125" style="13" customWidth="1"/>
    <col min="1034" max="1034" width="8.125" style="13" customWidth="1"/>
    <col min="1035" max="1035" width="4" style="13" customWidth="1"/>
    <col min="1036" max="1036" width="0" style="13" hidden="1" customWidth="1"/>
    <col min="1037" max="1037" width="8.25" style="13" customWidth="1"/>
    <col min="1038" max="1038" width="0" style="13" hidden="1" customWidth="1"/>
    <col min="1039" max="1039" width="97.75" style="13" customWidth="1"/>
    <col min="1040" max="1040" width="14.125" style="13" customWidth="1"/>
    <col min="1041" max="1041" width="16" style="13" customWidth="1"/>
    <col min="1042" max="1044" width="10.125" style="13" customWidth="1"/>
    <col min="1045" max="1045" width="5.125" style="13" customWidth="1"/>
    <col min="1046" max="1280" width="9" style="13"/>
    <col min="1281" max="1281" width="4.125" style="13" customWidth="1"/>
    <col min="1282" max="1282" width="22.5" style="13" customWidth="1"/>
    <col min="1283" max="1283" width="26.625" style="13" customWidth="1"/>
    <col min="1284" max="1284" width="17.125" style="13" customWidth="1"/>
    <col min="1285" max="1285" width="8.125" style="13" customWidth="1"/>
    <col min="1286" max="1286" width="4" style="13" customWidth="1"/>
    <col min="1287" max="1287" width="0" style="13" hidden="1" customWidth="1"/>
    <col min="1288" max="1288" width="23.25" style="13" customWidth="1"/>
    <col min="1289" max="1289" width="17.125" style="13" customWidth="1"/>
    <col min="1290" max="1290" width="8.125" style="13" customWidth="1"/>
    <col min="1291" max="1291" width="4" style="13" customWidth="1"/>
    <col min="1292" max="1292" width="0" style="13" hidden="1" customWidth="1"/>
    <col min="1293" max="1293" width="8.25" style="13" customWidth="1"/>
    <col min="1294" max="1294" width="0" style="13" hidden="1" customWidth="1"/>
    <col min="1295" max="1295" width="97.75" style="13" customWidth="1"/>
    <col min="1296" max="1296" width="14.125" style="13" customWidth="1"/>
    <col min="1297" max="1297" width="16" style="13" customWidth="1"/>
    <col min="1298" max="1300" width="10.125" style="13" customWidth="1"/>
    <col min="1301" max="1301" width="5.125" style="13" customWidth="1"/>
    <col min="1302" max="1536" width="9" style="13"/>
    <col min="1537" max="1537" width="4.125" style="13" customWidth="1"/>
    <col min="1538" max="1538" width="22.5" style="13" customWidth="1"/>
    <col min="1539" max="1539" width="26.625" style="13" customWidth="1"/>
    <col min="1540" max="1540" width="17.125" style="13" customWidth="1"/>
    <col min="1541" max="1541" width="8.125" style="13" customWidth="1"/>
    <col min="1542" max="1542" width="4" style="13" customWidth="1"/>
    <col min="1543" max="1543" width="0" style="13" hidden="1" customWidth="1"/>
    <col min="1544" max="1544" width="23.25" style="13" customWidth="1"/>
    <col min="1545" max="1545" width="17.125" style="13" customWidth="1"/>
    <col min="1546" max="1546" width="8.125" style="13" customWidth="1"/>
    <col min="1547" max="1547" width="4" style="13" customWidth="1"/>
    <col min="1548" max="1548" width="0" style="13" hidden="1" customWidth="1"/>
    <col min="1549" max="1549" width="8.25" style="13" customWidth="1"/>
    <col min="1550" max="1550" width="0" style="13" hidden="1" customWidth="1"/>
    <col min="1551" max="1551" width="97.75" style="13" customWidth="1"/>
    <col min="1552" max="1552" width="14.125" style="13" customWidth="1"/>
    <col min="1553" max="1553" width="16" style="13" customWidth="1"/>
    <col min="1554" max="1556" width="10.125" style="13" customWidth="1"/>
    <col min="1557" max="1557" width="5.125" style="13" customWidth="1"/>
    <col min="1558" max="1792" width="9" style="13"/>
    <col min="1793" max="1793" width="4.125" style="13" customWidth="1"/>
    <col min="1794" max="1794" width="22.5" style="13" customWidth="1"/>
    <col min="1795" max="1795" width="26.625" style="13" customWidth="1"/>
    <col min="1796" max="1796" width="17.125" style="13" customWidth="1"/>
    <col min="1797" max="1797" width="8.125" style="13" customWidth="1"/>
    <col min="1798" max="1798" width="4" style="13" customWidth="1"/>
    <col min="1799" max="1799" width="0" style="13" hidden="1" customWidth="1"/>
    <col min="1800" max="1800" width="23.25" style="13" customWidth="1"/>
    <col min="1801" max="1801" width="17.125" style="13" customWidth="1"/>
    <col min="1802" max="1802" width="8.125" style="13" customWidth="1"/>
    <col min="1803" max="1803" width="4" style="13" customWidth="1"/>
    <col min="1804" max="1804" width="0" style="13" hidden="1" customWidth="1"/>
    <col min="1805" max="1805" width="8.25" style="13" customWidth="1"/>
    <col min="1806" max="1806" width="0" style="13" hidden="1" customWidth="1"/>
    <col min="1807" max="1807" width="97.75" style="13" customWidth="1"/>
    <col min="1808" max="1808" width="14.125" style="13" customWidth="1"/>
    <col min="1809" max="1809" width="16" style="13" customWidth="1"/>
    <col min="1810" max="1812" width="10.125" style="13" customWidth="1"/>
    <col min="1813" max="1813" width="5.125" style="13" customWidth="1"/>
    <col min="1814" max="2048" width="9" style="13"/>
    <col min="2049" max="2049" width="4.125" style="13" customWidth="1"/>
    <col min="2050" max="2050" width="22.5" style="13" customWidth="1"/>
    <col min="2051" max="2051" width="26.625" style="13" customWidth="1"/>
    <col min="2052" max="2052" width="17.125" style="13" customWidth="1"/>
    <col min="2053" max="2053" width="8.125" style="13" customWidth="1"/>
    <col min="2054" max="2054" width="4" style="13" customWidth="1"/>
    <col min="2055" max="2055" width="0" style="13" hidden="1" customWidth="1"/>
    <col min="2056" max="2056" width="23.25" style="13" customWidth="1"/>
    <col min="2057" max="2057" width="17.125" style="13" customWidth="1"/>
    <col min="2058" max="2058" width="8.125" style="13" customWidth="1"/>
    <col min="2059" max="2059" width="4" style="13" customWidth="1"/>
    <col min="2060" max="2060" width="0" style="13" hidden="1" customWidth="1"/>
    <col min="2061" max="2061" width="8.25" style="13" customWidth="1"/>
    <col min="2062" max="2062" width="0" style="13" hidden="1" customWidth="1"/>
    <col min="2063" max="2063" width="97.75" style="13" customWidth="1"/>
    <col min="2064" max="2064" width="14.125" style="13" customWidth="1"/>
    <col min="2065" max="2065" width="16" style="13" customWidth="1"/>
    <col min="2066" max="2068" width="10.125" style="13" customWidth="1"/>
    <col min="2069" max="2069" width="5.125" style="13" customWidth="1"/>
    <col min="2070" max="2304" width="9" style="13"/>
    <col min="2305" max="2305" width="4.125" style="13" customWidth="1"/>
    <col min="2306" max="2306" width="22.5" style="13" customWidth="1"/>
    <col min="2307" max="2307" width="26.625" style="13" customWidth="1"/>
    <col min="2308" max="2308" width="17.125" style="13" customWidth="1"/>
    <col min="2309" max="2309" width="8.125" style="13" customWidth="1"/>
    <col min="2310" max="2310" width="4" style="13" customWidth="1"/>
    <col min="2311" max="2311" width="0" style="13" hidden="1" customWidth="1"/>
    <col min="2312" max="2312" width="23.25" style="13" customWidth="1"/>
    <col min="2313" max="2313" width="17.125" style="13" customWidth="1"/>
    <col min="2314" max="2314" width="8.125" style="13" customWidth="1"/>
    <col min="2315" max="2315" width="4" style="13" customWidth="1"/>
    <col min="2316" max="2316" width="0" style="13" hidden="1" customWidth="1"/>
    <col min="2317" max="2317" width="8.25" style="13" customWidth="1"/>
    <col min="2318" max="2318" width="0" style="13" hidden="1" customWidth="1"/>
    <col min="2319" max="2319" width="97.75" style="13" customWidth="1"/>
    <col min="2320" max="2320" width="14.125" style="13" customWidth="1"/>
    <col min="2321" max="2321" width="16" style="13" customWidth="1"/>
    <col min="2322" max="2324" width="10.125" style="13" customWidth="1"/>
    <col min="2325" max="2325" width="5.125" style="13" customWidth="1"/>
    <col min="2326" max="2560" width="9" style="13"/>
    <col min="2561" max="2561" width="4.125" style="13" customWidth="1"/>
    <col min="2562" max="2562" width="22.5" style="13" customWidth="1"/>
    <col min="2563" max="2563" width="26.625" style="13" customWidth="1"/>
    <col min="2564" max="2564" width="17.125" style="13" customWidth="1"/>
    <col min="2565" max="2565" width="8.125" style="13" customWidth="1"/>
    <col min="2566" max="2566" width="4" style="13" customWidth="1"/>
    <col min="2567" max="2567" width="0" style="13" hidden="1" customWidth="1"/>
    <col min="2568" max="2568" width="23.25" style="13" customWidth="1"/>
    <col min="2569" max="2569" width="17.125" style="13" customWidth="1"/>
    <col min="2570" max="2570" width="8.125" style="13" customWidth="1"/>
    <col min="2571" max="2571" width="4" style="13" customWidth="1"/>
    <col min="2572" max="2572" width="0" style="13" hidden="1" customWidth="1"/>
    <col min="2573" max="2573" width="8.25" style="13" customWidth="1"/>
    <col min="2574" max="2574" width="0" style="13" hidden="1" customWidth="1"/>
    <col min="2575" max="2575" width="97.75" style="13" customWidth="1"/>
    <col min="2576" max="2576" width="14.125" style="13" customWidth="1"/>
    <col min="2577" max="2577" width="16" style="13" customWidth="1"/>
    <col min="2578" max="2580" width="10.125" style="13" customWidth="1"/>
    <col min="2581" max="2581" width="5.125" style="13" customWidth="1"/>
    <col min="2582" max="2816" width="9" style="13"/>
    <col min="2817" max="2817" width="4.125" style="13" customWidth="1"/>
    <col min="2818" max="2818" width="22.5" style="13" customWidth="1"/>
    <col min="2819" max="2819" width="26.625" style="13" customWidth="1"/>
    <col min="2820" max="2820" width="17.125" style="13" customWidth="1"/>
    <col min="2821" max="2821" width="8.125" style="13" customWidth="1"/>
    <col min="2822" max="2822" width="4" style="13" customWidth="1"/>
    <col min="2823" max="2823" width="0" style="13" hidden="1" customWidth="1"/>
    <col min="2824" max="2824" width="23.25" style="13" customWidth="1"/>
    <col min="2825" max="2825" width="17.125" style="13" customWidth="1"/>
    <col min="2826" max="2826" width="8.125" style="13" customWidth="1"/>
    <col min="2827" max="2827" width="4" style="13" customWidth="1"/>
    <col min="2828" max="2828" width="0" style="13" hidden="1" customWidth="1"/>
    <col min="2829" max="2829" width="8.25" style="13" customWidth="1"/>
    <col min="2830" max="2830" width="0" style="13" hidden="1" customWidth="1"/>
    <col min="2831" max="2831" width="97.75" style="13" customWidth="1"/>
    <col min="2832" max="2832" width="14.125" style="13" customWidth="1"/>
    <col min="2833" max="2833" width="16" style="13" customWidth="1"/>
    <col min="2834" max="2836" width="10.125" style="13" customWidth="1"/>
    <col min="2837" max="2837" width="5.125" style="13" customWidth="1"/>
    <col min="2838" max="3072" width="9" style="13"/>
    <col min="3073" max="3073" width="4.125" style="13" customWidth="1"/>
    <col min="3074" max="3074" width="22.5" style="13" customWidth="1"/>
    <col min="3075" max="3075" width="26.625" style="13" customWidth="1"/>
    <col min="3076" max="3076" width="17.125" style="13" customWidth="1"/>
    <col min="3077" max="3077" width="8.125" style="13" customWidth="1"/>
    <col min="3078" max="3078" width="4" style="13" customWidth="1"/>
    <col min="3079" max="3079" width="0" style="13" hidden="1" customWidth="1"/>
    <col min="3080" max="3080" width="23.25" style="13" customWidth="1"/>
    <col min="3081" max="3081" width="17.125" style="13" customWidth="1"/>
    <col min="3082" max="3082" width="8.125" style="13" customWidth="1"/>
    <col min="3083" max="3083" width="4" style="13" customWidth="1"/>
    <col min="3084" max="3084" width="0" style="13" hidden="1" customWidth="1"/>
    <col min="3085" max="3085" width="8.25" style="13" customWidth="1"/>
    <col min="3086" max="3086" width="0" style="13" hidden="1" customWidth="1"/>
    <col min="3087" max="3087" width="97.75" style="13" customWidth="1"/>
    <col min="3088" max="3088" width="14.125" style="13" customWidth="1"/>
    <col min="3089" max="3089" width="16" style="13" customWidth="1"/>
    <col min="3090" max="3092" width="10.125" style="13" customWidth="1"/>
    <col min="3093" max="3093" width="5.125" style="13" customWidth="1"/>
    <col min="3094" max="3328" width="9" style="13"/>
    <col min="3329" max="3329" width="4.125" style="13" customWidth="1"/>
    <col min="3330" max="3330" width="22.5" style="13" customWidth="1"/>
    <col min="3331" max="3331" width="26.625" style="13" customWidth="1"/>
    <col min="3332" max="3332" width="17.125" style="13" customWidth="1"/>
    <col min="3333" max="3333" width="8.125" style="13" customWidth="1"/>
    <col min="3334" max="3334" width="4" style="13" customWidth="1"/>
    <col min="3335" max="3335" width="0" style="13" hidden="1" customWidth="1"/>
    <col min="3336" max="3336" width="23.25" style="13" customWidth="1"/>
    <col min="3337" max="3337" width="17.125" style="13" customWidth="1"/>
    <col min="3338" max="3338" width="8.125" style="13" customWidth="1"/>
    <col min="3339" max="3339" width="4" style="13" customWidth="1"/>
    <col min="3340" max="3340" width="0" style="13" hidden="1" customWidth="1"/>
    <col min="3341" max="3341" width="8.25" style="13" customWidth="1"/>
    <col min="3342" max="3342" width="0" style="13" hidden="1" customWidth="1"/>
    <col min="3343" max="3343" width="97.75" style="13" customWidth="1"/>
    <col min="3344" max="3344" width="14.125" style="13" customWidth="1"/>
    <col min="3345" max="3345" width="16" style="13" customWidth="1"/>
    <col min="3346" max="3348" width="10.125" style="13" customWidth="1"/>
    <col min="3349" max="3349" width="5.125" style="13" customWidth="1"/>
    <col min="3350" max="3584" width="9" style="13"/>
    <col min="3585" max="3585" width="4.125" style="13" customWidth="1"/>
    <col min="3586" max="3586" width="22.5" style="13" customWidth="1"/>
    <col min="3587" max="3587" width="26.625" style="13" customWidth="1"/>
    <col min="3588" max="3588" width="17.125" style="13" customWidth="1"/>
    <col min="3589" max="3589" width="8.125" style="13" customWidth="1"/>
    <col min="3590" max="3590" width="4" style="13" customWidth="1"/>
    <col min="3591" max="3591" width="0" style="13" hidden="1" customWidth="1"/>
    <col min="3592" max="3592" width="23.25" style="13" customWidth="1"/>
    <col min="3593" max="3593" width="17.125" style="13" customWidth="1"/>
    <col min="3594" max="3594" width="8.125" style="13" customWidth="1"/>
    <col min="3595" max="3595" width="4" style="13" customWidth="1"/>
    <col min="3596" max="3596" width="0" style="13" hidden="1" customWidth="1"/>
    <col min="3597" max="3597" width="8.25" style="13" customWidth="1"/>
    <col min="3598" max="3598" width="0" style="13" hidden="1" customWidth="1"/>
    <col min="3599" max="3599" width="97.75" style="13" customWidth="1"/>
    <col min="3600" max="3600" width="14.125" style="13" customWidth="1"/>
    <col min="3601" max="3601" width="16" style="13" customWidth="1"/>
    <col min="3602" max="3604" width="10.125" style="13" customWidth="1"/>
    <col min="3605" max="3605" width="5.125" style="13" customWidth="1"/>
    <col min="3606" max="3840" width="9" style="13"/>
    <col min="3841" max="3841" width="4.125" style="13" customWidth="1"/>
    <col min="3842" max="3842" width="22.5" style="13" customWidth="1"/>
    <col min="3843" max="3843" width="26.625" style="13" customWidth="1"/>
    <col min="3844" max="3844" width="17.125" style="13" customWidth="1"/>
    <col min="3845" max="3845" width="8.125" style="13" customWidth="1"/>
    <col min="3846" max="3846" width="4" style="13" customWidth="1"/>
    <col min="3847" max="3847" width="0" style="13" hidden="1" customWidth="1"/>
    <col min="3848" max="3848" width="23.25" style="13" customWidth="1"/>
    <col min="3849" max="3849" width="17.125" style="13" customWidth="1"/>
    <col min="3850" max="3850" width="8.125" style="13" customWidth="1"/>
    <col min="3851" max="3851" width="4" style="13" customWidth="1"/>
    <col min="3852" max="3852" width="0" style="13" hidden="1" customWidth="1"/>
    <col min="3853" max="3853" width="8.25" style="13" customWidth="1"/>
    <col min="3854" max="3854" width="0" style="13" hidden="1" customWidth="1"/>
    <col min="3855" max="3855" width="97.75" style="13" customWidth="1"/>
    <col min="3856" max="3856" width="14.125" style="13" customWidth="1"/>
    <col min="3857" max="3857" width="16" style="13" customWidth="1"/>
    <col min="3858" max="3860" width="10.125" style="13" customWidth="1"/>
    <col min="3861" max="3861" width="5.125" style="13" customWidth="1"/>
    <col min="3862" max="4096" width="9" style="13"/>
    <col min="4097" max="4097" width="4.125" style="13" customWidth="1"/>
    <col min="4098" max="4098" width="22.5" style="13" customWidth="1"/>
    <col min="4099" max="4099" width="26.625" style="13" customWidth="1"/>
    <col min="4100" max="4100" width="17.125" style="13" customWidth="1"/>
    <col min="4101" max="4101" width="8.125" style="13" customWidth="1"/>
    <col min="4102" max="4102" width="4" style="13" customWidth="1"/>
    <col min="4103" max="4103" width="0" style="13" hidden="1" customWidth="1"/>
    <col min="4104" max="4104" width="23.25" style="13" customWidth="1"/>
    <col min="4105" max="4105" width="17.125" style="13" customWidth="1"/>
    <col min="4106" max="4106" width="8.125" style="13" customWidth="1"/>
    <col min="4107" max="4107" width="4" style="13" customWidth="1"/>
    <col min="4108" max="4108" width="0" style="13" hidden="1" customWidth="1"/>
    <col min="4109" max="4109" width="8.25" style="13" customWidth="1"/>
    <col min="4110" max="4110" width="0" style="13" hidden="1" customWidth="1"/>
    <col min="4111" max="4111" width="97.75" style="13" customWidth="1"/>
    <col min="4112" max="4112" width="14.125" style="13" customWidth="1"/>
    <col min="4113" max="4113" width="16" style="13" customWidth="1"/>
    <col min="4114" max="4116" width="10.125" style="13" customWidth="1"/>
    <col min="4117" max="4117" width="5.125" style="13" customWidth="1"/>
    <col min="4118" max="4352" width="9" style="13"/>
    <col min="4353" max="4353" width="4.125" style="13" customWidth="1"/>
    <col min="4354" max="4354" width="22.5" style="13" customWidth="1"/>
    <col min="4355" max="4355" width="26.625" style="13" customWidth="1"/>
    <col min="4356" max="4356" width="17.125" style="13" customWidth="1"/>
    <col min="4357" max="4357" width="8.125" style="13" customWidth="1"/>
    <col min="4358" max="4358" width="4" style="13" customWidth="1"/>
    <col min="4359" max="4359" width="0" style="13" hidden="1" customWidth="1"/>
    <col min="4360" max="4360" width="23.25" style="13" customWidth="1"/>
    <col min="4361" max="4361" width="17.125" style="13" customWidth="1"/>
    <col min="4362" max="4362" width="8.125" style="13" customWidth="1"/>
    <col min="4363" max="4363" width="4" style="13" customWidth="1"/>
    <col min="4364" max="4364" width="0" style="13" hidden="1" customWidth="1"/>
    <col min="4365" max="4365" width="8.25" style="13" customWidth="1"/>
    <col min="4366" max="4366" width="0" style="13" hidden="1" customWidth="1"/>
    <col min="4367" max="4367" width="97.75" style="13" customWidth="1"/>
    <col min="4368" max="4368" width="14.125" style="13" customWidth="1"/>
    <col min="4369" max="4369" width="16" style="13" customWidth="1"/>
    <col min="4370" max="4372" width="10.125" style="13" customWidth="1"/>
    <col min="4373" max="4373" width="5.125" style="13" customWidth="1"/>
    <col min="4374" max="4608" width="9" style="13"/>
    <col min="4609" max="4609" width="4.125" style="13" customWidth="1"/>
    <col min="4610" max="4610" width="22.5" style="13" customWidth="1"/>
    <col min="4611" max="4611" width="26.625" style="13" customWidth="1"/>
    <col min="4612" max="4612" width="17.125" style="13" customWidth="1"/>
    <col min="4613" max="4613" width="8.125" style="13" customWidth="1"/>
    <col min="4614" max="4614" width="4" style="13" customWidth="1"/>
    <col min="4615" max="4615" width="0" style="13" hidden="1" customWidth="1"/>
    <col min="4616" max="4616" width="23.25" style="13" customWidth="1"/>
    <col min="4617" max="4617" width="17.125" style="13" customWidth="1"/>
    <col min="4618" max="4618" width="8.125" style="13" customWidth="1"/>
    <col min="4619" max="4619" width="4" style="13" customWidth="1"/>
    <col min="4620" max="4620" width="0" style="13" hidden="1" customWidth="1"/>
    <col min="4621" max="4621" width="8.25" style="13" customWidth="1"/>
    <col min="4622" max="4622" width="0" style="13" hidden="1" customWidth="1"/>
    <col min="4623" max="4623" width="97.75" style="13" customWidth="1"/>
    <col min="4624" max="4624" width="14.125" style="13" customWidth="1"/>
    <col min="4625" max="4625" width="16" style="13" customWidth="1"/>
    <col min="4626" max="4628" width="10.125" style="13" customWidth="1"/>
    <col min="4629" max="4629" width="5.125" style="13" customWidth="1"/>
    <col min="4630" max="4864" width="9" style="13"/>
    <col min="4865" max="4865" width="4.125" style="13" customWidth="1"/>
    <col min="4866" max="4866" width="22.5" style="13" customWidth="1"/>
    <col min="4867" max="4867" width="26.625" style="13" customWidth="1"/>
    <col min="4868" max="4868" width="17.125" style="13" customWidth="1"/>
    <col min="4869" max="4869" width="8.125" style="13" customWidth="1"/>
    <col min="4870" max="4870" width="4" style="13" customWidth="1"/>
    <col min="4871" max="4871" width="0" style="13" hidden="1" customWidth="1"/>
    <col min="4872" max="4872" width="23.25" style="13" customWidth="1"/>
    <col min="4873" max="4873" width="17.125" style="13" customWidth="1"/>
    <col min="4874" max="4874" width="8.125" style="13" customWidth="1"/>
    <col min="4875" max="4875" width="4" style="13" customWidth="1"/>
    <col min="4876" max="4876" width="0" style="13" hidden="1" customWidth="1"/>
    <col min="4877" max="4877" width="8.25" style="13" customWidth="1"/>
    <col min="4878" max="4878" width="0" style="13" hidden="1" customWidth="1"/>
    <col min="4879" max="4879" width="97.75" style="13" customWidth="1"/>
    <col min="4880" max="4880" width="14.125" style="13" customWidth="1"/>
    <col min="4881" max="4881" width="16" style="13" customWidth="1"/>
    <col min="4882" max="4884" width="10.125" style="13" customWidth="1"/>
    <col min="4885" max="4885" width="5.125" style="13" customWidth="1"/>
    <col min="4886" max="5120" width="9" style="13"/>
    <col min="5121" max="5121" width="4.125" style="13" customWidth="1"/>
    <col min="5122" max="5122" width="22.5" style="13" customWidth="1"/>
    <col min="5123" max="5123" width="26.625" style="13" customWidth="1"/>
    <col min="5124" max="5124" width="17.125" style="13" customWidth="1"/>
    <col min="5125" max="5125" width="8.125" style="13" customWidth="1"/>
    <col min="5126" max="5126" width="4" style="13" customWidth="1"/>
    <col min="5127" max="5127" width="0" style="13" hidden="1" customWidth="1"/>
    <col min="5128" max="5128" width="23.25" style="13" customWidth="1"/>
    <col min="5129" max="5129" width="17.125" style="13" customWidth="1"/>
    <col min="5130" max="5130" width="8.125" style="13" customWidth="1"/>
    <col min="5131" max="5131" width="4" style="13" customWidth="1"/>
    <col min="5132" max="5132" width="0" style="13" hidden="1" customWidth="1"/>
    <col min="5133" max="5133" width="8.25" style="13" customWidth="1"/>
    <col min="5134" max="5134" width="0" style="13" hidden="1" customWidth="1"/>
    <col min="5135" max="5135" width="97.75" style="13" customWidth="1"/>
    <col min="5136" max="5136" width="14.125" style="13" customWidth="1"/>
    <col min="5137" max="5137" width="16" style="13" customWidth="1"/>
    <col min="5138" max="5140" width="10.125" style="13" customWidth="1"/>
    <col min="5141" max="5141" width="5.125" style="13" customWidth="1"/>
    <col min="5142" max="5376" width="9" style="13"/>
    <col min="5377" max="5377" width="4.125" style="13" customWidth="1"/>
    <col min="5378" max="5378" width="22.5" style="13" customWidth="1"/>
    <col min="5379" max="5379" width="26.625" style="13" customWidth="1"/>
    <col min="5380" max="5380" width="17.125" style="13" customWidth="1"/>
    <col min="5381" max="5381" width="8.125" style="13" customWidth="1"/>
    <col min="5382" max="5382" width="4" style="13" customWidth="1"/>
    <col min="5383" max="5383" width="0" style="13" hidden="1" customWidth="1"/>
    <col min="5384" max="5384" width="23.25" style="13" customWidth="1"/>
    <col min="5385" max="5385" width="17.125" style="13" customWidth="1"/>
    <col min="5386" max="5386" width="8.125" style="13" customWidth="1"/>
    <col min="5387" max="5387" width="4" style="13" customWidth="1"/>
    <col min="5388" max="5388" width="0" style="13" hidden="1" customWidth="1"/>
    <col min="5389" max="5389" width="8.25" style="13" customWidth="1"/>
    <col min="5390" max="5390" width="0" style="13" hidden="1" customWidth="1"/>
    <col min="5391" max="5391" width="97.75" style="13" customWidth="1"/>
    <col min="5392" max="5392" width="14.125" style="13" customWidth="1"/>
    <col min="5393" max="5393" width="16" style="13" customWidth="1"/>
    <col min="5394" max="5396" width="10.125" style="13" customWidth="1"/>
    <col min="5397" max="5397" width="5.125" style="13" customWidth="1"/>
    <col min="5398" max="5632" width="9" style="13"/>
    <col min="5633" max="5633" width="4.125" style="13" customWidth="1"/>
    <col min="5634" max="5634" width="22.5" style="13" customWidth="1"/>
    <col min="5635" max="5635" width="26.625" style="13" customWidth="1"/>
    <col min="5636" max="5636" width="17.125" style="13" customWidth="1"/>
    <col min="5637" max="5637" width="8.125" style="13" customWidth="1"/>
    <col min="5638" max="5638" width="4" style="13" customWidth="1"/>
    <col min="5639" max="5639" width="0" style="13" hidden="1" customWidth="1"/>
    <col min="5640" max="5640" width="23.25" style="13" customWidth="1"/>
    <col min="5641" max="5641" width="17.125" style="13" customWidth="1"/>
    <col min="5642" max="5642" width="8.125" style="13" customWidth="1"/>
    <col min="5643" max="5643" width="4" style="13" customWidth="1"/>
    <col min="5644" max="5644" width="0" style="13" hidden="1" customWidth="1"/>
    <col min="5645" max="5645" width="8.25" style="13" customWidth="1"/>
    <col min="5646" max="5646" width="0" style="13" hidden="1" customWidth="1"/>
    <col min="5647" max="5647" width="97.75" style="13" customWidth="1"/>
    <col min="5648" max="5648" width="14.125" style="13" customWidth="1"/>
    <col min="5649" max="5649" width="16" style="13" customWidth="1"/>
    <col min="5650" max="5652" width="10.125" style="13" customWidth="1"/>
    <col min="5653" max="5653" width="5.125" style="13" customWidth="1"/>
    <col min="5654" max="5888" width="9" style="13"/>
    <col min="5889" max="5889" width="4.125" style="13" customWidth="1"/>
    <col min="5890" max="5890" width="22.5" style="13" customWidth="1"/>
    <col min="5891" max="5891" width="26.625" style="13" customWidth="1"/>
    <col min="5892" max="5892" width="17.125" style="13" customWidth="1"/>
    <col min="5893" max="5893" width="8.125" style="13" customWidth="1"/>
    <col min="5894" max="5894" width="4" style="13" customWidth="1"/>
    <col min="5895" max="5895" width="0" style="13" hidden="1" customWidth="1"/>
    <col min="5896" max="5896" width="23.25" style="13" customWidth="1"/>
    <col min="5897" max="5897" width="17.125" style="13" customWidth="1"/>
    <col min="5898" max="5898" width="8.125" style="13" customWidth="1"/>
    <col min="5899" max="5899" width="4" style="13" customWidth="1"/>
    <col min="5900" max="5900" width="0" style="13" hidden="1" customWidth="1"/>
    <col min="5901" max="5901" width="8.25" style="13" customWidth="1"/>
    <col min="5902" max="5902" width="0" style="13" hidden="1" customWidth="1"/>
    <col min="5903" max="5903" width="97.75" style="13" customWidth="1"/>
    <col min="5904" max="5904" width="14.125" style="13" customWidth="1"/>
    <col min="5905" max="5905" width="16" style="13" customWidth="1"/>
    <col min="5906" max="5908" width="10.125" style="13" customWidth="1"/>
    <col min="5909" max="5909" width="5.125" style="13" customWidth="1"/>
    <col min="5910" max="6144" width="9" style="13"/>
    <col min="6145" max="6145" width="4.125" style="13" customWidth="1"/>
    <col min="6146" max="6146" width="22.5" style="13" customWidth="1"/>
    <col min="6147" max="6147" width="26.625" style="13" customWidth="1"/>
    <col min="6148" max="6148" width="17.125" style="13" customWidth="1"/>
    <col min="6149" max="6149" width="8.125" style="13" customWidth="1"/>
    <col min="6150" max="6150" width="4" style="13" customWidth="1"/>
    <col min="6151" max="6151" width="0" style="13" hidden="1" customWidth="1"/>
    <col min="6152" max="6152" width="23.25" style="13" customWidth="1"/>
    <col min="6153" max="6153" width="17.125" style="13" customWidth="1"/>
    <col min="6154" max="6154" width="8.125" style="13" customWidth="1"/>
    <col min="6155" max="6155" width="4" style="13" customWidth="1"/>
    <col min="6156" max="6156" width="0" style="13" hidden="1" customWidth="1"/>
    <col min="6157" max="6157" width="8.25" style="13" customWidth="1"/>
    <col min="6158" max="6158" width="0" style="13" hidden="1" customWidth="1"/>
    <col min="6159" max="6159" width="97.75" style="13" customWidth="1"/>
    <col min="6160" max="6160" width="14.125" style="13" customWidth="1"/>
    <col min="6161" max="6161" width="16" style="13" customWidth="1"/>
    <col min="6162" max="6164" width="10.125" style="13" customWidth="1"/>
    <col min="6165" max="6165" width="5.125" style="13" customWidth="1"/>
    <col min="6166" max="6400" width="9" style="13"/>
    <col min="6401" max="6401" width="4.125" style="13" customWidth="1"/>
    <col min="6402" max="6402" width="22.5" style="13" customWidth="1"/>
    <col min="6403" max="6403" width="26.625" style="13" customWidth="1"/>
    <col min="6404" max="6404" width="17.125" style="13" customWidth="1"/>
    <col min="6405" max="6405" width="8.125" style="13" customWidth="1"/>
    <col min="6406" max="6406" width="4" style="13" customWidth="1"/>
    <col min="6407" max="6407" width="0" style="13" hidden="1" customWidth="1"/>
    <col min="6408" max="6408" width="23.25" style="13" customWidth="1"/>
    <col min="6409" max="6409" width="17.125" style="13" customWidth="1"/>
    <col min="6410" max="6410" width="8.125" style="13" customWidth="1"/>
    <col min="6411" max="6411" width="4" style="13" customWidth="1"/>
    <col min="6412" max="6412" width="0" style="13" hidden="1" customWidth="1"/>
    <col min="6413" max="6413" width="8.25" style="13" customWidth="1"/>
    <col min="6414" max="6414" width="0" style="13" hidden="1" customWidth="1"/>
    <col min="6415" max="6415" width="97.75" style="13" customWidth="1"/>
    <col min="6416" max="6416" width="14.125" style="13" customWidth="1"/>
    <col min="6417" max="6417" width="16" style="13" customWidth="1"/>
    <col min="6418" max="6420" width="10.125" style="13" customWidth="1"/>
    <col min="6421" max="6421" width="5.125" style="13" customWidth="1"/>
    <col min="6422" max="6656" width="9" style="13"/>
    <col min="6657" max="6657" width="4.125" style="13" customWidth="1"/>
    <col min="6658" max="6658" width="22.5" style="13" customWidth="1"/>
    <col min="6659" max="6659" width="26.625" style="13" customWidth="1"/>
    <col min="6660" max="6660" width="17.125" style="13" customWidth="1"/>
    <col min="6661" max="6661" width="8.125" style="13" customWidth="1"/>
    <col min="6662" max="6662" width="4" style="13" customWidth="1"/>
    <col min="6663" max="6663" width="0" style="13" hidden="1" customWidth="1"/>
    <col min="6664" max="6664" width="23.25" style="13" customWidth="1"/>
    <col min="6665" max="6665" width="17.125" style="13" customWidth="1"/>
    <col min="6666" max="6666" width="8.125" style="13" customWidth="1"/>
    <col min="6667" max="6667" width="4" style="13" customWidth="1"/>
    <col min="6668" max="6668" width="0" style="13" hidden="1" customWidth="1"/>
    <col min="6669" max="6669" width="8.25" style="13" customWidth="1"/>
    <col min="6670" max="6670" width="0" style="13" hidden="1" customWidth="1"/>
    <col min="6671" max="6671" width="97.75" style="13" customWidth="1"/>
    <col min="6672" max="6672" width="14.125" style="13" customWidth="1"/>
    <col min="6673" max="6673" width="16" style="13" customWidth="1"/>
    <col min="6674" max="6676" width="10.125" style="13" customWidth="1"/>
    <col min="6677" max="6677" width="5.125" style="13" customWidth="1"/>
    <col min="6678" max="6912" width="9" style="13"/>
    <col min="6913" max="6913" width="4.125" style="13" customWidth="1"/>
    <col min="6914" max="6914" width="22.5" style="13" customWidth="1"/>
    <col min="6915" max="6915" width="26.625" style="13" customWidth="1"/>
    <col min="6916" max="6916" width="17.125" style="13" customWidth="1"/>
    <col min="6917" max="6917" width="8.125" style="13" customWidth="1"/>
    <col min="6918" max="6918" width="4" style="13" customWidth="1"/>
    <col min="6919" max="6919" width="0" style="13" hidden="1" customWidth="1"/>
    <col min="6920" max="6920" width="23.25" style="13" customWidth="1"/>
    <col min="6921" max="6921" width="17.125" style="13" customWidth="1"/>
    <col min="6922" max="6922" width="8.125" style="13" customWidth="1"/>
    <col min="6923" max="6923" width="4" style="13" customWidth="1"/>
    <col min="6924" max="6924" width="0" style="13" hidden="1" customWidth="1"/>
    <col min="6925" max="6925" width="8.25" style="13" customWidth="1"/>
    <col min="6926" max="6926" width="0" style="13" hidden="1" customWidth="1"/>
    <col min="6927" max="6927" width="97.75" style="13" customWidth="1"/>
    <col min="6928" max="6928" width="14.125" style="13" customWidth="1"/>
    <col min="6929" max="6929" width="16" style="13" customWidth="1"/>
    <col min="6930" max="6932" width="10.125" style="13" customWidth="1"/>
    <col min="6933" max="6933" width="5.125" style="13" customWidth="1"/>
    <col min="6934" max="7168" width="9" style="13"/>
    <col min="7169" max="7169" width="4.125" style="13" customWidth="1"/>
    <col min="7170" max="7170" width="22.5" style="13" customWidth="1"/>
    <col min="7171" max="7171" width="26.625" style="13" customWidth="1"/>
    <col min="7172" max="7172" width="17.125" style="13" customWidth="1"/>
    <col min="7173" max="7173" width="8.125" style="13" customWidth="1"/>
    <col min="7174" max="7174" width="4" style="13" customWidth="1"/>
    <col min="7175" max="7175" width="0" style="13" hidden="1" customWidth="1"/>
    <col min="7176" max="7176" width="23.25" style="13" customWidth="1"/>
    <col min="7177" max="7177" width="17.125" style="13" customWidth="1"/>
    <col min="7178" max="7178" width="8.125" style="13" customWidth="1"/>
    <col min="7179" max="7179" width="4" style="13" customWidth="1"/>
    <col min="7180" max="7180" width="0" style="13" hidden="1" customWidth="1"/>
    <col min="7181" max="7181" width="8.25" style="13" customWidth="1"/>
    <col min="7182" max="7182" width="0" style="13" hidden="1" customWidth="1"/>
    <col min="7183" max="7183" width="97.75" style="13" customWidth="1"/>
    <col min="7184" max="7184" width="14.125" style="13" customWidth="1"/>
    <col min="7185" max="7185" width="16" style="13" customWidth="1"/>
    <col min="7186" max="7188" width="10.125" style="13" customWidth="1"/>
    <col min="7189" max="7189" width="5.125" style="13" customWidth="1"/>
    <col min="7190" max="7424" width="9" style="13"/>
    <col min="7425" max="7425" width="4.125" style="13" customWidth="1"/>
    <col min="7426" max="7426" width="22.5" style="13" customWidth="1"/>
    <col min="7427" max="7427" width="26.625" style="13" customWidth="1"/>
    <col min="7428" max="7428" width="17.125" style="13" customWidth="1"/>
    <col min="7429" max="7429" width="8.125" style="13" customWidth="1"/>
    <col min="7430" max="7430" width="4" style="13" customWidth="1"/>
    <col min="7431" max="7431" width="0" style="13" hidden="1" customWidth="1"/>
    <col min="7432" max="7432" width="23.25" style="13" customWidth="1"/>
    <col min="7433" max="7433" width="17.125" style="13" customWidth="1"/>
    <col min="7434" max="7434" width="8.125" style="13" customWidth="1"/>
    <col min="7435" max="7435" width="4" style="13" customWidth="1"/>
    <col min="7436" max="7436" width="0" style="13" hidden="1" customWidth="1"/>
    <col min="7437" max="7437" width="8.25" style="13" customWidth="1"/>
    <col min="7438" max="7438" width="0" style="13" hidden="1" customWidth="1"/>
    <col min="7439" max="7439" width="97.75" style="13" customWidth="1"/>
    <col min="7440" max="7440" width="14.125" style="13" customWidth="1"/>
    <col min="7441" max="7441" width="16" style="13" customWidth="1"/>
    <col min="7442" max="7444" width="10.125" style="13" customWidth="1"/>
    <col min="7445" max="7445" width="5.125" style="13" customWidth="1"/>
    <col min="7446" max="7680" width="9" style="13"/>
    <col min="7681" max="7681" width="4.125" style="13" customWidth="1"/>
    <col min="7682" max="7682" width="22.5" style="13" customWidth="1"/>
    <col min="7683" max="7683" width="26.625" style="13" customWidth="1"/>
    <col min="7684" max="7684" width="17.125" style="13" customWidth="1"/>
    <col min="7685" max="7685" width="8.125" style="13" customWidth="1"/>
    <col min="7686" max="7686" width="4" style="13" customWidth="1"/>
    <col min="7687" max="7687" width="0" style="13" hidden="1" customWidth="1"/>
    <col min="7688" max="7688" width="23.25" style="13" customWidth="1"/>
    <col min="7689" max="7689" width="17.125" style="13" customWidth="1"/>
    <col min="7690" max="7690" width="8.125" style="13" customWidth="1"/>
    <col min="7691" max="7691" width="4" style="13" customWidth="1"/>
    <col min="7692" max="7692" width="0" style="13" hidden="1" customWidth="1"/>
    <col min="7693" max="7693" width="8.25" style="13" customWidth="1"/>
    <col min="7694" max="7694" width="0" style="13" hidden="1" customWidth="1"/>
    <col min="7695" max="7695" width="97.75" style="13" customWidth="1"/>
    <col min="7696" max="7696" width="14.125" style="13" customWidth="1"/>
    <col min="7697" max="7697" width="16" style="13" customWidth="1"/>
    <col min="7698" max="7700" width="10.125" style="13" customWidth="1"/>
    <col min="7701" max="7701" width="5.125" style="13" customWidth="1"/>
    <col min="7702" max="7936" width="9" style="13"/>
    <col min="7937" max="7937" width="4.125" style="13" customWidth="1"/>
    <col min="7938" max="7938" width="22.5" style="13" customWidth="1"/>
    <col min="7939" max="7939" width="26.625" style="13" customWidth="1"/>
    <col min="7940" max="7940" width="17.125" style="13" customWidth="1"/>
    <col min="7941" max="7941" width="8.125" style="13" customWidth="1"/>
    <col min="7942" max="7942" width="4" style="13" customWidth="1"/>
    <col min="7943" max="7943" width="0" style="13" hidden="1" customWidth="1"/>
    <col min="7944" max="7944" width="23.25" style="13" customWidth="1"/>
    <col min="7945" max="7945" width="17.125" style="13" customWidth="1"/>
    <col min="7946" max="7946" width="8.125" style="13" customWidth="1"/>
    <col min="7947" max="7947" width="4" style="13" customWidth="1"/>
    <col min="7948" max="7948" width="0" style="13" hidden="1" customWidth="1"/>
    <col min="7949" max="7949" width="8.25" style="13" customWidth="1"/>
    <col min="7950" max="7950" width="0" style="13" hidden="1" customWidth="1"/>
    <col min="7951" max="7951" width="97.75" style="13" customWidth="1"/>
    <col min="7952" max="7952" width="14.125" style="13" customWidth="1"/>
    <col min="7953" max="7953" width="16" style="13" customWidth="1"/>
    <col min="7954" max="7956" width="10.125" style="13" customWidth="1"/>
    <col min="7957" max="7957" width="5.125" style="13" customWidth="1"/>
    <col min="7958" max="8192" width="9" style="13"/>
    <col min="8193" max="8193" width="4.125" style="13" customWidth="1"/>
    <col min="8194" max="8194" width="22.5" style="13" customWidth="1"/>
    <col min="8195" max="8195" width="26.625" style="13" customWidth="1"/>
    <col min="8196" max="8196" width="17.125" style="13" customWidth="1"/>
    <col min="8197" max="8197" width="8.125" style="13" customWidth="1"/>
    <col min="8198" max="8198" width="4" style="13" customWidth="1"/>
    <col min="8199" max="8199" width="0" style="13" hidden="1" customWidth="1"/>
    <col min="8200" max="8200" width="23.25" style="13" customWidth="1"/>
    <col min="8201" max="8201" width="17.125" style="13" customWidth="1"/>
    <col min="8202" max="8202" width="8.125" style="13" customWidth="1"/>
    <col min="8203" max="8203" width="4" style="13" customWidth="1"/>
    <col min="8204" max="8204" width="0" style="13" hidden="1" customWidth="1"/>
    <col min="8205" max="8205" width="8.25" style="13" customWidth="1"/>
    <col min="8206" max="8206" width="0" style="13" hidden="1" customWidth="1"/>
    <col min="8207" max="8207" width="97.75" style="13" customWidth="1"/>
    <col min="8208" max="8208" width="14.125" style="13" customWidth="1"/>
    <col min="8209" max="8209" width="16" style="13" customWidth="1"/>
    <col min="8210" max="8212" width="10.125" style="13" customWidth="1"/>
    <col min="8213" max="8213" width="5.125" style="13" customWidth="1"/>
    <col min="8214" max="8448" width="9" style="13"/>
    <col min="8449" max="8449" width="4.125" style="13" customWidth="1"/>
    <col min="8450" max="8450" width="22.5" style="13" customWidth="1"/>
    <col min="8451" max="8451" width="26.625" style="13" customWidth="1"/>
    <col min="8452" max="8452" width="17.125" style="13" customWidth="1"/>
    <col min="8453" max="8453" width="8.125" style="13" customWidth="1"/>
    <col min="8454" max="8454" width="4" style="13" customWidth="1"/>
    <col min="8455" max="8455" width="0" style="13" hidden="1" customWidth="1"/>
    <col min="8456" max="8456" width="23.25" style="13" customWidth="1"/>
    <col min="8457" max="8457" width="17.125" style="13" customWidth="1"/>
    <col min="8458" max="8458" width="8.125" style="13" customWidth="1"/>
    <col min="8459" max="8459" width="4" style="13" customWidth="1"/>
    <col min="8460" max="8460" width="0" style="13" hidden="1" customWidth="1"/>
    <col min="8461" max="8461" width="8.25" style="13" customWidth="1"/>
    <col min="8462" max="8462" width="0" style="13" hidden="1" customWidth="1"/>
    <col min="8463" max="8463" width="97.75" style="13" customWidth="1"/>
    <col min="8464" max="8464" width="14.125" style="13" customWidth="1"/>
    <col min="8465" max="8465" width="16" style="13" customWidth="1"/>
    <col min="8466" max="8468" width="10.125" style="13" customWidth="1"/>
    <col min="8469" max="8469" width="5.125" style="13" customWidth="1"/>
    <col min="8470" max="8704" width="9" style="13"/>
    <col min="8705" max="8705" width="4.125" style="13" customWidth="1"/>
    <col min="8706" max="8706" width="22.5" style="13" customWidth="1"/>
    <col min="8707" max="8707" width="26.625" style="13" customWidth="1"/>
    <col min="8708" max="8708" width="17.125" style="13" customWidth="1"/>
    <col min="8709" max="8709" width="8.125" style="13" customWidth="1"/>
    <col min="8710" max="8710" width="4" style="13" customWidth="1"/>
    <col min="8711" max="8711" width="0" style="13" hidden="1" customWidth="1"/>
    <col min="8712" max="8712" width="23.25" style="13" customWidth="1"/>
    <col min="8713" max="8713" width="17.125" style="13" customWidth="1"/>
    <col min="8714" max="8714" width="8.125" style="13" customWidth="1"/>
    <col min="8715" max="8715" width="4" style="13" customWidth="1"/>
    <col min="8716" max="8716" width="0" style="13" hidden="1" customWidth="1"/>
    <col min="8717" max="8717" width="8.25" style="13" customWidth="1"/>
    <col min="8718" max="8718" width="0" style="13" hidden="1" customWidth="1"/>
    <col min="8719" max="8719" width="97.75" style="13" customWidth="1"/>
    <col min="8720" max="8720" width="14.125" style="13" customWidth="1"/>
    <col min="8721" max="8721" width="16" style="13" customWidth="1"/>
    <col min="8722" max="8724" width="10.125" style="13" customWidth="1"/>
    <col min="8725" max="8725" width="5.125" style="13" customWidth="1"/>
    <col min="8726" max="8960" width="9" style="13"/>
    <col min="8961" max="8961" width="4.125" style="13" customWidth="1"/>
    <col min="8962" max="8962" width="22.5" style="13" customWidth="1"/>
    <col min="8963" max="8963" width="26.625" style="13" customWidth="1"/>
    <col min="8964" max="8964" width="17.125" style="13" customWidth="1"/>
    <col min="8965" max="8965" width="8.125" style="13" customWidth="1"/>
    <col min="8966" max="8966" width="4" style="13" customWidth="1"/>
    <col min="8967" max="8967" width="0" style="13" hidden="1" customWidth="1"/>
    <col min="8968" max="8968" width="23.25" style="13" customWidth="1"/>
    <col min="8969" max="8969" width="17.125" style="13" customWidth="1"/>
    <col min="8970" max="8970" width="8.125" style="13" customWidth="1"/>
    <col min="8971" max="8971" width="4" style="13" customWidth="1"/>
    <col min="8972" max="8972" width="0" style="13" hidden="1" customWidth="1"/>
    <col min="8973" max="8973" width="8.25" style="13" customWidth="1"/>
    <col min="8974" max="8974" width="0" style="13" hidden="1" customWidth="1"/>
    <col min="8975" max="8975" width="97.75" style="13" customWidth="1"/>
    <col min="8976" max="8976" width="14.125" style="13" customWidth="1"/>
    <col min="8977" max="8977" width="16" style="13" customWidth="1"/>
    <col min="8978" max="8980" width="10.125" style="13" customWidth="1"/>
    <col min="8981" max="8981" width="5.125" style="13" customWidth="1"/>
    <col min="8982" max="9216" width="9" style="13"/>
    <col min="9217" max="9217" width="4.125" style="13" customWidth="1"/>
    <col min="9218" max="9218" width="22.5" style="13" customWidth="1"/>
    <col min="9219" max="9219" width="26.625" style="13" customWidth="1"/>
    <col min="9220" max="9220" width="17.125" style="13" customWidth="1"/>
    <col min="9221" max="9221" width="8.125" style="13" customWidth="1"/>
    <col min="9222" max="9222" width="4" style="13" customWidth="1"/>
    <col min="9223" max="9223" width="0" style="13" hidden="1" customWidth="1"/>
    <col min="9224" max="9224" width="23.25" style="13" customWidth="1"/>
    <col min="9225" max="9225" width="17.125" style="13" customWidth="1"/>
    <col min="9226" max="9226" width="8.125" style="13" customWidth="1"/>
    <col min="9227" max="9227" width="4" style="13" customWidth="1"/>
    <col min="9228" max="9228" width="0" style="13" hidden="1" customWidth="1"/>
    <col min="9229" max="9229" width="8.25" style="13" customWidth="1"/>
    <col min="9230" max="9230" width="0" style="13" hidden="1" customWidth="1"/>
    <col min="9231" max="9231" width="97.75" style="13" customWidth="1"/>
    <col min="9232" max="9232" width="14.125" style="13" customWidth="1"/>
    <col min="9233" max="9233" width="16" style="13" customWidth="1"/>
    <col min="9234" max="9236" width="10.125" style="13" customWidth="1"/>
    <col min="9237" max="9237" width="5.125" style="13" customWidth="1"/>
    <col min="9238" max="9472" width="9" style="13"/>
    <col min="9473" max="9473" width="4.125" style="13" customWidth="1"/>
    <col min="9474" max="9474" width="22.5" style="13" customWidth="1"/>
    <col min="9475" max="9475" width="26.625" style="13" customWidth="1"/>
    <col min="9476" max="9476" width="17.125" style="13" customWidth="1"/>
    <col min="9477" max="9477" width="8.125" style="13" customWidth="1"/>
    <col min="9478" max="9478" width="4" style="13" customWidth="1"/>
    <col min="9479" max="9479" width="0" style="13" hidden="1" customWidth="1"/>
    <col min="9480" max="9480" width="23.25" style="13" customWidth="1"/>
    <col min="9481" max="9481" width="17.125" style="13" customWidth="1"/>
    <col min="9482" max="9482" width="8.125" style="13" customWidth="1"/>
    <col min="9483" max="9483" width="4" style="13" customWidth="1"/>
    <col min="9484" max="9484" width="0" style="13" hidden="1" customWidth="1"/>
    <col min="9485" max="9485" width="8.25" style="13" customWidth="1"/>
    <col min="9486" max="9486" width="0" style="13" hidden="1" customWidth="1"/>
    <col min="9487" max="9487" width="97.75" style="13" customWidth="1"/>
    <col min="9488" max="9488" width="14.125" style="13" customWidth="1"/>
    <col min="9489" max="9489" width="16" style="13" customWidth="1"/>
    <col min="9490" max="9492" width="10.125" style="13" customWidth="1"/>
    <col min="9493" max="9493" width="5.125" style="13" customWidth="1"/>
    <col min="9494" max="9728" width="9" style="13"/>
    <col min="9729" max="9729" width="4.125" style="13" customWidth="1"/>
    <col min="9730" max="9730" width="22.5" style="13" customWidth="1"/>
    <col min="9731" max="9731" width="26.625" style="13" customWidth="1"/>
    <col min="9732" max="9732" width="17.125" style="13" customWidth="1"/>
    <col min="9733" max="9733" width="8.125" style="13" customWidth="1"/>
    <col min="9734" max="9734" width="4" style="13" customWidth="1"/>
    <col min="9735" max="9735" width="0" style="13" hidden="1" customWidth="1"/>
    <col min="9736" max="9736" width="23.25" style="13" customWidth="1"/>
    <col min="9737" max="9737" width="17.125" style="13" customWidth="1"/>
    <col min="9738" max="9738" width="8.125" style="13" customWidth="1"/>
    <col min="9739" max="9739" width="4" style="13" customWidth="1"/>
    <col min="9740" max="9740" width="0" style="13" hidden="1" customWidth="1"/>
    <col min="9741" max="9741" width="8.25" style="13" customWidth="1"/>
    <col min="9742" max="9742" width="0" style="13" hidden="1" customWidth="1"/>
    <col min="9743" max="9743" width="97.75" style="13" customWidth="1"/>
    <col min="9744" max="9744" width="14.125" style="13" customWidth="1"/>
    <col min="9745" max="9745" width="16" style="13" customWidth="1"/>
    <col min="9746" max="9748" width="10.125" style="13" customWidth="1"/>
    <col min="9749" max="9749" width="5.125" style="13" customWidth="1"/>
    <col min="9750" max="9984" width="9" style="13"/>
    <col min="9985" max="9985" width="4.125" style="13" customWidth="1"/>
    <col min="9986" max="9986" width="22.5" style="13" customWidth="1"/>
    <col min="9987" max="9987" width="26.625" style="13" customWidth="1"/>
    <col min="9988" max="9988" width="17.125" style="13" customWidth="1"/>
    <col min="9989" max="9989" width="8.125" style="13" customWidth="1"/>
    <col min="9990" max="9990" width="4" style="13" customWidth="1"/>
    <col min="9991" max="9991" width="0" style="13" hidden="1" customWidth="1"/>
    <col min="9992" max="9992" width="23.25" style="13" customWidth="1"/>
    <col min="9993" max="9993" width="17.125" style="13" customWidth="1"/>
    <col min="9994" max="9994" width="8.125" style="13" customWidth="1"/>
    <col min="9995" max="9995" width="4" style="13" customWidth="1"/>
    <col min="9996" max="9996" width="0" style="13" hidden="1" customWidth="1"/>
    <col min="9997" max="9997" width="8.25" style="13" customWidth="1"/>
    <col min="9998" max="9998" width="0" style="13" hidden="1" customWidth="1"/>
    <col min="9999" max="9999" width="97.75" style="13" customWidth="1"/>
    <col min="10000" max="10000" width="14.125" style="13" customWidth="1"/>
    <col min="10001" max="10001" width="16" style="13" customWidth="1"/>
    <col min="10002" max="10004" width="10.125" style="13" customWidth="1"/>
    <col min="10005" max="10005" width="5.125" style="13" customWidth="1"/>
    <col min="10006" max="10240" width="9" style="13"/>
    <col min="10241" max="10241" width="4.125" style="13" customWidth="1"/>
    <col min="10242" max="10242" width="22.5" style="13" customWidth="1"/>
    <col min="10243" max="10243" width="26.625" style="13" customWidth="1"/>
    <col min="10244" max="10244" width="17.125" style="13" customWidth="1"/>
    <col min="10245" max="10245" width="8.125" style="13" customWidth="1"/>
    <col min="10246" max="10246" width="4" style="13" customWidth="1"/>
    <col min="10247" max="10247" width="0" style="13" hidden="1" customWidth="1"/>
    <col min="10248" max="10248" width="23.25" style="13" customWidth="1"/>
    <col min="10249" max="10249" width="17.125" style="13" customWidth="1"/>
    <col min="10250" max="10250" width="8.125" style="13" customWidth="1"/>
    <col min="10251" max="10251" width="4" style="13" customWidth="1"/>
    <col min="10252" max="10252" width="0" style="13" hidden="1" customWidth="1"/>
    <col min="10253" max="10253" width="8.25" style="13" customWidth="1"/>
    <col min="10254" max="10254" width="0" style="13" hidden="1" customWidth="1"/>
    <col min="10255" max="10255" width="97.75" style="13" customWidth="1"/>
    <col min="10256" max="10256" width="14.125" style="13" customWidth="1"/>
    <col min="10257" max="10257" width="16" style="13" customWidth="1"/>
    <col min="10258" max="10260" width="10.125" style="13" customWidth="1"/>
    <col min="10261" max="10261" width="5.125" style="13" customWidth="1"/>
    <col min="10262" max="10496" width="9" style="13"/>
    <col min="10497" max="10497" width="4.125" style="13" customWidth="1"/>
    <col min="10498" max="10498" width="22.5" style="13" customWidth="1"/>
    <col min="10499" max="10499" width="26.625" style="13" customWidth="1"/>
    <col min="10500" max="10500" width="17.125" style="13" customWidth="1"/>
    <col min="10501" max="10501" width="8.125" style="13" customWidth="1"/>
    <col min="10502" max="10502" width="4" style="13" customWidth="1"/>
    <col min="10503" max="10503" width="0" style="13" hidden="1" customWidth="1"/>
    <col min="10504" max="10504" width="23.25" style="13" customWidth="1"/>
    <col min="10505" max="10505" width="17.125" style="13" customWidth="1"/>
    <col min="10506" max="10506" width="8.125" style="13" customWidth="1"/>
    <col min="10507" max="10507" width="4" style="13" customWidth="1"/>
    <col min="10508" max="10508" width="0" style="13" hidden="1" customWidth="1"/>
    <col min="10509" max="10509" width="8.25" style="13" customWidth="1"/>
    <col min="10510" max="10510" width="0" style="13" hidden="1" customWidth="1"/>
    <col min="10511" max="10511" width="97.75" style="13" customWidth="1"/>
    <col min="10512" max="10512" width="14.125" style="13" customWidth="1"/>
    <col min="10513" max="10513" width="16" style="13" customWidth="1"/>
    <col min="10514" max="10516" width="10.125" style="13" customWidth="1"/>
    <col min="10517" max="10517" width="5.125" style="13" customWidth="1"/>
    <col min="10518" max="10752" width="9" style="13"/>
    <col min="10753" max="10753" width="4.125" style="13" customWidth="1"/>
    <col min="10754" max="10754" width="22.5" style="13" customWidth="1"/>
    <col min="10755" max="10755" width="26.625" style="13" customWidth="1"/>
    <col min="10756" max="10756" width="17.125" style="13" customWidth="1"/>
    <col min="10757" max="10757" width="8.125" style="13" customWidth="1"/>
    <col min="10758" max="10758" width="4" style="13" customWidth="1"/>
    <col min="10759" max="10759" width="0" style="13" hidden="1" customWidth="1"/>
    <col min="10760" max="10760" width="23.25" style="13" customWidth="1"/>
    <col min="10761" max="10761" width="17.125" style="13" customWidth="1"/>
    <col min="10762" max="10762" width="8.125" style="13" customWidth="1"/>
    <col min="10763" max="10763" width="4" style="13" customWidth="1"/>
    <col min="10764" max="10764" width="0" style="13" hidden="1" customWidth="1"/>
    <col min="10765" max="10765" width="8.25" style="13" customWidth="1"/>
    <col min="10766" max="10766" width="0" style="13" hidden="1" customWidth="1"/>
    <col min="10767" max="10767" width="97.75" style="13" customWidth="1"/>
    <col min="10768" max="10768" width="14.125" style="13" customWidth="1"/>
    <col min="10769" max="10769" width="16" style="13" customWidth="1"/>
    <col min="10770" max="10772" width="10.125" style="13" customWidth="1"/>
    <col min="10773" max="10773" width="5.125" style="13" customWidth="1"/>
    <col min="10774" max="11008" width="9" style="13"/>
    <col min="11009" max="11009" width="4.125" style="13" customWidth="1"/>
    <col min="11010" max="11010" width="22.5" style="13" customWidth="1"/>
    <col min="11011" max="11011" width="26.625" style="13" customWidth="1"/>
    <col min="11012" max="11012" width="17.125" style="13" customWidth="1"/>
    <col min="11013" max="11013" width="8.125" style="13" customWidth="1"/>
    <col min="11014" max="11014" width="4" style="13" customWidth="1"/>
    <col min="11015" max="11015" width="0" style="13" hidden="1" customWidth="1"/>
    <col min="11016" max="11016" width="23.25" style="13" customWidth="1"/>
    <col min="11017" max="11017" width="17.125" style="13" customWidth="1"/>
    <col min="11018" max="11018" width="8.125" style="13" customWidth="1"/>
    <col min="11019" max="11019" width="4" style="13" customWidth="1"/>
    <col min="11020" max="11020" width="0" style="13" hidden="1" customWidth="1"/>
    <col min="11021" max="11021" width="8.25" style="13" customWidth="1"/>
    <col min="11022" max="11022" width="0" style="13" hidden="1" customWidth="1"/>
    <col min="11023" max="11023" width="97.75" style="13" customWidth="1"/>
    <col min="11024" max="11024" width="14.125" style="13" customWidth="1"/>
    <col min="11025" max="11025" width="16" style="13" customWidth="1"/>
    <col min="11026" max="11028" width="10.125" style="13" customWidth="1"/>
    <col min="11029" max="11029" width="5.125" style="13" customWidth="1"/>
    <col min="11030" max="11264" width="9" style="13"/>
    <col min="11265" max="11265" width="4.125" style="13" customWidth="1"/>
    <col min="11266" max="11266" width="22.5" style="13" customWidth="1"/>
    <col min="11267" max="11267" width="26.625" style="13" customWidth="1"/>
    <col min="11268" max="11268" width="17.125" style="13" customWidth="1"/>
    <col min="11269" max="11269" width="8.125" style="13" customWidth="1"/>
    <col min="11270" max="11270" width="4" style="13" customWidth="1"/>
    <col min="11271" max="11271" width="0" style="13" hidden="1" customWidth="1"/>
    <col min="11272" max="11272" width="23.25" style="13" customWidth="1"/>
    <col min="11273" max="11273" width="17.125" style="13" customWidth="1"/>
    <col min="11274" max="11274" width="8.125" style="13" customWidth="1"/>
    <col min="11275" max="11275" width="4" style="13" customWidth="1"/>
    <col min="11276" max="11276" width="0" style="13" hidden="1" customWidth="1"/>
    <col min="11277" max="11277" width="8.25" style="13" customWidth="1"/>
    <col min="11278" max="11278" width="0" style="13" hidden="1" customWidth="1"/>
    <col min="11279" max="11279" width="97.75" style="13" customWidth="1"/>
    <col min="11280" max="11280" width="14.125" style="13" customWidth="1"/>
    <col min="11281" max="11281" width="16" style="13" customWidth="1"/>
    <col min="11282" max="11284" width="10.125" style="13" customWidth="1"/>
    <col min="11285" max="11285" width="5.125" style="13" customWidth="1"/>
    <col min="11286" max="11520" width="9" style="13"/>
    <col min="11521" max="11521" width="4.125" style="13" customWidth="1"/>
    <col min="11522" max="11522" width="22.5" style="13" customWidth="1"/>
    <col min="11523" max="11523" width="26.625" style="13" customWidth="1"/>
    <col min="11524" max="11524" width="17.125" style="13" customWidth="1"/>
    <col min="11525" max="11525" width="8.125" style="13" customWidth="1"/>
    <col min="11526" max="11526" width="4" style="13" customWidth="1"/>
    <col min="11527" max="11527" width="0" style="13" hidden="1" customWidth="1"/>
    <col min="11528" max="11528" width="23.25" style="13" customWidth="1"/>
    <col min="11529" max="11529" width="17.125" style="13" customWidth="1"/>
    <col min="11530" max="11530" width="8.125" style="13" customWidth="1"/>
    <col min="11531" max="11531" width="4" style="13" customWidth="1"/>
    <col min="11532" max="11532" width="0" style="13" hidden="1" customWidth="1"/>
    <col min="11533" max="11533" width="8.25" style="13" customWidth="1"/>
    <col min="11534" max="11534" width="0" style="13" hidden="1" customWidth="1"/>
    <col min="11535" max="11535" width="97.75" style="13" customWidth="1"/>
    <col min="11536" max="11536" width="14.125" style="13" customWidth="1"/>
    <col min="11537" max="11537" width="16" style="13" customWidth="1"/>
    <col min="11538" max="11540" width="10.125" style="13" customWidth="1"/>
    <col min="11541" max="11541" width="5.125" style="13" customWidth="1"/>
    <col min="11542" max="11776" width="9" style="13"/>
    <col min="11777" max="11777" width="4.125" style="13" customWidth="1"/>
    <col min="11778" max="11778" width="22.5" style="13" customWidth="1"/>
    <col min="11779" max="11779" width="26.625" style="13" customWidth="1"/>
    <col min="11780" max="11780" width="17.125" style="13" customWidth="1"/>
    <col min="11781" max="11781" width="8.125" style="13" customWidth="1"/>
    <col min="11782" max="11782" width="4" style="13" customWidth="1"/>
    <col min="11783" max="11783" width="0" style="13" hidden="1" customWidth="1"/>
    <col min="11784" max="11784" width="23.25" style="13" customWidth="1"/>
    <col min="11785" max="11785" width="17.125" style="13" customWidth="1"/>
    <col min="11786" max="11786" width="8.125" style="13" customWidth="1"/>
    <col min="11787" max="11787" width="4" style="13" customWidth="1"/>
    <col min="11788" max="11788" width="0" style="13" hidden="1" customWidth="1"/>
    <col min="11789" max="11789" width="8.25" style="13" customWidth="1"/>
    <col min="11790" max="11790" width="0" style="13" hidden="1" customWidth="1"/>
    <col min="11791" max="11791" width="97.75" style="13" customWidth="1"/>
    <col min="11792" max="11792" width="14.125" style="13" customWidth="1"/>
    <col min="11793" max="11793" width="16" style="13" customWidth="1"/>
    <col min="11794" max="11796" width="10.125" style="13" customWidth="1"/>
    <col min="11797" max="11797" width="5.125" style="13" customWidth="1"/>
    <col min="11798" max="12032" width="9" style="13"/>
    <col min="12033" max="12033" width="4.125" style="13" customWidth="1"/>
    <col min="12034" max="12034" width="22.5" style="13" customWidth="1"/>
    <col min="12035" max="12035" width="26.625" style="13" customWidth="1"/>
    <col min="12036" max="12036" width="17.125" style="13" customWidth="1"/>
    <col min="12037" max="12037" width="8.125" style="13" customWidth="1"/>
    <col min="12038" max="12038" width="4" style="13" customWidth="1"/>
    <col min="12039" max="12039" width="0" style="13" hidden="1" customWidth="1"/>
    <col min="12040" max="12040" width="23.25" style="13" customWidth="1"/>
    <col min="12041" max="12041" width="17.125" style="13" customWidth="1"/>
    <col min="12042" max="12042" width="8.125" style="13" customWidth="1"/>
    <col min="12043" max="12043" width="4" style="13" customWidth="1"/>
    <col min="12044" max="12044" width="0" style="13" hidden="1" customWidth="1"/>
    <col min="12045" max="12045" width="8.25" style="13" customWidth="1"/>
    <col min="12046" max="12046" width="0" style="13" hidden="1" customWidth="1"/>
    <col min="12047" max="12047" width="97.75" style="13" customWidth="1"/>
    <col min="12048" max="12048" width="14.125" style="13" customWidth="1"/>
    <col min="12049" max="12049" width="16" style="13" customWidth="1"/>
    <col min="12050" max="12052" width="10.125" style="13" customWidth="1"/>
    <col min="12053" max="12053" width="5.125" style="13" customWidth="1"/>
    <col min="12054" max="12288" width="9" style="13"/>
    <col min="12289" max="12289" width="4.125" style="13" customWidth="1"/>
    <col min="12290" max="12290" width="22.5" style="13" customWidth="1"/>
    <col min="12291" max="12291" width="26.625" style="13" customWidth="1"/>
    <col min="12292" max="12292" width="17.125" style="13" customWidth="1"/>
    <col min="12293" max="12293" width="8.125" style="13" customWidth="1"/>
    <col min="12294" max="12294" width="4" style="13" customWidth="1"/>
    <col min="12295" max="12295" width="0" style="13" hidden="1" customWidth="1"/>
    <col min="12296" max="12296" width="23.25" style="13" customWidth="1"/>
    <col min="12297" max="12297" width="17.125" style="13" customWidth="1"/>
    <col min="12298" max="12298" width="8.125" style="13" customWidth="1"/>
    <col min="12299" max="12299" width="4" style="13" customWidth="1"/>
    <col min="12300" max="12300" width="0" style="13" hidden="1" customWidth="1"/>
    <col min="12301" max="12301" width="8.25" style="13" customWidth="1"/>
    <col min="12302" max="12302" width="0" style="13" hidden="1" customWidth="1"/>
    <col min="12303" max="12303" width="97.75" style="13" customWidth="1"/>
    <col min="12304" max="12304" width="14.125" style="13" customWidth="1"/>
    <col min="12305" max="12305" width="16" style="13" customWidth="1"/>
    <col min="12306" max="12308" width="10.125" style="13" customWidth="1"/>
    <col min="12309" max="12309" width="5.125" style="13" customWidth="1"/>
    <col min="12310" max="12544" width="9" style="13"/>
    <col min="12545" max="12545" width="4.125" style="13" customWidth="1"/>
    <col min="12546" max="12546" width="22.5" style="13" customWidth="1"/>
    <col min="12547" max="12547" width="26.625" style="13" customWidth="1"/>
    <col min="12548" max="12548" width="17.125" style="13" customWidth="1"/>
    <col min="12549" max="12549" width="8.125" style="13" customWidth="1"/>
    <col min="12550" max="12550" width="4" style="13" customWidth="1"/>
    <col min="12551" max="12551" width="0" style="13" hidden="1" customWidth="1"/>
    <col min="12552" max="12552" width="23.25" style="13" customWidth="1"/>
    <col min="12553" max="12553" width="17.125" style="13" customWidth="1"/>
    <col min="12554" max="12554" width="8.125" style="13" customWidth="1"/>
    <col min="12555" max="12555" width="4" style="13" customWidth="1"/>
    <col min="12556" max="12556" width="0" style="13" hidden="1" customWidth="1"/>
    <col min="12557" max="12557" width="8.25" style="13" customWidth="1"/>
    <col min="12558" max="12558" width="0" style="13" hidden="1" customWidth="1"/>
    <col min="12559" max="12559" width="97.75" style="13" customWidth="1"/>
    <col min="12560" max="12560" width="14.125" style="13" customWidth="1"/>
    <col min="12561" max="12561" width="16" style="13" customWidth="1"/>
    <col min="12562" max="12564" width="10.125" style="13" customWidth="1"/>
    <col min="12565" max="12565" width="5.125" style="13" customWidth="1"/>
    <col min="12566" max="12800" width="9" style="13"/>
    <col min="12801" max="12801" width="4.125" style="13" customWidth="1"/>
    <col min="12802" max="12802" width="22.5" style="13" customWidth="1"/>
    <col min="12803" max="12803" width="26.625" style="13" customWidth="1"/>
    <col min="12804" max="12804" width="17.125" style="13" customWidth="1"/>
    <col min="12805" max="12805" width="8.125" style="13" customWidth="1"/>
    <col min="12806" max="12806" width="4" style="13" customWidth="1"/>
    <col min="12807" max="12807" width="0" style="13" hidden="1" customWidth="1"/>
    <col min="12808" max="12808" width="23.25" style="13" customWidth="1"/>
    <col min="12809" max="12809" width="17.125" style="13" customWidth="1"/>
    <col min="12810" max="12810" width="8.125" style="13" customWidth="1"/>
    <col min="12811" max="12811" width="4" style="13" customWidth="1"/>
    <col min="12812" max="12812" width="0" style="13" hidden="1" customWidth="1"/>
    <col min="12813" max="12813" width="8.25" style="13" customWidth="1"/>
    <col min="12814" max="12814" width="0" style="13" hidden="1" customWidth="1"/>
    <col min="12815" max="12815" width="97.75" style="13" customWidth="1"/>
    <col min="12816" max="12816" width="14.125" style="13" customWidth="1"/>
    <col min="12817" max="12817" width="16" style="13" customWidth="1"/>
    <col min="12818" max="12820" width="10.125" style="13" customWidth="1"/>
    <col min="12821" max="12821" width="5.125" style="13" customWidth="1"/>
    <col min="12822" max="13056" width="9" style="13"/>
    <col min="13057" max="13057" width="4.125" style="13" customWidth="1"/>
    <col min="13058" max="13058" width="22.5" style="13" customWidth="1"/>
    <col min="13059" max="13059" width="26.625" style="13" customWidth="1"/>
    <col min="13060" max="13060" width="17.125" style="13" customWidth="1"/>
    <col min="13061" max="13061" width="8.125" style="13" customWidth="1"/>
    <col min="13062" max="13062" width="4" style="13" customWidth="1"/>
    <col min="13063" max="13063" width="0" style="13" hidden="1" customWidth="1"/>
    <col min="13064" max="13064" width="23.25" style="13" customWidth="1"/>
    <col min="13065" max="13065" width="17.125" style="13" customWidth="1"/>
    <col min="13066" max="13066" width="8.125" style="13" customWidth="1"/>
    <col min="13067" max="13067" width="4" style="13" customWidth="1"/>
    <col min="13068" max="13068" width="0" style="13" hidden="1" customWidth="1"/>
    <col min="13069" max="13069" width="8.25" style="13" customWidth="1"/>
    <col min="13070" max="13070" width="0" style="13" hidden="1" customWidth="1"/>
    <col min="13071" max="13071" width="97.75" style="13" customWidth="1"/>
    <col min="13072" max="13072" width="14.125" style="13" customWidth="1"/>
    <col min="13073" max="13073" width="16" style="13" customWidth="1"/>
    <col min="13074" max="13076" width="10.125" style="13" customWidth="1"/>
    <col min="13077" max="13077" width="5.125" style="13" customWidth="1"/>
    <col min="13078" max="13312" width="9" style="13"/>
    <col min="13313" max="13313" width="4.125" style="13" customWidth="1"/>
    <col min="13314" max="13314" width="22.5" style="13" customWidth="1"/>
    <col min="13315" max="13315" width="26.625" style="13" customWidth="1"/>
    <col min="13316" max="13316" width="17.125" style="13" customWidth="1"/>
    <col min="13317" max="13317" width="8.125" style="13" customWidth="1"/>
    <col min="13318" max="13318" width="4" style="13" customWidth="1"/>
    <col min="13319" max="13319" width="0" style="13" hidden="1" customWidth="1"/>
    <col min="13320" max="13320" width="23.25" style="13" customWidth="1"/>
    <col min="13321" max="13321" width="17.125" style="13" customWidth="1"/>
    <col min="13322" max="13322" width="8.125" style="13" customWidth="1"/>
    <col min="13323" max="13323" width="4" style="13" customWidth="1"/>
    <col min="13324" max="13324" width="0" style="13" hidden="1" customWidth="1"/>
    <col min="13325" max="13325" width="8.25" style="13" customWidth="1"/>
    <col min="13326" max="13326" width="0" style="13" hidden="1" customWidth="1"/>
    <col min="13327" max="13327" width="97.75" style="13" customWidth="1"/>
    <col min="13328" max="13328" width="14.125" style="13" customWidth="1"/>
    <col min="13329" max="13329" width="16" style="13" customWidth="1"/>
    <col min="13330" max="13332" width="10.125" style="13" customWidth="1"/>
    <col min="13333" max="13333" width="5.125" style="13" customWidth="1"/>
    <col min="13334" max="13568" width="9" style="13"/>
    <col min="13569" max="13569" width="4.125" style="13" customWidth="1"/>
    <col min="13570" max="13570" width="22.5" style="13" customWidth="1"/>
    <col min="13571" max="13571" width="26.625" style="13" customWidth="1"/>
    <col min="13572" max="13572" width="17.125" style="13" customWidth="1"/>
    <col min="13573" max="13573" width="8.125" style="13" customWidth="1"/>
    <col min="13574" max="13574" width="4" style="13" customWidth="1"/>
    <col min="13575" max="13575" width="0" style="13" hidden="1" customWidth="1"/>
    <col min="13576" max="13576" width="23.25" style="13" customWidth="1"/>
    <col min="13577" max="13577" width="17.125" style="13" customWidth="1"/>
    <col min="13578" max="13578" width="8.125" style="13" customWidth="1"/>
    <col min="13579" max="13579" width="4" style="13" customWidth="1"/>
    <col min="13580" max="13580" width="0" style="13" hidden="1" customWidth="1"/>
    <col min="13581" max="13581" width="8.25" style="13" customWidth="1"/>
    <col min="13582" max="13582" width="0" style="13" hidden="1" customWidth="1"/>
    <col min="13583" max="13583" width="97.75" style="13" customWidth="1"/>
    <col min="13584" max="13584" width="14.125" style="13" customWidth="1"/>
    <col min="13585" max="13585" width="16" style="13" customWidth="1"/>
    <col min="13586" max="13588" width="10.125" style="13" customWidth="1"/>
    <col min="13589" max="13589" width="5.125" style="13" customWidth="1"/>
    <col min="13590" max="13824" width="9" style="13"/>
    <col min="13825" max="13825" width="4.125" style="13" customWidth="1"/>
    <col min="13826" max="13826" width="22.5" style="13" customWidth="1"/>
    <col min="13827" max="13827" width="26.625" style="13" customWidth="1"/>
    <col min="13828" max="13828" width="17.125" style="13" customWidth="1"/>
    <col min="13829" max="13829" width="8.125" style="13" customWidth="1"/>
    <col min="13830" max="13830" width="4" style="13" customWidth="1"/>
    <col min="13831" max="13831" width="0" style="13" hidden="1" customWidth="1"/>
    <col min="13832" max="13832" width="23.25" style="13" customWidth="1"/>
    <col min="13833" max="13833" width="17.125" style="13" customWidth="1"/>
    <col min="13834" max="13834" width="8.125" style="13" customWidth="1"/>
    <col min="13835" max="13835" width="4" style="13" customWidth="1"/>
    <col min="13836" max="13836" width="0" style="13" hidden="1" customWidth="1"/>
    <col min="13837" max="13837" width="8.25" style="13" customWidth="1"/>
    <col min="13838" max="13838" width="0" style="13" hidden="1" customWidth="1"/>
    <col min="13839" max="13839" width="97.75" style="13" customWidth="1"/>
    <col min="13840" max="13840" width="14.125" style="13" customWidth="1"/>
    <col min="13841" max="13841" width="16" style="13" customWidth="1"/>
    <col min="13842" max="13844" width="10.125" style="13" customWidth="1"/>
    <col min="13845" max="13845" width="5.125" style="13" customWidth="1"/>
    <col min="13846" max="14080" width="9" style="13"/>
    <col min="14081" max="14081" width="4.125" style="13" customWidth="1"/>
    <col min="14082" max="14082" width="22.5" style="13" customWidth="1"/>
    <col min="14083" max="14083" width="26.625" style="13" customWidth="1"/>
    <col min="14084" max="14084" width="17.125" style="13" customWidth="1"/>
    <col min="14085" max="14085" width="8.125" style="13" customWidth="1"/>
    <col min="14086" max="14086" width="4" style="13" customWidth="1"/>
    <col min="14087" max="14087" width="0" style="13" hidden="1" customWidth="1"/>
    <col min="14088" max="14088" width="23.25" style="13" customWidth="1"/>
    <col min="14089" max="14089" width="17.125" style="13" customWidth="1"/>
    <col min="14090" max="14090" width="8.125" style="13" customWidth="1"/>
    <col min="14091" max="14091" width="4" style="13" customWidth="1"/>
    <col min="14092" max="14092" width="0" style="13" hidden="1" customWidth="1"/>
    <col min="14093" max="14093" width="8.25" style="13" customWidth="1"/>
    <col min="14094" max="14094" width="0" style="13" hidden="1" customWidth="1"/>
    <col min="14095" max="14095" width="97.75" style="13" customWidth="1"/>
    <col min="14096" max="14096" width="14.125" style="13" customWidth="1"/>
    <col min="14097" max="14097" width="16" style="13" customWidth="1"/>
    <col min="14098" max="14100" width="10.125" style="13" customWidth="1"/>
    <col min="14101" max="14101" width="5.125" style="13" customWidth="1"/>
    <col min="14102" max="14336" width="9" style="13"/>
    <col min="14337" max="14337" width="4.125" style="13" customWidth="1"/>
    <col min="14338" max="14338" width="22.5" style="13" customWidth="1"/>
    <col min="14339" max="14339" width="26.625" style="13" customWidth="1"/>
    <col min="14340" max="14340" width="17.125" style="13" customWidth="1"/>
    <col min="14341" max="14341" width="8.125" style="13" customWidth="1"/>
    <col min="14342" max="14342" width="4" style="13" customWidth="1"/>
    <col min="14343" max="14343" width="0" style="13" hidden="1" customWidth="1"/>
    <col min="14344" max="14344" width="23.25" style="13" customWidth="1"/>
    <col min="14345" max="14345" width="17.125" style="13" customWidth="1"/>
    <col min="14346" max="14346" width="8.125" style="13" customWidth="1"/>
    <col min="14347" max="14347" width="4" style="13" customWidth="1"/>
    <col min="14348" max="14348" width="0" style="13" hidden="1" customWidth="1"/>
    <col min="14349" max="14349" width="8.25" style="13" customWidth="1"/>
    <col min="14350" max="14350" width="0" style="13" hidden="1" customWidth="1"/>
    <col min="14351" max="14351" width="97.75" style="13" customWidth="1"/>
    <col min="14352" max="14352" width="14.125" style="13" customWidth="1"/>
    <col min="14353" max="14353" width="16" style="13" customWidth="1"/>
    <col min="14354" max="14356" width="10.125" style="13" customWidth="1"/>
    <col min="14357" max="14357" width="5.125" style="13" customWidth="1"/>
    <col min="14358" max="14592" width="9" style="13"/>
    <col min="14593" max="14593" width="4.125" style="13" customWidth="1"/>
    <col min="14594" max="14594" width="22.5" style="13" customWidth="1"/>
    <col min="14595" max="14595" width="26.625" style="13" customWidth="1"/>
    <col min="14596" max="14596" width="17.125" style="13" customWidth="1"/>
    <col min="14597" max="14597" width="8.125" style="13" customWidth="1"/>
    <col min="14598" max="14598" width="4" style="13" customWidth="1"/>
    <col min="14599" max="14599" width="0" style="13" hidden="1" customWidth="1"/>
    <col min="14600" max="14600" width="23.25" style="13" customWidth="1"/>
    <col min="14601" max="14601" width="17.125" style="13" customWidth="1"/>
    <col min="14602" max="14602" width="8.125" style="13" customWidth="1"/>
    <col min="14603" max="14603" width="4" style="13" customWidth="1"/>
    <col min="14604" max="14604" width="0" style="13" hidden="1" customWidth="1"/>
    <col min="14605" max="14605" width="8.25" style="13" customWidth="1"/>
    <col min="14606" max="14606" width="0" style="13" hidden="1" customWidth="1"/>
    <col min="14607" max="14607" width="97.75" style="13" customWidth="1"/>
    <col min="14608" max="14608" width="14.125" style="13" customWidth="1"/>
    <col min="14609" max="14609" width="16" style="13" customWidth="1"/>
    <col min="14610" max="14612" width="10.125" style="13" customWidth="1"/>
    <col min="14613" max="14613" width="5.125" style="13" customWidth="1"/>
    <col min="14614" max="14848" width="9" style="13"/>
    <col min="14849" max="14849" width="4.125" style="13" customWidth="1"/>
    <col min="14850" max="14850" width="22.5" style="13" customWidth="1"/>
    <col min="14851" max="14851" width="26.625" style="13" customWidth="1"/>
    <col min="14852" max="14852" width="17.125" style="13" customWidth="1"/>
    <col min="14853" max="14853" width="8.125" style="13" customWidth="1"/>
    <col min="14854" max="14854" width="4" style="13" customWidth="1"/>
    <col min="14855" max="14855" width="0" style="13" hidden="1" customWidth="1"/>
    <col min="14856" max="14856" width="23.25" style="13" customWidth="1"/>
    <col min="14857" max="14857" width="17.125" style="13" customWidth="1"/>
    <col min="14858" max="14858" width="8.125" style="13" customWidth="1"/>
    <col min="14859" max="14859" width="4" style="13" customWidth="1"/>
    <col min="14860" max="14860" width="0" style="13" hidden="1" customWidth="1"/>
    <col min="14861" max="14861" width="8.25" style="13" customWidth="1"/>
    <col min="14862" max="14862" width="0" style="13" hidden="1" customWidth="1"/>
    <col min="14863" max="14863" width="97.75" style="13" customWidth="1"/>
    <col min="14864" max="14864" width="14.125" style="13" customWidth="1"/>
    <col min="14865" max="14865" width="16" style="13" customWidth="1"/>
    <col min="14866" max="14868" width="10.125" style="13" customWidth="1"/>
    <col min="14869" max="14869" width="5.125" style="13" customWidth="1"/>
    <col min="14870" max="15104" width="9" style="13"/>
    <col min="15105" max="15105" width="4.125" style="13" customWidth="1"/>
    <col min="15106" max="15106" width="22.5" style="13" customWidth="1"/>
    <col min="15107" max="15107" width="26.625" style="13" customWidth="1"/>
    <col min="15108" max="15108" width="17.125" style="13" customWidth="1"/>
    <col min="15109" max="15109" width="8.125" style="13" customWidth="1"/>
    <col min="15110" max="15110" width="4" style="13" customWidth="1"/>
    <col min="15111" max="15111" width="0" style="13" hidden="1" customWidth="1"/>
    <col min="15112" max="15112" width="23.25" style="13" customWidth="1"/>
    <col min="15113" max="15113" width="17.125" style="13" customWidth="1"/>
    <col min="15114" max="15114" width="8.125" style="13" customWidth="1"/>
    <col min="15115" max="15115" width="4" style="13" customWidth="1"/>
    <col min="15116" max="15116" width="0" style="13" hidden="1" customWidth="1"/>
    <col min="15117" max="15117" width="8.25" style="13" customWidth="1"/>
    <col min="15118" max="15118" width="0" style="13" hidden="1" customWidth="1"/>
    <col min="15119" max="15119" width="97.75" style="13" customWidth="1"/>
    <col min="15120" max="15120" width="14.125" style="13" customWidth="1"/>
    <col min="15121" max="15121" width="16" style="13" customWidth="1"/>
    <col min="15122" max="15124" width="10.125" style="13" customWidth="1"/>
    <col min="15125" max="15125" width="5.125" style="13" customWidth="1"/>
    <col min="15126" max="15360" width="9" style="13"/>
    <col min="15361" max="15361" width="4.125" style="13" customWidth="1"/>
    <col min="15362" max="15362" width="22.5" style="13" customWidth="1"/>
    <col min="15363" max="15363" width="26.625" style="13" customWidth="1"/>
    <col min="15364" max="15364" width="17.125" style="13" customWidth="1"/>
    <col min="15365" max="15365" width="8.125" style="13" customWidth="1"/>
    <col min="15366" max="15366" width="4" style="13" customWidth="1"/>
    <col min="15367" max="15367" width="0" style="13" hidden="1" customWidth="1"/>
    <col min="15368" max="15368" width="23.25" style="13" customWidth="1"/>
    <col min="15369" max="15369" width="17.125" style="13" customWidth="1"/>
    <col min="15370" max="15370" width="8.125" style="13" customWidth="1"/>
    <col min="15371" max="15371" width="4" style="13" customWidth="1"/>
    <col min="15372" max="15372" width="0" style="13" hidden="1" customWidth="1"/>
    <col min="15373" max="15373" width="8.25" style="13" customWidth="1"/>
    <col min="15374" max="15374" width="0" style="13" hidden="1" customWidth="1"/>
    <col min="15375" max="15375" width="97.75" style="13" customWidth="1"/>
    <col min="15376" max="15376" width="14.125" style="13" customWidth="1"/>
    <col min="15377" max="15377" width="16" style="13" customWidth="1"/>
    <col min="15378" max="15380" width="10.125" style="13" customWidth="1"/>
    <col min="15381" max="15381" width="5.125" style="13" customWidth="1"/>
    <col min="15382" max="15616" width="9" style="13"/>
    <col min="15617" max="15617" width="4.125" style="13" customWidth="1"/>
    <col min="15618" max="15618" width="22.5" style="13" customWidth="1"/>
    <col min="15619" max="15619" width="26.625" style="13" customWidth="1"/>
    <col min="15620" max="15620" width="17.125" style="13" customWidth="1"/>
    <col min="15621" max="15621" width="8.125" style="13" customWidth="1"/>
    <col min="15622" max="15622" width="4" style="13" customWidth="1"/>
    <col min="15623" max="15623" width="0" style="13" hidden="1" customWidth="1"/>
    <col min="15624" max="15624" width="23.25" style="13" customWidth="1"/>
    <col min="15625" max="15625" width="17.125" style="13" customWidth="1"/>
    <col min="15626" max="15626" width="8.125" style="13" customWidth="1"/>
    <col min="15627" max="15627" width="4" style="13" customWidth="1"/>
    <col min="15628" max="15628" width="0" style="13" hidden="1" customWidth="1"/>
    <col min="15629" max="15629" width="8.25" style="13" customWidth="1"/>
    <col min="15630" max="15630" width="0" style="13" hidden="1" customWidth="1"/>
    <col min="15631" max="15631" width="97.75" style="13" customWidth="1"/>
    <col min="15632" max="15632" width="14.125" style="13" customWidth="1"/>
    <col min="15633" max="15633" width="16" style="13" customWidth="1"/>
    <col min="15634" max="15636" width="10.125" style="13" customWidth="1"/>
    <col min="15637" max="15637" width="5.125" style="13" customWidth="1"/>
    <col min="15638" max="15872" width="9" style="13"/>
    <col min="15873" max="15873" width="4.125" style="13" customWidth="1"/>
    <col min="15874" max="15874" width="22.5" style="13" customWidth="1"/>
    <col min="15875" max="15875" width="26.625" style="13" customWidth="1"/>
    <col min="15876" max="15876" width="17.125" style="13" customWidth="1"/>
    <col min="15877" max="15877" width="8.125" style="13" customWidth="1"/>
    <col min="15878" max="15878" width="4" style="13" customWidth="1"/>
    <col min="15879" max="15879" width="0" style="13" hidden="1" customWidth="1"/>
    <col min="15880" max="15880" width="23.25" style="13" customWidth="1"/>
    <col min="15881" max="15881" width="17.125" style="13" customWidth="1"/>
    <col min="15882" max="15882" width="8.125" style="13" customWidth="1"/>
    <col min="15883" max="15883" width="4" style="13" customWidth="1"/>
    <col min="15884" max="15884" width="0" style="13" hidden="1" customWidth="1"/>
    <col min="15885" max="15885" width="8.25" style="13" customWidth="1"/>
    <col min="15886" max="15886" width="0" style="13" hidden="1" customWidth="1"/>
    <col min="15887" max="15887" width="97.75" style="13" customWidth="1"/>
    <col min="15888" max="15888" width="14.125" style="13" customWidth="1"/>
    <col min="15889" max="15889" width="16" style="13" customWidth="1"/>
    <col min="15890" max="15892" width="10.125" style="13" customWidth="1"/>
    <col min="15893" max="15893" width="5.125" style="13" customWidth="1"/>
    <col min="15894" max="16128" width="9" style="13"/>
    <col min="16129" max="16129" width="4.125" style="13" customWidth="1"/>
    <col min="16130" max="16130" width="22.5" style="13" customWidth="1"/>
    <col min="16131" max="16131" width="26.625" style="13" customWidth="1"/>
    <col min="16132" max="16132" width="17.125" style="13" customWidth="1"/>
    <col min="16133" max="16133" width="8.125" style="13" customWidth="1"/>
    <col min="16134" max="16134" width="4" style="13" customWidth="1"/>
    <col min="16135" max="16135" width="0" style="13" hidden="1" customWidth="1"/>
    <col min="16136" max="16136" width="23.25" style="13" customWidth="1"/>
    <col min="16137" max="16137" width="17.125" style="13" customWidth="1"/>
    <col min="16138" max="16138" width="8.125" style="13" customWidth="1"/>
    <col min="16139" max="16139" width="4" style="13" customWidth="1"/>
    <col min="16140" max="16140" width="0" style="13" hidden="1" customWidth="1"/>
    <col min="16141" max="16141" width="8.25" style="13" customWidth="1"/>
    <col min="16142" max="16142" width="0" style="13" hidden="1" customWidth="1"/>
    <col min="16143" max="16143" width="97.75" style="13" customWidth="1"/>
    <col min="16144" max="16144" width="14.125" style="13" customWidth="1"/>
    <col min="16145" max="16145" width="16" style="13" customWidth="1"/>
    <col min="16146" max="16148" width="10.125" style="13" customWidth="1"/>
    <col min="16149" max="16149" width="5.125" style="13" customWidth="1"/>
    <col min="16150" max="16384" width="9" style="13"/>
  </cols>
  <sheetData>
    <row r="1" spans="1:21" ht="36.75" customHeight="1" x14ac:dyDescent="0.15">
      <c r="A1" s="11" t="s">
        <v>105</v>
      </c>
      <c r="B1" s="11"/>
      <c r="C1" s="12"/>
      <c r="D1" s="13"/>
      <c r="E1" s="12"/>
      <c r="F1" s="12"/>
      <c r="G1" s="12"/>
      <c r="H1" s="210"/>
      <c r="I1" s="210"/>
      <c r="J1" s="211"/>
      <c r="K1" s="211"/>
      <c r="L1" s="211"/>
      <c r="M1" s="211"/>
      <c r="N1" s="211"/>
      <c r="O1" s="211"/>
      <c r="P1" s="12"/>
      <c r="Q1" s="12"/>
      <c r="R1" s="15"/>
      <c r="S1" s="15"/>
      <c r="T1" s="13"/>
      <c r="U1" s="13"/>
    </row>
    <row r="2" spans="1:21" ht="36.75" customHeight="1" x14ac:dyDescent="0.15">
      <c r="A2" s="210" t="s">
        <v>106</v>
      </c>
      <c r="B2" s="210"/>
      <c r="C2" s="211"/>
      <c r="D2" s="211"/>
      <c r="E2" s="211"/>
      <c r="F2" s="211"/>
      <c r="G2" s="211"/>
      <c r="H2" s="211"/>
      <c r="I2" s="211"/>
      <c r="J2" s="211"/>
      <c r="K2" s="211"/>
      <c r="L2" s="211"/>
      <c r="M2" s="211"/>
      <c r="N2" s="211"/>
      <c r="O2" s="211"/>
      <c r="P2" s="211"/>
      <c r="Q2" s="211"/>
      <c r="R2" s="211"/>
      <c r="S2" s="211"/>
      <c r="T2" s="211"/>
      <c r="U2" s="13"/>
    </row>
    <row r="3" spans="1:21" ht="18.75" customHeight="1" x14ac:dyDescent="0.15">
      <c r="A3" s="16"/>
      <c r="B3" s="16"/>
      <c r="C3" s="12"/>
      <c r="D3" s="13"/>
      <c r="E3" s="17"/>
      <c r="F3" s="12"/>
      <c r="G3" s="12"/>
      <c r="H3" s="12"/>
      <c r="I3" s="13"/>
      <c r="J3" s="12"/>
      <c r="K3" s="18"/>
      <c r="L3" s="18"/>
      <c r="M3" s="18"/>
      <c r="N3" s="18"/>
      <c r="O3" s="12"/>
      <c r="P3" s="19"/>
      <c r="Q3" s="212" t="s">
        <v>107</v>
      </c>
      <c r="R3" s="213"/>
      <c r="S3" s="213"/>
      <c r="T3" s="214"/>
      <c r="U3" s="13"/>
    </row>
    <row r="4" spans="1:21" ht="15.75" customHeight="1" x14ac:dyDescent="0.15">
      <c r="A4" s="16"/>
      <c r="B4" s="16"/>
      <c r="C4" s="12"/>
      <c r="D4" s="13"/>
      <c r="E4" s="17"/>
      <c r="F4" s="12"/>
      <c r="G4" s="12"/>
      <c r="H4" s="12"/>
      <c r="I4" s="13"/>
      <c r="J4" s="12"/>
      <c r="K4" s="18"/>
      <c r="L4" s="18"/>
      <c r="M4" s="18"/>
      <c r="N4" s="20"/>
      <c r="O4" s="12"/>
      <c r="P4" s="21"/>
      <c r="Q4" s="22"/>
      <c r="R4" s="23" t="s">
        <v>5</v>
      </c>
      <c r="S4" s="24" t="s">
        <v>240</v>
      </c>
      <c r="T4" s="24" t="s">
        <v>109</v>
      </c>
      <c r="U4" s="13"/>
    </row>
    <row r="5" spans="1:21" ht="22.5" customHeight="1" x14ac:dyDescent="0.15">
      <c r="A5" s="16"/>
      <c r="B5" s="16"/>
      <c r="C5" s="12"/>
      <c r="D5" s="13"/>
      <c r="E5" s="17"/>
      <c r="F5" s="12"/>
      <c r="G5" s="12"/>
      <c r="H5" s="12"/>
      <c r="I5" s="13"/>
      <c r="J5" s="12"/>
      <c r="K5" s="18"/>
      <c r="L5" s="18"/>
      <c r="M5" s="18"/>
      <c r="N5" s="20"/>
      <c r="O5" s="12"/>
      <c r="P5" s="25"/>
      <c r="Q5" s="26" t="s">
        <v>110</v>
      </c>
      <c r="R5" s="27"/>
      <c r="S5" s="28"/>
      <c r="T5" s="28"/>
      <c r="U5" s="13"/>
    </row>
    <row r="6" spans="1:21" ht="22.5" customHeight="1" x14ac:dyDescent="0.15">
      <c r="A6" s="16"/>
      <c r="B6" s="16"/>
      <c r="C6" s="12"/>
      <c r="D6" s="29"/>
      <c r="E6" s="17"/>
      <c r="F6" s="12"/>
      <c r="G6" s="12"/>
      <c r="H6" s="12"/>
      <c r="I6" s="29"/>
      <c r="J6" s="12"/>
      <c r="K6" s="18"/>
      <c r="L6" s="18"/>
      <c r="M6" s="18"/>
      <c r="N6" s="20"/>
      <c r="O6" s="12"/>
      <c r="P6" s="25"/>
      <c r="Q6" s="26" t="s">
        <v>111</v>
      </c>
      <c r="R6" s="27"/>
      <c r="S6" s="28"/>
      <c r="T6" s="28"/>
      <c r="U6" s="13"/>
    </row>
    <row r="7" spans="1:21" ht="22.5" customHeight="1" x14ac:dyDescent="0.15">
      <c r="A7" s="16"/>
      <c r="B7" s="16"/>
      <c r="C7" s="12"/>
      <c r="D7" s="30"/>
      <c r="E7" s="17"/>
      <c r="F7" s="12"/>
      <c r="G7" s="12"/>
      <c r="I7" s="30"/>
      <c r="J7" s="12"/>
      <c r="K7" s="18"/>
      <c r="L7" s="18"/>
      <c r="M7" s="18"/>
      <c r="N7" s="32"/>
      <c r="O7" s="12"/>
      <c r="P7" s="25"/>
      <c r="Q7" s="26" t="s">
        <v>112</v>
      </c>
      <c r="R7" s="27"/>
      <c r="S7" s="28"/>
      <c r="T7" s="28"/>
      <c r="U7" s="33"/>
    </row>
    <row r="8" spans="1:21" ht="27.75" customHeight="1" thickBot="1" x14ac:dyDescent="0.3">
      <c r="A8" s="215" t="s">
        <v>241</v>
      </c>
      <c r="B8" s="216"/>
      <c r="C8" s="216"/>
      <c r="D8" s="216"/>
      <c r="E8" s="216"/>
      <c r="F8" s="216"/>
      <c r="G8" s="12"/>
      <c r="H8" s="12"/>
      <c r="I8" s="34"/>
      <c r="J8" s="12"/>
      <c r="K8" s="18"/>
      <c r="L8" s="18"/>
      <c r="M8" s="18"/>
      <c r="N8" s="32"/>
      <c r="O8" s="12"/>
      <c r="P8" s="35"/>
      <c r="Q8" s="34"/>
      <c r="R8" s="36"/>
      <c r="S8" s="36"/>
      <c r="T8" s="37"/>
      <c r="U8" s="33"/>
    </row>
    <row r="9" spans="1:21" customFormat="1" ht="42" customHeight="1" thickBot="1" x14ac:dyDescent="0.2">
      <c r="A9" s="38"/>
      <c r="B9" s="39" t="s">
        <v>114</v>
      </c>
      <c r="C9" s="40" t="s">
        <v>115</v>
      </c>
      <c r="D9" s="41" t="s">
        <v>116</v>
      </c>
      <c r="E9" s="42" t="s">
        <v>117</v>
      </c>
      <c r="F9" s="43" t="s">
        <v>118</v>
      </c>
      <c r="G9" s="40" t="s">
        <v>119</v>
      </c>
      <c r="H9" s="39" t="s">
        <v>115</v>
      </c>
      <c r="I9" s="41" t="s">
        <v>116</v>
      </c>
      <c r="J9" s="44" t="s">
        <v>120</v>
      </c>
      <c r="K9" s="43" t="s">
        <v>118</v>
      </c>
      <c r="L9" s="43" t="s">
        <v>119</v>
      </c>
      <c r="M9" s="43" t="s">
        <v>121</v>
      </c>
      <c r="N9" s="45" t="s">
        <v>122</v>
      </c>
      <c r="O9" s="46" t="s">
        <v>123</v>
      </c>
      <c r="P9" s="43" t="s">
        <v>124</v>
      </c>
      <c r="Q9" s="47" t="s">
        <v>116</v>
      </c>
      <c r="R9" s="48" t="s">
        <v>125</v>
      </c>
      <c r="S9" s="49" t="s">
        <v>126</v>
      </c>
      <c r="T9" s="50" t="s">
        <v>127</v>
      </c>
      <c r="U9" s="51"/>
    </row>
    <row r="10" spans="1:21" ht="18.75" customHeight="1" x14ac:dyDescent="0.15">
      <c r="A10" s="217" t="s">
        <v>128</v>
      </c>
      <c r="B10" s="52" t="s">
        <v>129</v>
      </c>
      <c r="C10" s="53"/>
      <c r="D10" s="54"/>
      <c r="E10" s="55"/>
      <c r="F10" s="56"/>
      <c r="G10" s="57"/>
      <c r="H10" s="58"/>
      <c r="I10" s="54"/>
      <c r="J10" s="56"/>
      <c r="K10" s="56"/>
      <c r="L10" s="56"/>
      <c r="M10" s="56"/>
      <c r="N10" s="59"/>
      <c r="O10" s="52"/>
      <c r="P10" s="60" t="s">
        <v>129</v>
      </c>
      <c r="Q10" s="54"/>
      <c r="R10" s="61">
        <v>110</v>
      </c>
      <c r="S10" s="55">
        <f>ROUNDUP(R10*0.75,2)</f>
        <v>82.5</v>
      </c>
      <c r="T10" s="62">
        <f>ROUNDUP((R5*R10)+(R6*S10)+(R7*(R10*2)),2)</f>
        <v>0</v>
      </c>
    </row>
    <row r="11" spans="1:21" ht="18.75" customHeight="1" x14ac:dyDescent="0.15">
      <c r="A11" s="218"/>
      <c r="B11" s="64"/>
      <c r="C11" s="65"/>
      <c r="D11" s="66"/>
      <c r="E11" s="67"/>
      <c r="F11" s="68"/>
      <c r="G11" s="69"/>
      <c r="H11" s="70"/>
      <c r="I11" s="66"/>
      <c r="J11" s="68"/>
      <c r="K11" s="68"/>
      <c r="L11" s="68"/>
      <c r="M11" s="68"/>
      <c r="N11" s="71"/>
      <c r="O11" s="64"/>
      <c r="P11" s="72"/>
      <c r="Q11" s="66"/>
      <c r="R11" s="73"/>
      <c r="S11" s="67"/>
      <c r="T11" s="74"/>
    </row>
    <row r="12" spans="1:21" ht="18.75" customHeight="1" x14ac:dyDescent="0.15">
      <c r="A12" s="218"/>
      <c r="B12" s="75" t="s">
        <v>242</v>
      </c>
      <c r="C12" s="76" t="s">
        <v>243</v>
      </c>
      <c r="D12" s="77"/>
      <c r="E12" s="78">
        <v>1</v>
      </c>
      <c r="F12" s="79" t="s">
        <v>170</v>
      </c>
      <c r="G12" s="80" t="s">
        <v>171</v>
      </c>
      <c r="H12" s="81" t="s">
        <v>243</v>
      </c>
      <c r="I12" s="77"/>
      <c r="J12" s="79">
        <f>ROUNDUP(E12*0.75,2)</f>
        <v>0.75</v>
      </c>
      <c r="K12" s="79" t="s">
        <v>170</v>
      </c>
      <c r="L12" s="79" t="s">
        <v>171</v>
      </c>
      <c r="M12" s="79">
        <f>ROUNDUP((R5*E12)+(R6*J12)+(R7*(E12*2)),2)</f>
        <v>0</v>
      </c>
      <c r="N12" s="82">
        <f>M12</f>
        <v>0</v>
      </c>
      <c r="O12" s="104" t="s">
        <v>244</v>
      </c>
      <c r="P12" s="83" t="s">
        <v>238</v>
      </c>
      <c r="Q12" s="77"/>
      <c r="R12" s="84">
        <v>3</v>
      </c>
      <c r="S12" s="78">
        <f t="shared" ref="S12:S17" si="0">ROUNDUP(R12*0.75,2)</f>
        <v>2.25</v>
      </c>
      <c r="T12" s="85">
        <f>ROUNDUP((R5*R12)+(R6*S12)+(R7*(R12*2)),2)</f>
        <v>0</v>
      </c>
    </row>
    <row r="13" spans="1:21" ht="18.75" customHeight="1" x14ac:dyDescent="0.15">
      <c r="A13" s="218"/>
      <c r="B13" s="75"/>
      <c r="C13" s="76" t="s">
        <v>245</v>
      </c>
      <c r="D13" s="77"/>
      <c r="E13" s="78">
        <v>5</v>
      </c>
      <c r="F13" s="79" t="s">
        <v>132</v>
      </c>
      <c r="G13" s="80"/>
      <c r="H13" s="81" t="s">
        <v>245</v>
      </c>
      <c r="I13" s="77"/>
      <c r="J13" s="79">
        <f>ROUNDUP(E13*0.75,2)</f>
        <v>3.75</v>
      </c>
      <c r="K13" s="79" t="s">
        <v>132</v>
      </c>
      <c r="L13" s="79"/>
      <c r="M13" s="79">
        <f>ROUNDUP((R5*E13)+(R6*J13)+(R7*(E13*2)),2)</f>
        <v>0</v>
      </c>
      <c r="N13" s="82">
        <f>ROUND(M13+(M13*10/100),2)</f>
        <v>0</v>
      </c>
      <c r="O13" s="98" t="s">
        <v>246</v>
      </c>
      <c r="P13" s="83" t="s">
        <v>134</v>
      </c>
      <c r="Q13" s="77"/>
      <c r="R13" s="84">
        <v>2</v>
      </c>
      <c r="S13" s="78">
        <f t="shared" si="0"/>
        <v>1.5</v>
      </c>
      <c r="T13" s="85">
        <f>ROUNDUP((R5*R13)+(R6*S13)+(R7*(R13*2)),2)</f>
        <v>0</v>
      </c>
    </row>
    <row r="14" spans="1:21" ht="18.75" customHeight="1" x14ac:dyDescent="0.15">
      <c r="A14" s="218"/>
      <c r="B14" s="75"/>
      <c r="C14" s="76" t="s">
        <v>247</v>
      </c>
      <c r="D14" s="77"/>
      <c r="E14" s="78">
        <v>5</v>
      </c>
      <c r="F14" s="79" t="s">
        <v>132</v>
      </c>
      <c r="G14" s="80"/>
      <c r="H14" s="81" t="s">
        <v>247</v>
      </c>
      <c r="I14" s="77"/>
      <c r="J14" s="79">
        <f>ROUNDUP(E14*0.75,2)</f>
        <v>3.75</v>
      </c>
      <c r="K14" s="79" t="s">
        <v>132</v>
      </c>
      <c r="L14" s="79"/>
      <c r="M14" s="79">
        <f>ROUNDUP((R5*E14)+(R6*J14)+(R7*(E14*2)),2)</f>
        <v>0</v>
      </c>
      <c r="N14" s="82">
        <f>ROUND(M14+(M14*15/100),2)</f>
        <v>0</v>
      </c>
      <c r="O14" s="75" t="s">
        <v>248</v>
      </c>
      <c r="P14" s="83" t="s">
        <v>158</v>
      </c>
      <c r="Q14" s="77"/>
      <c r="R14" s="84">
        <v>40</v>
      </c>
      <c r="S14" s="78">
        <f t="shared" si="0"/>
        <v>30</v>
      </c>
      <c r="T14" s="85">
        <f>ROUNDUP((R5*R14)+(R6*S14)+(R7*(R14*2)),2)</f>
        <v>0</v>
      </c>
    </row>
    <row r="15" spans="1:21" ht="18.75" customHeight="1" x14ac:dyDescent="0.15">
      <c r="A15" s="218"/>
      <c r="B15" s="75"/>
      <c r="C15" s="76" t="s">
        <v>214</v>
      </c>
      <c r="D15" s="77"/>
      <c r="E15" s="78">
        <v>5</v>
      </c>
      <c r="F15" s="79" t="s">
        <v>132</v>
      </c>
      <c r="G15" s="80"/>
      <c r="H15" s="81" t="s">
        <v>214</v>
      </c>
      <c r="I15" s="77"/>
      <c r="J15" s="79">
        <f>ROUNDUP(E15*0.75,2)</f>
        <v>3.75</v>
      </c>
      <c r="K15" s="79" t="s">
        <v>132</v>
      </c>
      <c r="L15" s="79"/>
      <c r="M15" s="79">
        <f>ROUNDUP((R5*E15)+(R6*J15)+(R7*(E15*2)),2)</f>
        <v>0</v>
      </c>
      <c r="N15" s="82">
        <f>ROUND(M15+(M15*15/100),2)</f>
        <v>0</v>
      </c>
      <c r="O15" s="75" t="s">
        <v>249</v>
      </c>
      <c r="P15" s="83" t="s">
        <v>208</v>
      </c>
      <c r="Q15" s="77"/>
      <c r="R15" s="84">
        <v>2</v>
      </c>
      <c r="S15" s="78">
        <f t="shared" si="0"/>
        <v>1.5</v>
      </c>
      <c r="T15" s="85">
        <f>ROUNDUP((R5*R15)+(R6*S15)+(R7*(R15*2)),2)</f>
        <v>0</v>
      </c>
    </row>
    <row r="16" spans="1:21" ht="18.75" customHeight="1" x14ac:dyDescent="0.15">
      <c r="A16" s="218"/>
      <c r="B16" s="75"/>
      <c r="C16" s="76"/>
      <c r="D16" s="77"/>
      <c r="E16" s="78"/>
      <c r="F16" s="79"/>
      <c r="G16" s="80"/>
      <c r="H16" s="81"/>
      <c r="I16" s="77"/>
      <c r="J16" s="79"/>
      <c r="K16" s="79"/>
      <c r="L16" s="79"/>
      <c r="M16" s="79"/>
      <c r="N16" s="82"/>
      <c r="O16" s="75" t="s">
        <v>250</v>
      </c>
      <c r="P16" s="83" t="s">
        <v>209</v>
      </c>
      <c r="Q16" s="77" t="s">
        <v>146</v>
      </c>
      <c r="R16" s="84">
        <v>1.5</v>
      </c>
      <c r="S16" s="78">
        <f t="shared" si="0"/>
        <v>1.1300000000000001</v>
      </c>
      <c r="T16" s="85">
        <f>ROUNDUP((R5*R16)+(R6*S16)+(R7*(R16*2)),2)</f>
        <v>0</v>
      </c>
    </row>
    <row r="17" spans="1:20" ht="18.75" customHeight="1" x14ac:dyDescent="0.15">
      <c r="A17" s="218"/>
      <c r="B17" s="75"/>
      <c r="C17" s="76"/>
      <c r="D17" s="77"/>
      <c r="E17" s="78"/>
      <c r="F17" s="79"/>
      <c r="G17" s="80"/>
      <c r="H17" s="81"/>
      <c r="I17" s="77"/>
      <c r="J17" s="79"/>
      <c r="K17" s="79"/>
      <c r="L17" s="79"/>
      <c r="M17" s="79"/>
      <c r="N17" s="82"/>
      <c r="O17" s="75" t="s">
        <v>236</v>
      </c>
      <c r="P17" s="83" t="s">
        <v>238</v>
      </c>
      <c r="Q17" s="77"/>
      <c r="R17" s="84">
        <v>1</v>
      </c>
      <c r="S17" s="78">
        <f t="shared" si="0"/>
        <v>0.75</v>
      </c>
      <c r="T17" s="85">
        <f>ROUNDUP((R5*R17)+(R6*S17)+(R7*(R17*2)),2)</f>
        <v>0</v>
      </c>
    </row>
    <row r="18" spans="1:20" ht="18.75" customHeight="1" x14ac:dyDescent="0.15">
      <c r="A18" s="218"/>
      <c r="B18" s="75"/>
      <c r="C18" s="76"/>
      <c r="D18" s="77"/>
      <c r="E18" s="78"/>
      <c r="F18" s="79"/>
      <c r="G18" s="80"/>
      <c r="H18" s="81"/>
      <c r="I18" s="77"/>
      <c r="J18" s="79"/>
      <c r="K18" s="79"/>
      <c r="L18" s="79"/>
      <c r="M18" s="79"/>
      <c r="N18" s="82"/>
      <c r="O18" s="75" t="s">
        <v>148</v>
      </c>
      <c r="P18" s="83"/>
      <c r="Q18" s="77"/>
      <c r="R18" s="84"/>
      <c r="S18" s="78"/>
      <c r="T18" s="85"/>
    </row>
    <row r="19" spans="1:20" ht="18.75" customHeight="1" x14ac:dyDescent="0.15">
      <c r="A19" s="218"/>
      <c r="B19" s="64"/>
      <c r="C19" s="65"/>
      <c r="D19" s="66"/>
      <c r="E19" s="67"/>
      <c r="F19" s="68"/>
      <c r="G19" s="69"/>
      <c r="H19" s="70"/>
      <c r="I19" s="66"/>
      <c r="J19" s="68"/>
      <c r="K19" s="68"/>
      <c r="L19" s="68"/>
      <c r="M19" s="68"/>
      <c r="N19" s="71"/>
      <c r="O19" s="64"/>
      <c r="P19" s="72"/>
      <c r="Q19" s="66"/>
      <c r="R19" s="73"/>
      <c r="S19" s="67"/>
      <c r="T19" s="74"/>
    </row>
    <row r="20" spans="1:20" ht="18.75" customHeight="1" x14ac:dyDescent="0.15">
      <c r="A20" s="218"/>
      <c r="B20" s="75" t="s">
        <v>251</v>
      </c>
      <c r="C20" s="76" t="s">
        <v>252</v>
      </c>
      <c r="D20" s="77"/>
      <c r="E20" s="78">
        <v>10</v>
      </c>
      <c r="F20" s="79" t="s">
        <v>132</v>
      </c>
      <c r="G20" s="80"/>
      <c r="H20" s="81" t="s">
        <v>252</v>
      </c>
      <c r="I20" s="77"/>
      <c r="J20" s="79">
        <f>ROUNDUP(E20*0.75,2)</f>
        <v>7.5</v>
      </c>
      <c r="K20" s="79" t="s">
        <v>132</v>
      </c>
      <c r="L20" s="79"/>
      <c r="M20" s="79">
        <f>ROUNDUP((R5*E20)+(R6*J20)+(R7*(E20*2)),2)</f>
        <v>0</v>
      </c>
      <c r="N20" s="82">
        <f>ROUND(M20+(M20*10/100),2)</f>
        <v>0</v>
      </c>
      <c r="O20" s="75" t="s">
        <v>253</v>
      </c>
      <c r="P20" s="83" t="s">
        <v>151</v>
      </c>
      <c r="Q20" s="77"/>
      <c r="R20" s="84">
        <v>0.3</v>
      </c>
      <c r="S20" s="78">
        <f>ROUNDUP(R20*0.75,2)</f>
        <v>0.23</v>
      </c>
      <c r="T20" s="85">
        <f>ROUNDUP((R5*R20)+(R6*S20)+(R7*(R20*2)),2)</f>
        <v>0</v>
      </c>
    </row>
    <row r="21" spans="1:20" ht="18.75" customHeight="1" x14ac:dyDescent="0.15">
      <c r="A21" s="218"/>
      <c r="B21" s="75"/>
      <c r="C21" s="76" t="s">
        <v>143</v>
      </c>
      <c r="D21" s="77"/>
      <c r="E21" s="78">
        <v>10</v>
      </c>
      <c r="F21" s="79" t="s">
        <v>132</v>
      </c>
      <c r="G21" s="80"/>
      <c r="H21" s="81" t="s">
        <v>143</v>
      </c>
      <c r="I21" s="77"/>
      <c r="J21" s="79">
        <f>ROUNDUP(E21*0.75,2)</f>
        <v>7.5</v>
      </c>
      <c r="K21" s="79" t="s">
        <v>132</v>
      </c>
      <c r="L21" s="79"/>
      <c r="M21" s="79">
        <f>ROUNDUP((R5*E21)+(R6*J21)+(R7*(E21*2)),2)</f>
        <v>0</v>
      </c>
      <c r="N21" s="82">
        <f>ROUND(M21+(M21*10/100),2)</f>
        <v>0</v>
      </c>
      <c r="O21" s="75" t="s">
        <v>254</v>
      </c>
      <c r="P21" s="83" t="s">
        <v>137</v>
      </c>
      <c r="Q21" s="77"/>
      <c r="R21" s="84">
        <v>0.1</v>
      </c>
      <c r="S21" s="78">
        <f>ROUNDUP(R21*0.75,2)</f>
        <v>0.08</v>
      </c>
      <c r="T21" s="85">
        <f>ROUNDUP((R5*R21)+(R6*S21)+(R7*(R21*2)),2)</f>
        <v>0</v>
      </c>
    </row>
    <row r="22" spans="1:20" ht="18.75" customHeight="1" x14ac:dyDescent="0.15">
      <c r="A22" s="218"/>
      <c r="B22" s="75"/>
      <c r="C22" s="76" t="s">
        <v>186</v>
      </c>
      <c r="D22" s="77" t="s">
        <v>187</v>
      </c>
      <c r="E22" s="110">
        <v>0.5</v>
      </c>
      <c r="F22" s="79" t="s">
        <v>188</v>
      </c>
      <c r="G22" s="80"/>
      <c r="H22" s="81" t="s">
        <v>186</v>
      </c>
      <c r="I22" s="77" t="s">
        <v>187</v>
      </c>
      <c r="J22" s="79">
        <f>ROUNDUP(E22*0.75,2)</f>
        <v>0.38</v>
      </c>
      <c r="K22" s="79" t="s">
        <v>188</v>
      </c>
      <c r="L22" s="79"/>
      <c r="M22" s="79">
        <f>ROUNDUP((R5*E22)+(R6*J22)+(R7*(E22*2)),2)</f>
        <v>0</v>
      </c>
      <c r="N22" s="82">
        <f>M22</f>
        <v>0</v>
      </c>
      <c r="O22" s="75" t="s">
        <v>239</v>
      </c>
      <c r="P22" s="83" t="s">
        <v>182</v>
      </c>
      <c r="Q22" s="77" t="s">
        <v>183</v>
      </c>
      <c r="R22" s="84">
        <v>4</v>
      </c>
      <c r="S22" s="78">
        <f>ROUNDUP(R22*0.75,2)</f>
        <v>3</v>
      </c>
      <c r="T22" s="85">
        <f>ROUNDUP((R5*R22)+(R6*S22)+(R7*(R22*2)),2)</f>
        <v>0</v>
      </c>
    </row>
    <row r="23" spans="1:20" ht="18.75" customHeight="1" x14ac:dyDescent="0.15">
      <c r="A23" s="218"/>
      <c r="B23" s="75"/>
      <c r="C23" s="76"/>
      <c r="D23" s="77"/>
      <c r="E23" s="78"/>
      <c r="F23" s="79"/>
      <c r="G23" s="80"/>
      <c r="H23" s="81"/>
      <c r="I23" s="77"/>
      <c r="J23" s="79"/>
      <c r="K23" s="79"/>
      <c r="L23" s="79"/>
      <c r="M23" s="79"/>
      <c r="N23" s="82"/>
      <c r="O23" s="75"/>
      <c r="P23" s="83"/>
      <c r="Q23" s="77"/>
      <c r="R23" s="84"/>
      <c r="S23" s="78"/>
      <c r="T23" s="85"/>
    </row>
    <row r="24" spans="1:20" ht="18.75" customHeight="1" x14ac:dyDescent="0.15">
      <c r="A24" s="218"/>
      <c r="B24" s="64"/>
      <c r="C24" s="65"/>
      <c r="D24" s="66"/>
      <c r="E24" s="67"/>
      <c r="F24" s="68"/>
      <c r="G24" s="69"/>
      <c r="H24" s="70"/>
      <c r="I24" s="66"/>
      <c r="J24" s="68"/>
      <c r="K24" s="68"/>
      <c r="L24" s="68"/>
      <c r="M24" s="68"/>
      <c r="N24" s="71"/>
      <c r="O24" s="64"/>
      <c r="P24" s="72"/>
      <c r="Q24" s="66"/>
      <c r="R24" s="73"/>
      <c r="S24" s="67"/>
      <c r="T24" s="74"/>
    </row>
    <row r="25" spans="1:20" ht="18.75" customHeight="1" x14ac:dyDescent="0.15">
      <c r="A25" s="218"/>
      <c r="B25" s="75" t="s">
        <v>18</v>
      </c>
      <c r="C25" s="76" t="s">
        <v>135</v>
      </c>
      <c r="D25" s="77"/>
      <c r="E25" s="78">
        <v>20</v>
      </c>
      <c r="F25" s="79" t="s">
        <v>132</v>
      </c>
      <c r="G25" s="80"/>
      <c r="H25" s="81" t="s">
        <v>135</v>
      </c>
      <c r="I25" s="77"/>
      <c r="J25" s="79">
        <f>ROUNDUP(E25*0.75,2)</f>
        <v>15</v>
      </c>
      <c r="K25" s="79" t="s">
        <v>132</v>
      </c>
      <c r="L25" s="79"/>
      <c r="M25" s="79">
        <f>ROUNDUP((R5*E25)+(R6*J25)+(R7*(E25*2)),2)</f>
        <v>0</v>
      </c>
      <c r="N25" s="82">
        <f>ROUND(M25+(M25*6/100),2)</f>
        <v>0</v>
      </c>
      <c r="O25" s="75" t="s">
        <v>148</v>
      </c>
      <c r="P25" s="83" t="s">
        <v>158</v>
      </c>
      <c r="Q25" s="77"/>
      <c r="R25" s="84">
        <v>100</v>
      </c>
      <c r="S25" s="78">
        <f>ROUNDUP(R25*0.75,2)</f>
        <v>75</v>
      </c>
      <c r="T25" s="85">
        <f>ROUNDUP((R5*R25)+(R6*S25)+(R7*(R25*2)),2)</f>
        <v>0</v>
      </c>
    </row>
    <row r="26" spans="1:20" ht="18.75" customHeight="1" x14ac:dyDescent="0.15">
      <c r="A26" s="218"/>
      <c r="B26" s="75"/>
      <c r="C26" s="76" t="s">
        <v>255</v>
      </c>
      <c r="D26" s="77"/>
      <c r="E26" s="78">
        <v>5</v>
      </c>
      <c r="F26" s="79" t="s">
        <v>132</v>
      </c>
      <c r="G26" s="80"/>
      <c r="H26" s="81" t="s">
        <v>255</v>
      </c>
      <c r="I26" s="77"/>
      <c r="J26" s="79">
        <f>ROUNDUP(E26*0.75,2)</f>
        <v>3.75</v>
      </c>
      <c r="K26" s="79" t="s">
        <v>132</v>
      </c>
      <c r="L26" s="79"/>
      <c r="M26" s="79">
        <f>ROUNDUP((R5*E26)+(R6*J26)+(R7*(E26*2)),2)</f>
        <v>0</v>
      </c>
      <c r="N26" s="82">
        <f>M26</f>
        <v>0</v>
      </c>
      <c r="O26" s="75"/>
      <c r="P26" s="83" t="s">
        <v>160</v>
      </c>
      <c r="Q26" s="77"/>
      <c r="R26" s="84">
        <v>3</v>
      </c>
      <c r="S26" s="78">
        <f>ROUNDUP(R26*0.75,2)</f>
        <v>2.25</v>
      </c>
      <c r="T26" s="85">
        <f>ROUNDUP((R5*R26)+(R6*S26)+(R7*(R26*2)),2)</f>
        <v>0</v>
      </c>
    </row>
    <row r="27" spans="1:20" ht="18.75" customHeight="1" x14ac:dyDescent="0.15">
      <c r="A27" s="218"/>
      <c r="B27" s="64"/>
      <c r="C27" s="65"/>
      <c r="D27" s="66"/>
      <c r="E27" s="67"/>
      <c r="F27" s="68"/>
      <c r="G27" s="69"/>
      <c r="H27" s="70"/>
      <c r="I27" s="66"/>
      <c r="J27" s="68"/>
      <c r="K27" s="68"/>
      <c r="L27" s="68"/>
      <c r="M27" s="68"/>
      <c r="N27" s="71"/>
      <c r="O27" s="64"/>
      <c r="P27" s="72"/>
      <c r="Q27" s="66"/>
      <c r="R27" s="73"/>
      <c r="S27" s="67"/>
      <c r="T27" s="74"/>
    </row>
    <row r="28" spans="1:20" ht="18.75" customHeight="1" x14ac:dyDescent="0.15">
      <c r="A28" s="218"/>
      <c r="B28" s="75" t="s">
        <v>20</v>
      </c>
      <c r="C28" s="76" t="s">
        <v>217</v>
      </c>
      <c r="D28" s="77"/>
      <c r="E28" s="109">
        <v>0.16666666666666666</v>
      </c>
      <c r="F28" s="79" t="s">
        <v>188</v>
      </c>
      <c r="G28" s="80"/>
      <c r="H28" s="81" t="s">
        <v>217</v>
      </c>
      <c r="I28" s="77"/>
      <c r="J28" s="79">
        <f>ROUNDUP(E28*0.75,2)</f>
        <v>0.13</v>
      </c>
      <c r="K28" s="79" t="s">
        <v>188</v>
      </c>
      <c r="L28" s="79"/>
      <c r="M28" s="79">
        <f>ROUNDUP((R5*E28)+(R6*J28)+(R7*(E28*2)),2)</f>
        <v>0</v>
      </c>
      <c r="N28" s="82">
        <f>M28</f>
        <v>0</v>
      </c>
      <c r="O28" s="75" t="s">
        <v>193</v>
      </c>
      <c r="P28" s="83"/>
      <c r="Q28" s="77"/>
      <c r="R28" s="84"/>
      <c r="S28" s="78"/>
      <c r="T28" s="85"/>
    </row>
    <row r="29" spans="1:20" ht="18.75" customHeight="1" thickBot="1" x14ac:dyDescent="0.2">
      <c r="A29" s="219"/>
      <c r="B29" s="86"/>
      <c r="C29" s="87"/>
      <c r="D29" s="88"/>
      <c r="E29" s="89"/>
      <c r="F29" s="90"/>
      <c r="G29" s="91"/>
      <c r="H29" s="92"/>
      <c r="I29" s="88"/>
      <c r="J29" s="90"/>
      <c r="K29" s="90"/>
      <c r="L29" s="90"/>
      <c r="M29" s="90"/>
      <c r="N29" s="93"/>
      <c r="O29" s="86"/>
      <c r="P29" s="94"/>
      <c r="Q29" s="88"/>
      <c r="R29" s="95"/>
      <c r="S29" s="89"/>
      <c r="T29" s="96"/>
    </row>
  </sheetData>
  <mergeCells count="5">
    <mergeCell ref="H1:O1"/>
    <mergeCell ref="A2:T2"/>
    <mergeCell ref="Q3:T3"/>
    <mergeCell ref="A8:F8"/>
    <mergeCell ref="A10:A29"/>
  </mergeCells>
  <phoneticPr fontId="11"/>
  <printOptions horizontalCentered="1" verticalCentered="1"/>
  <pageMargins left="0.39370078740157483" right="0.39370078740157483" top="0.39370078740157483" bottom="0.39370078740157483" header="0.39370078740157483" footer="0.39370078740157483"/>
  <pageSetup paperSize="12" scale="5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9CD41B-B737-49C2-96EA-1AF079642EB5}">
  <sheetPr>
    <pageSetUpPr fitToPage="1"/>
  </sheetPr>
  <dimension ref="A1:U64"/>
  <sheetViews>
    <sheetView showZeros="0" zoomScale="60" zoomScaleNormal="60" zoomScaleSheetLayoutView="90" workbookViewId="0"/>
  </sheetViews>
  <sheetFormatPr defaultRowHeight="13.5" x14ac:dyDescent="0.15"/>
  <cols>
    <col min="1" max="1" width="4.5" style="114" customWidth="1"/>
    <col min="2" max="2" width="24.375" style="114" customWidth="1"/>
    <col min="3" max="3" width="28.25" style="114" customWidth="1"/>
    <col min="4" max="4" width="12.5" style="114" hidden="1" customWidth="1"/>
    <col min="5" max="6" width="10.375" style="63" customWidth="1"/>
    <col min="7" max="7" width="10" style="114" customWidth="1"/>
    <col min="8" max="8" width="18.75" style="114" customWidth="1"/>
    <col min="9" max="9" width="22.5" style="114" customWidth="1"/>
    <col min="10" max="10" width="21.25" style="114" customWidth="1"/>
    <col min="11" max="11" width="11.125" style="114" customWidth="1"/>
    <col min="12" max="12" width="22.375" style="114" customWidth="1"/>
    <col min="13" max="13" width="21.25" style="114" customWidth="1"/>
    <col min="14" max="14" width="11.25" style="114" customWidth="1"/>
    <col min="15" max="15" width="12.5" hidden="1" customWidth="1"/>
  </cols>
  <sheetData>
    <row r="1" spans="1:21" s="114" customFormat="1" ht="37.5" customHeight="1" x14ac:dyDescent="0.15">
      <c r="A1" s="113" t="s">
        <v>0</v>
      </c>
      <c r="B1" s="16"/>
      <c r="C1" s="113"/>
      <c r="D1" s="113"/>
      <c r="E1" s="235"/>
      <c r="F1" s="236"/>
      <c r="G1" s="236"/>
      <c r="H1" s="236"/>
      <c r="I1" s="236"/>
      <c r="J1" s="236"/>
      <c r="K1" s="236"/>
      <c r="L1" s="236"/>
      <c r="M1" s="236"/>
      <c r="N1" s="236"/>
      <c r="O1"/>
      <c r="P1"/>
      <c r="Q1"/>
      <c r="R1"/>
      <c r="S1"/>
      <c r="T1"/>
      <c r="U1"/>
    </row>
    <row r="2" spans="1:21" s="114" customFormat="1" ht="36" customHeight="1" x14ac:dyDescent="0.15">
      <c r="A2" s="210" t="s">
        <v>106</v>
      </c>
      <c r="B2" s="211"/>
      <c r="C2" s="211"/>
      <c r="D2" s="211"/>
      <c r="E2" s="211"/>
      <c r="F2" s="211"/>
      <c r="G2" s="211"/>
      <c r="H2" s="211"/>
      <c r="I2" s="211"/>
      <c r="J2" s="211"/>
      <c r="K2" s="211"/>
      <c r="L2" s="211"/>
      <c r="M2" s="211"/>
      <c r="N2" s="211"/>
      <c r="O2" s="236"/>
      <c r="P2"/>
      <c r="Q2"/>
      <c r="R2"/>
      <c r="S2"/>
      <c r="T2"/>
      <c r="U2"/>
    </row>
    <row r="3" spans="1:21" s="114" customFormat="1" ht="18.75" customHeight="1" x14ac:dyDescent="0.15">
      <c r="A3" s="113"/>
      <c r="B3" s="16"/>
      <c r="C3" s="113"/>
      <c r="D3" s="113"/>
      <c r="G3" s="113"/>
      <c r="H3" s="113"/>
      <c r="I3" s="16"/>
      <c r="J3" s="113"/>
      <c r="K3" s="113"/>
      <c r="L3" s="16"/>
      <c r="M3" s="113"/>
      <c r="N3" s="113"/>
      <c r="O3"/>
      <c r="P3"/>
      <c r="Q3"/>
      <c r="R3"/>
      <c r="S3"/>
      <c r="T3"/>
      <c r="U3"/>
    </row>
    <row r="4" spans="1:21" s="114" customFormat="1" ht="23.25" customHeight="1" x14ac:dyDescent="0.15">
      <c r="A4" s="115"/>
      <c r="B4" s="116"/>
      <c r="C4" s="115"/>
      <c r="D4" s="115"/>
      <c r="G4" s="115"/>
      <c r="H4" s="115"/>
      <c r="I4" s="116"/>
      <c r="J4" s="115"/>
      <c r="K4" s="115"/>
      <c r="L4" s="117"/>
      <c r="M4" s="117"/>
      <c r="N4" s="118"/>
      <c r="O4" s="14"/>
      <c r="P4"/>
      <c r="Q4"/>
      <c r="R4"/>
      <c r="S4"/>
      <c r="T4"/>
      <c r="U4"/>
    </row>
    <row r="5" spans="1:21" s="114" customFormat="1" ht="31.5" customHeight="1" x14ac:dyDescent="0.15">
      <c r="A5" s="115"/>
      <c r="B5" s="116"/>
      <c r="C5" s="115"/>
      <c r="D5" s="115"/>
      <c r="G5" s="115"/>
      <c r="H5" s="115"/>
      <c r="I5" s="116"/>
      <c r="J5" s="115"/>
      <c r="K5" s="115"/>
      <c r="L5" s="116"/>
      <c r="M5" s="119"/>
      <c r="N5" s="115"/>
      <c r="O5" s="115"/>
      <c r="P5"/>
      <c r="Q5"/>
      <c r="R5"/>
      <c r="S5"/>
      <c r="T5"/>
      <c r="U5"/>
    </row>
    <row r="6" spans="1:21" ht="31.5" customHeight="1" thickBot="1" x14ac:dyDescent="0.2">
      <c r="A6" s="115"/>
      <c r="B6" s="115"/>
      <c r="C6" s="115"/>
      <c r="D6" s="115"/>
      <c r="E6" s="237"/>
      <c r="F6" s="238"/>
      <c r="G6" s="115"/>
      <c r="H6" s="115"/>
      <c r="I6" s="115"/>
      <c r="J6" s="115"/>
      <c r="K6" s="115"/>
      <c r="L6" s="115"/>
      <c r="M6" s="119"/>
      <c r="N6" s="115"/>
      <c r="O6" s="115"/>
    </row>
    <row r="7" spans="1:21" ht="33.75" customHeight="1" thickBot="1" x14ac:dyDescent="0.3">
      <c r="A7" s="239" t="s">
        <v>241</v>
      </c>
      <c r="B7" s="240"/>
      <c r="C7" s="240"/>
      <c r="D7" s="120"/>
      <c r="E7" s="241" t="s">
        <v>395</v>
      </c>
      <c r="F7" s="242"/>
      <c r="G7" s="121"/>
      <c r="H7" s="121"/>
      <c r="I7" s="121"/>
      <c r="J7" s="121"/>
      <c r="K7" s="122"/>
      <c r="L7" s="121"/>
      <c r="M7" s="121"/>
    </row>
    <row r="8" spans="1:21" ht="18.75" customHeight="1" x14ac:dyDescent="0.15">
      <c r="A8" s="243"/>
      <c r="B8" s="244"/>
      <c r="C8" s="245"/>
      <c r="D8" s="223" t="s">
        <v>119</v>
      </c>
      <c r="E8" s="249" t="s">
        <v>396</v>
      </c>
      <c r="F8" s="252" t="s">
        <v>397</v>
      </c>
      <c r="G8" s="123" t="s">
        <v>398</v>
      </c>
      <c r="H8" s="124" t="s">
        <v>399</v>
      </c>
      <c r="I8" s="255" t="s">
        <v>400</v>
      </c>
      <c r="J8" s="256"/>
      <c r="K8" s="257"/>
      <c r="L8" s="220" t="s">
        <v>401</v>
      </c>
      <c r="M8" s="221"/>
      <c r="N8" s="222"/>
      <c r="O8" s="223" t="s">
        <v>119</v>
      </c>
    </row>
    <row r="9" spans="1:21" ht="18.75" customHeight="1" x14ac:dyDescent="0.15">
      <c r="A9" s="246"/>
      <c r="B9" s="247"/>
      <c r="C9" s="248"/>
      <c r="D9" s="224"/>
      <c r="E9" s="250"/>
      <c r="F9" s="253"/>
      <c r="G9" s="23" t="s">
        <v>402</v>
      </c>
      <c r="H9" s="125" t="s">
        <v>403</v>
      </c>
      <c r="I9" s="226" t="s">
        <v>404</v>
      </c>
      <c r="J9" s="227"/>
      <c r="K9" s="228"/>
      <c r="L9" s="229" t="s">
        <v>405</v>
      </c>
      <c r="M9" s="230"/>
      <c r="N9" s="231"/>
      <c r="O9" s="224"/>
    </row>
    <row r="10" spans="1:21" ht="18.75" customHeight="1" thickBot="1" x14ac:dyDescent="0.2">
      <c r="A10" s="126"/>
      <c r="B10" s="127" t="s">
        <v>114</v>
      </c>
      <c r="C10" s="128" t="s">
        <v>406</v>
      </c>
      <c r="D10" s="225"/>
      <c r="E10" s="251"/>
      <c r="F10" s="254"/>
      <c r="G10" s="129" t="s">
        <v>397</v>
      </c>
      <c r="H10" s="130" t="s">
        <v>407</v>
      </c>
      <c r="I10" s="131" t="s">
        <v>114</v>
      </c>
      <c r="J10" s="128" t="s">
        <v>406</v>
      </c>
      <c r="K10" s="132" t="s">
        <v>407</v>
      </c>
      <c r="L10" s="131" t="s">
        <v>114</v>
      </c>
      <c r="M10" s="130" t="s">
        <v>406</v>
      </c>
      <c r="N10" s="132" t="s">
        <v>407</v>
      </c>
      <c r="O10" s="225"/>
    </row>
    <row r="11" spans="1:21" ht="14.25" x14ac:dyDescent="0.15">
      <c r="A11" s="232" t="s">
        <v>128</v>
      </c>
      <c r="B11" s="133" t="s">
        <v>8</v>
      </c>
      <c r="C11" s="133" t="s">
        <v>408</v>
      </c>
      <c r="D11" s="133"/>
      <c r="E11" s="54"/>
      <c r="F11" s="54"/>
      <c r="G11" s="133"/>
      <c r="H11" s="134" t="s">
        <v>409</v>
      </c>
      <c r="I11" s="133" t="s">
        <v>8</v>
      </c>
      <c r="J11" s="133" t="s">
        <v>408</v>
      </c>
      <c r="K11" s="134" t="s">
        <v>410</v>
      </c>
      <c r="L11" s="133" t="s">
        <v>11</v>
      </c>
      <c r="M11" s="133" t="s">
        <v>408</v>
      </c>
      <c r="N11" s="134">
        <v>30</v>
      </c>
      <c r="O11" s="135"/>
    </row>
    <row r="12" spans="1:21" ht="14.25" x14ac:dyDescent="0.15">
      <c r="A12" s="233"/>
      <c r="B12" s="136"/>
      <c r="C12" s="136"/>
      <c r="D12" s="136"/>
      <c r="E12" s="66"/>
      <c r="F12" s="66"/>
      <c r="G12" s="136"/>
      <c r="H12" s="137"/>
      <c r="I12" s="136"/>
      <c r="J12" s="136"/>
      <c r="K12" s="137"/>
      <c r="L12" s="136"/>
      <c r="M12" s="136"/>
      <c r="N12" s="137"/>
      <c r="O12" s="138"/>
    </row>
    <row r="13" spans="1:21" ht="14.25" x14ac:dyDescent="0.15">
      <c r="A13" s="233"/>
      <c r="B13" s="139" t="s">
        <v>57</v>
      </c>
      <c r="C13" s="139" t="s">
        <v>243</v>
      </c>
      <c r="D13" s="139" t="s">
        <v>171</v>
      </c>
      <c r="E13" s="77"/>
      <c r="F13" s="77"/>
      <c r="G13" s="139"/>
      <c r="H13" s="148">
        <v>0.7</v>
      </c>
      <c r="I13" s="139" t="s">
        <v>57</v>
      </c>
      <c r="J13" s="139" t="s">
        <v>243</v>
      </c>
      <c r="K13" s="148">
        <v>0.3</v>
      </c>
      <c r="L13" s="139" t="s">
        <v>58</v>
      </c>
      <c r="M13" s="139" t="s">
        <v>243</v>
      </c>
      <c r="N13" s="153">
        <v>0.2</v>
      </c>
      <c r="O13" s="142" t="s">
        <v>171</v>
      </c>
    </row>
    <row r="14" spans="1:21" ht="14.25" x14ac:dyDescent="0.15">
      <c r="A14" s="233"/>
      <c r="B14" s="139"/>
      <c r="C14" s="139" t="s">
        <v>245</v>
      </c>
      <c r="D14" s="139"/>
      <c r="E14" s="77"/>
      <c r="F14" s="77"/>
      <c r="G14" s="139"/>
      <c r="H14" s="140">
        <v>5</v>
      </c>
      <c r="I14" s="139"/>
      <c r="J14" s="139" t="s">
        <v>214</v>
      </c>
      <c r="K14" s="140">
        <v>5</v>
      </c>
      <c r="L14" s="139"/>
      <c r="M14" s="139" t="s">
        <v>135</v>
      </c>
      <c r="N14" s="140">
        <v>10</v>
      </c>
      <c r="O14" s="142"/>
    </row>
    <row r="15" spans="1:21" ht="14.25" x14ac:dyDescent="0.15">
      <c r="A15" s="233"/>
      <c r="B15" s="139"/>
      <c r="C15" s="139" t="s">
        <v>214</v>
      </c>
      <c r="D15" s="139"/>
      <c r="E15" s="77"/>
      <c r="F15" s="77"/>
      <c r="G15" s="139"/>
      <c r="H15" s="140">
        <v>5</v>
      </c>
      <c r="I15" s="139"/>
      <c r="J15" s="139"/>
      <c r="K15" s="140"/>
      <c r="L15" s="136"/>
      <c r="M15" s="136"/>
      <c r="N15" s="137"/>
      <c r="O15" s="138"/>
    </row>
    <row r="16" spans="1:21" ht="14.25" x14ac:dyDescent="0.15">
      <c r="A16" s="233"/>
      <c r="B16" s="139"/>
      <c r="C16" s="139" t="s">
        <v>247</v>
      </c>
      <c r="D16" s="139"/>
      <c r="E16" s="77"/>
      <c r="F16" s="77"/>
      <c r="G16" s="139"/>
      <c r="H16" s="140">
        <v>5</v>
      </c>
      <c r="I16" s="139"/>
      <c r="J16" s="139"/>
      <c r="K16" s="140"/>
      <c r="L16" s="139" t="s">
        <v>60</v>
      </c>
      <c r="M16" s="139" t="s">
        <v>143</v>
      </c>
      <c r="N16" s="140">
        <v>10</v>
      </c>
      <c r="O16" s="142"/>
    </row>
    <row r="17" spans="1:15" ht="14.25" x14ac:dyDescent="0.15">
      <c r="A17" s="233"/>
      <c r="B17" s="139"/>
      <c r="C17" s="139"/>
      <c r="D17" s="139"/>
      <c r="E17" s="77"/>
      <c r="F17" s="77"/>
      <c r="G17" s="139" t="s">
        <v>158</v>
      </c>
      <c r="H17" s="140" t="s">
        <v>412</v>
      </c>
      <c r="I17" s="136"/>
      <c r="J17" s="136"/>
      <c r="K17" s="137"/>
      <c r="L17" s="136"/>
      <c r="M17" s="136"/>
      <c r="N17" s="137"/>
      <c r="O17" s="138"/>
    </row>
    <row r="18" spans="1:15" ht="14.25" x14ac:dyDescent="0.15">
      <c r="A18" s="233"/>
      <c r="B18" s="139"/>
      <c r="C18" s="139"/>
      <c r="D18" s="139"/>
      <c r="E18" s="77"/>
      <c r="F18" s="77"/>
      <c r="G18" s="139" t="s">
        <v>238</v>
      </c>
      <c r="H18" s="140" t="s">
        <v>413</v>
      </c>
      <c r="I18" s="139" t="s">
        <v>59</v>
      </c>
      <c r="J18" s="139" t="s">
        <v>414</v>
      </c>
      <c r="K18" s="150">
        <v>0.13</v>
      </c>
      <c r="L18" s="139" t="s">
        <v>20</v>
      </c>
      <c r="M18" s="139" t="s">
        <v>217</v>
      </c>
      <c r="N18" s="151">
        <v>0.1</v>
      </c>
      <c r="O18" s="142"/>
    </row>
    <row r="19" spans="1:15" ht="14.25" x14ac:dyDescent="0.15">
      <c r="A19" s="233"/>
      <c r="B19" s="136"/>
      <c r="C19" s="136"/>
      <c r="D19" s="136"/>
      <c r="E19" s="66"/>
      <c r="F19" s="66"/>
      <c r="G19" s="136"/>
      <c r="H19" s="137"/>
      <c r="I19" s="139"/>
      <c r="J19" s="139" t="s">
        <v>143</v>
      </c>
      <c r="K19" s="140">
        <v>10</v>
      </c>
      <c r="L19" s="139"/>
      <c r="M19" s="139"/>
      <c r="N19" s="140"/>
      <c r="O19" s="142"/>
    </row>
    <row r="20" spans="1:15" ht="14.25" x14ac:dyDescent="0.15">
      <c r="A20" s="233"/>
      <c r="B20" s="139" t="s">
        <v>59</v>
      </c>
      <c r="C20" s="139" t="s">
        <v>186</v>
      </c>
      <c r="D20" s="139"/>
      <c r="E20" s="77" t="s">
        <v>187</v>
      </c>
      <c r="F20" s="77"/>
      <c r="G20" s="139"/>
      <c r="H20" s="150">
        <v>0.13</v>
      </c>
      <c r="I20" s="139"/>
      <c r="J20" s="139"/>
      <c r="K20" s="140"/>
      <c r="L20" s="139"/>
      <c r="M20" s="139"/>
      <c r="N20" s="140"/>
      <c r="O20" s="142"/>
    </row>
    <row r="21" spans="1:15" ht="14.25" x14ac:dyDescent="0.15">
      <c r="A21" s="233"/>
      <c r="B21" s="139"/>
      <c r="C21" s="139" t="s">
        <v>252</v>
      </c>
      <c r="D21" s="139"/>
      <c r="E21" s="77"/>
      <c r="F21" s="77"/>
      <c r="G21" s="139"/>
      <c r="H21" s="140">
        <v>5</v>
      </c>
      <c r="I21" s="139"/>
      <c r="J21" s="139"/>
      <c r="K21" s="140"/>
      <c r="L21" s="139"/>
      <c r="M21" s="139"/>
      <c r="N21" s="140"/>
      <c r="O21" s="142"/>
    </row>
    <row r="22" spans="1:15" ht="14.25" x14ac:dyDescent="0.15">
      <c r="A22" s="233"/>
      <c r="B22" s="139"/>
      <c r="C22" s="139" t="s">
        <v>143</v>
      </c>
      <c r="D22" s="139"/>
      <c r="E22" s="77"/>
      <c r="F22" s="77"/>
      <c r="G22" s="139"/>
      <c r="H22" s="140">
        <v>10</v>
      </c>
      <c r="I22" s="139"/>
      <c r="J22" s="139"/>
      <c r="K22" s="140"/>
      <c r="L22" s="139"/>
      <c r="M22" s="139"/>
      <c r="N22" s="140"/>
      <c r="O22" s="142"/>
    </row>
    <row r="23" spans="1:15" ht="14.25" x14ac:dyDescent="0.15">
      <c r="A23" s="233"/>
      <c r="B23" s="139"/>
      <c r="C23" s="139"/>
      <c r="D23" s="139"/>
      <c r="E23" s="77"/>
      <c r="F23" s="143"/>
      <c r="G23" s="139" t="s">
        <v>158</v>
      </c>
      <c r="H23" s="140" t="s">
        <v>412</v>
      </c>
      <c r="I23" s="136"/>
      <c r="J23" s="136"/>
      <c r="K23" s="137"/>
      <c r="L23" s="139"/>
      <c r="M23" s="139"/>
      <c r="N23" s="140"/>
      <c r="O23" s="142"/>
    </row>
    <row r="24" spans="1:15" ht="14.25" x14ac:dyDescent="0.15">
      <c r="A24" s="233"/>
      <c r="B24" s="139"/>
      <c r="C24" s="139"/>
      <c r="D24" s="139"/>
      <c r="E24" s="77"/>
      <c r="F24" s="77"/>
      <c r="G24" s="139" t="s">
        <v>151</v>
      </c>
      <c r="H24" s="140" t="s">
        <v>413</v>
      </c>
      <c r="I24" s="139" t="s">
        <v>18</v>
      </c>
      <c r="J24" s="139" t="s">
        <v>135</v>
      </c>
      <c r="K24" s="140">
        <v>20</v>
      </c>
      <c r="L24" s="139"/>
      <c r="M24" s="139"/>
      <c r="N24" s="140"/>
      <c r="O24" s="142"/>
    </row>
    <row r="25" spans="1:15" ht="14.25" x14ac:dyDescent="0.15">
      <c r="A25" s="233"/>
      <c r="B25" s="139"/>
      <c r="C25" s="139"/>
      <c r="D25" s="139"/>
      <c r="E25" s="77"/>
      <c r="F25" s="77" t="s">
        <v>146</v>
      </c>
      <c r="G25" s="139" t="s">
        <v>209</v>
      </c>
      <c r="H25" s="140" t="s">
        <v>413</v>
      </c>
      <c r="I25" s="139"/>
      <c r="J25" s="139"/>
      <c r="K25" s="140"/>
      <c r="L25" s="139"/>
      <c r="M25" s="139"/>
      <c r="N25" s="140"/>
      <c r="O25" s="142"/>
    </row>
    <row r="26" spans="1:15" ht="14.25" x14ac:dyDescent="0.15">
      <c r="A26" s="233"/>
      <c r="B26" s="136"/>
      <c r="C26" s="136"/>
      <c r="D26" s="136"/>
      <c r="E26" s="66"/>
      <c r="F26" s="66"/>
      <c r="G26" s="136"/>
      <c r="H26" s="137"/>
      <c r="I26" s="139"/>
      <c r="J26" s="139"/>
      <c r="K26" s="140"/>
      <c r="L26" s="139"/>
      <c r="M26" s="139"/>
      <c r="N26" s="140"/>
      <c r="O26" s="142"/>
    </row>
    <row r="27" spans="1:15" ht="14.25" x14ac:dyDescent="0.15">
      <c r="A27" s="233"/>
      <c r="B27" s="139" t="s">
        <v>18</v>
      </c>
      <c r="C27" s="139" t="s">
        <v>135</v>
      </c>
      <c r="D27" s="139"/>
      <c r="E27" s="77"/>
      <c r="F27" s="77"/>
      <c r="G27" s="139"/>
      <c r="H27" s="140">
        <v>20</v>
      </c>
      <c r="I27" s="136"/>
      <c r="J27" s="136"/>
      <c r="K27" s="137"/>
      <c r="L27" s="139"/>
      <c r="M27" s="139"/>
      <c r="N27" s="140"/>
      <c r="O27" s="142"/>
    </row>
    <row r="28" spans="1:15" ht="14.25" x14ac:dyDescent="0.15">
      <c r="A28" s="233"/>
      <c r="B28" s="139"/>
      <c r="C28" s="139"/>
      <c r="D28" s="139"/>
      <c r="E28" s="77"/>
      <c r="F28" s="77"/>
      <c r="G28" s="139" t="s">
        <v>158</v>
      </c>
      <c r="H28" s="140" t="s">
        <v>412</v>
      </c>
      <c r="I28" s="139" t="s">
        <v>20</v>
      </c>
      <c r="J28" s="139" t="s">
        <v>217</v>
      </c>
      <c r="K28" s="150">
        <v>0.13</v>
      </c>
      <c r="L28" s="139"/>
      <c r="M28" s="139"/>
      <c r="N28" s="140"/>
      <c r="O28" s="142"/>
    </row>
    <row r="29" spans="1:15" ht="14.25" x14ac:dyDescent="0.15">
      <c r="A29" s="233"/>
      <c r="B29" s="139"/>
      <c r="C29" s="139"/>
      <c r="D29" s="139"/>
      <c r="E29" s="77"/>
      <c r="F29" s="77"/>
      <c r="G29" s="139" t="s">
        <v>160</v>
      </c>
      <c r="H29" s="140" t="s">
        <v>413</v>
      </c>
      <c r="I29" s="139"/>
      <c r="J29" s="139"/>
      <c r="K29" s="140"/>
      <c r="L29" s="139"/>
      <c r="M29" s="139"/>
      <c r="N29" s="140"/>
      <c r="O29" s="142"/>
    </row>
    <row r="30" spans="1:15" ht="14.25" x14ac:dyDescent="0.15">
      <c r="A30" s="233"/>
      <c r="B30" s="136"/>
      <c r="C30" s="136"/>
      <c r="D30" s="136"/>
      <c r="E30" s="66"/>
      <c r="F30" s="66"/>
      <c r="G30" s="136"/>
      <c r="H30" s="137"/>
      <c r="I30" s="139"/>
      <c r="J30" s="139"/>
      <c r="K30" s="140"/>
      <c r="L30" s="139"/>
      <c r="M30" s="139"/>
      <c r="N30" s="140"/>
      <c r="O30" s="142"/>
    </row>
    <row r="31" spans="1:15" ht="14.25" x14ac:dyDescent="0.15">
      <c r="A31" s="233"/>
      <c r="B31" s="139" t="s">
        <v>20</v>
      </c>
      <c r="C31" s="139" t="s">
        <v>217</v>
      </c>
      <c r="D31" s="139"/>
      <c r="E31" s="77"/>
      <c r="F31" s="77"/>
      <c r="G31" s="139"/>
      <c r="H31" s="150">
        <v>0.13</v>
      </c>
      <c r="I31" s="139"/>
      <c r="J31" s="139"/>
      <c r="K31" s="140"/>
      <c r="L31" s="139"/>
      <c r="M31" s="139"/>
      <c r="N31" s="140"/>
      <c r="O31" s="142"/>
    </row>
    <row r="32" spans="1:15" ht="15" thickBot="1" x14ac:dyDescent="0.2">
      <c r="A32" s="234"/>
      <c r="B32" s="144"/>
      <c r="C32" s="144"/>
      <c r="D32" s="144"/>
      <c r="E32" s="88"/>
      <c r="F32" s="88"/>
      <c r="G32" s="144"/>
      <c r="H32" s="145"/>
      <c r="I32" s="144"/>
      <c r="J32" s="144"/>
      <c r="K32" s="145"/>
      <c r="L32" s="144"/>
      <c r="M32" s="144"/>
      <c r="N32" s="145"/>
      <c r="O32" s="146"/>
    </row>
    <row r="33" spans="2:14" ht="14.25" x14ac:dyDescent="0.15">
      <c r="B33" s="116"/>
      <c r="C33" s="116"/>
      <c r="D33" s="116"/>
      <c r="G33" s="116"/>
      <c r="H33" s="147"/>
      <c r="I33" s="116"/>
      <c r="J33" s="116"/>
      <c r="K33" s="147"/>
      <c r="L33" s="116"/>
      <c r="M33" s="116"/>
      <c r="N33" s="147"/>
    </row>
    <row r="34" spans="2:14" ht="14.25" x14ac:dyDescent="0.15">
      <c r="B34" s="116"/>
      <c r="C34" s="116"/>
      <c r="D34" s="116"/>
      <c r="G34" s="116"/>
      <c r="H34" s="147"/>
      <c r="I34" s="116"/>
      <c r="J34" s="116"/>
      <c r="K34" s="147"/>
      <c r="L34" s="116"/>
      <c r="M34" s="116"/>
      <c r="N34" s="147"/>
    </row>
    <row r="35" spans="2:14" ht="14.25" x14ac:dyDescent="0.15">
      <c r="B35" s="116"/>
      <c r="C35" s="116"/>
      <c r="D35" s="116"/>
      <c r="G35" s="116"/>
      <c r="H35" s="147"/>
      <c r="I35" s="116"/>
      <c r="J35" s="116"/>
      <c r="K35" s="147"/>
      <c r="L35" s="116"/>
      <c r="M35" s="116"/>
      <c r="N35" s="147"/>
    </row>
    <row r="36" spans="2:14" ht="14.25" x14ac:dyDescent="0.15">
      <c r="B36" s="116"/>
      <c r="C36" s="116"/>
      <c r="D36" s="116"/>
      <c r="G36" s="116"/>
      <c r="H36" s="147"/>
      <c r="I36" s="116"/>
      <c r="J36" s="116"/>
      <c r="K36" s="147"/>
      <c r="L36" s="116"/>
      <c r="M36" s="116"/>
      <c r="N36" s="147"/>
    </row>
    <row r="37" spans="2:14" ht="14.25" x14ac:dyDescent="0.15">
      <c r="B37" s="116"/>
      <c r="C37" s="116"/>
      <c r="D37" s="116"/>
      <c r="G37" s="116"/>
      <c r="H37" s="147"/>
      <c r="I37" s="116"/>
      <c r="J37" s="116"/>
      <c r="K37" s="147"/>
      <c r="L37" s="116"/>
      <c r="M37" s="116"/>
      <c r="N37" s="147"/>
    </row>
    <row r="38" spans="2:14" ht="14.25" x14ac:dyDescent="0.15">
      <c r="B38" s="116"/>
      <c r="C38" s="116"/>
      <c r="D38" s="116"/>
      <c r="G38" s="116"/>
      <c r="H38" s="147"/>
      <c r="I38" s="116"/>
      <c r="J38" s="116"/>
      <c r="K38" s="147"/>
      <c r="L38" s="116"/>
      <c r="M38" s="116"/>
      <c r="N38" s="147"/>
    </row>
    <row r="39" spans="2:14" ht="14.25" x14ac:dyDescent="0.15">
      <c r="B39" s="116"/>
      <c r="C39" s="116"/>
      <c r="D39" s="116"/>
      <c r="G39" s="116"/>
      <c r="H39" s="147"/>
      <c r="I39" s="116"/>
      <c r="J39" s="116"/>
      <c r="K39" s="147"/>
      <c r="L39" s="116"/>
      <c r="M39" s="116"/>
      <c r="N39" s="147"/>
    </row>
    <row r="40" spans="2:14" ht="14.25" x14ac:dyDescent="0.15">
      <c r="B40" s="116"/>
      <c r="C40" s="116"/>
      <c r="D40" s="116"/>
      <c r="G40" s="116"/>
      <c r="H40" s="147"/>
      <c r="I40" s="116"/>
      <c r="J40" s="116"/>
      <c r="K40" s="147"/>
      <c r="L40" s="116"/>
      <c r="M40" s="116"/>
      <c r="N40" s="147"/>
    </row>
    <row r="41" spans="2:14" ht="14.25" x14ac:dyDescent="0.15">
      <c r="B41" s="116"/>
      <c r="C41" s="116"/>
      <c r="D41" s="116"/>
      <c r="G41" s="116"/>
      <c r="H41" s="147"/>
      <c r="I41" s="116"/>
      <c r="J41" s="116"/>
      <c r="K41" s="147"/>
      <c r="L41" s="116"/>
      <c r="M41" s="116"/>
      <c r="N41" s="147"/>
    </row>
    <row r="42" spans="2:14" ht="14.25" x14ac:dyDescent="0.15">
      <c r="B42" s="116"/>
      <c r="C42" s="116"/>
      <c r="D42" s="116"/>
      <c r="G42" s="116"/>
      <c r="H42" s="147"/>
      <c r="I42" s="116"/>
      <c r="J42" s="116"/>
      <c r="K42" s="147"/>
      <c r="L42" s="116"/>
      <c r="M42" s="116"/>
      <c r="N42" s="147"/>
    </row>
    <row r="43" spans="2:14" ht="14.25" x14ac:dyDescent="0.15">
      <c r="B43" s="116"/>
      <c r="C43" s="116"/>
      <c r="D43" s="116"/>
      <c r="G43" s="116"/>
      <c r="H43" s="147"/>
      <c r="I43" s="116"/>
      <c r="J43" s="116"/>
      <c r="K43" s="147"/>
      <c r="L43" s="116"/>
      <c r="M43" s="116"/>
      <c r="N43" s="147"/>
    </row>
    <row r="44" spans="2:14" ht="14.25" x14ac:dyDescent="0.15">
      <c r="B44" s="116"/>
      <c r="C44" s="116"/>
      <c r="D44" s="116"/>
      <c r="G44" s="116"/>
      <c r="H44" s="147"/>
      <c r="I44" s="116"/>
      <c r="J44" s="116"/>
      <c r="K44" s="147"/>
      <c r="L44" s="116"/>
      <c r="M44" s="116"/>
      <c r="N44" s="147"/>
    </row>
    <row r="45" spans="2:14" ht="14.25" x14ac:dyDescent="0.15">
      <c r="B45" s="116"/>
      <c r="C45" s="116"/>
      <c r="D45" s="116"/>
      <c r="G45" s="116"/>
      <c r="H45" s="147"/>
      <c r="I45" s="116"/>
      <c r="J45" s="116"/>
      <c r="K45" s="147"/>
      <c r="L45" s="116"/>
      <c r="M45" s="116"/>
      <c r="N45" s="147"/>
    </row>
    <row r="46" spans="2:14" ht="14.25" x14ac:dyDescent="0.15">
      <c r="B46" s="116"/>
      <c r="C46" s="116"/>
      <c r="D46" s="116"/>
      <c r="G46" s="116"/>
      <c r="H46" s="147"/>
      <c r="I46" s="116"/>
      <c r="J46" s="116"/>
      <c r="K46" s="147"/>
      <c r="L46" s="116"/>
      <c r="M46" s="116"/>
      <c r="N46" s="147"/>
    </row>
    <row r="47" spans="2:14" ht="14.25" x14ac:dyDescent="0.15">
      <c r="B47" s="116"/>
      <c r="C47" s="116"/>
      <c r="D47" s="116"/>
      <c r="G47" s="116"/>
      <c r="H47" s="147"/>
      <c r="I47" s="116"/>
      <c r="J47" s="116"/>
      <c r="K47" s="147"/>
      <c r="L47" s="116"/>
      <c r="M47" s="116"/>
      <c r="N47" s="147"/>
    </row>
    <row r="48" spans="2:14" ht="14.25" x14ac:dyDescent="0.15">
      <c r="B48" s="116"/>
      <c r="C48" s="116"/>
      <c r="D48" s="116"/>
      <c r="G48" s="116"/>
      <c r="H48" s="147"/>
      <c r="I48" s="116"/>
      <c r="J48" s="116"/>
      <c r="K48" s="147"/>
      <c r="L48" s="116"/>
      <c r="M48" s="116"/>
      <c r="N48" s="147"/>
    </row>
    <row r="49" spans="2:14" ht="14.25" x14ac:dyDescent="0.15">
      <c r="B49" s="116"/>
      <c r="C49" s="116"/>
      <c r="D49" s="116"/>
      <c r="G49" s="116"/>
      <c r="H49" s="147"/>
      <c r="I49" s="116"/>
      <c r="J49" s="116"/>
      <c r="K49" s="147"/>
      <c r="L49" s="116"/>
      <c r="M49" s="116"/>
      <c r="N49" s="147"/>
    </row>
    <row r="50" spans="2:14" ht="14.25" x14ac:dyDescent="0.15">
      <c r="B50" s="116"/>
      <c r="C50" s="116"/>
      <c r="D50" s="116"/>
      <c r="G50" s="116"/>
      <c r="H50" s="147"/>
      <c r="I50" s="116"/>
      <c r="J50" s="116"/>
      <c r="K50" s="147"/>
      <c r="L50" s="116"/>
      <c r="M50" s="116"/>
      <c r="N50" s="147"/>
    </row>
    <row r="51" spans="2:14" ht="14.25" x14ac:dyDescent="0.15">
      <c r="B51" s="116"/>
      <c r="C51" s="116"/>
      <c r="D51" s="116"/>
      <c r="G51" s="116"/>
      <c r="H51" s="147"/>
      <c r="I51" s="116"/>
      <c r="J51" s="116"/>
      <c r="K51" s="147"/>
      <c r="L51" s="116"/>
      <c r="M51" s="116"/>
      <c r="N51" s="147"/>
    </row>
    <row r="52" spans="2:14" ht="14.25" x14ac:dyDescent="0.15">
      <c r="B52" s="116"/>
      <c r="C52" s="116"/>
      <c r="D52" s="116"/>
      <c r="G52" s="116"/>
      <c r="H52" s="147"/>
      <c r="I52" s="116"/>
      <c r="J52" s="116"/>
      <c r="K52" s="147"/>
      <c r="L52" s="116"/>
      <c r="M52" s="116"/>
      <c r="N52" s="147"/>
    </row>
    <row r="53" spans="2:14" ht="14.25" x14ac:dyDescent="0.15">
      <c r="B53" s="116"/>
      <c r="C53" s="116"/>
      <c r="D53" s="116"/>
      <c r="G53" s="116"/>
      <c r="H53" s="147"/>
      <c r="I53" s="116"/>
      <c r="J53" s="116"/>
      <c r="K53" s="147"/>
      <c r="L53" s="116"/>
      <c r="M53" s="116"/>
      <c r="N53" s="147"/>
    </row>
    <row r="54" spans="2:14" ht="14.25" x14ac:dyDescent="0.15">
      <c r="B54" s="116"/>
      <c r="C54" s="116"/>
      <c r="D54" s="116"/>
      <c r="G54" s="116"/>
      <c r="H54" s="147"/>
      <c r="I54" s="116"/>
      <c r="J54" s="116"/>
      <c r="K54" s="147"/>
      <c r="L54" s="116"/>
      <c r="M54" s="116"/>
      <c r="N54" s="147"/>
    </row>
    <row r="55" spans="2:14" ht="14.25" x14ac:dyDescent="0.15">
      <c r="B55" s="116"/>
      <c r="C55" s="116"/>
      <c r="D55" s="116"/>
      <c r="G55" s="116"/>
      <c r="H55" s="147"/>
      <c r="I55" s="116"/>
      <c r="J55" s="116"/>
      <c r="K55" s="147"/>
      <c r="L55" s="116"/>
      <c r="M55" s="116"/>
      <c r="N55" s="147"/>
    </row>
    <row r="56" spans="2:14" ht="14.25" x14ac:dyDescent="0.15">
      <c r="B56" s="116"/>
      <c r="C56" s="116"/>
      <c r="D56" s="116"/>
      <c r="G56" s="116"/>
      <c r="H56" s="147"/>
      <c r="I56" s="116"/>
      <c r="J56" s="116"/>
      <c r="K56" s="147"/>
      <c r="L56" s="116"/>
      <c r="M56" s="116"/>
      <c r="N56" s="147"/>
    </row>
    <row r="57" spans="2:14" ht="14.25" x14ac:dyDescent="0.15">
      <c r="B57" s="116"/>
      <c r="C57" s="116"/>
      <c r="D57" s="116"/>
      <c r="G57" s="116"/>
      <c r="H57" s="147"/>
      <c r="I57" s="116"/>
      <c r="J57" s="116"/>
      <c r="K57" s="147"/>
      <c r="L57" s="116"/>
      <c r="M57" s="116"/>
      <c r="N57" s="147"/>
    </row>
    <row r="58" spans="2:14" ht="14.25" x14ac:dyDescent="0.15">
      <c r="B58" s="116"/>
      <c r="C58" s="116"/>
      <c r="D58" s="116"/>
      <c r="G58" s="116"/>
      <c r="H58" s="147"/>
      <c r="I58" s="116"/>
      <c r="J58" s="116"/>
      <c r="K58" s="147"/>
      <c r="L58" s="116"/>
      <c r="M58" s="116"/>
      <c r="N58" s="147"/>
    </row>
    <row r="59" spans="2:14" ht="14.25" x14ac:dyDescent="0.15">
      <c r="B59" s="116"/>
      <c r="C59" s="116"/>
      <c r="D59" s="116"/>
      <c r="G59" s="116"/>
      <c r="H59" s="147"/>
      <c r="I59" s="116"/>
      <c r="J59" s="116"/>
      <c r="K59" s="147"/>
      <c r="L59" s="116"/>
      <c r="M59" s="116"/>
      <c r="N59" s="147"/>
    </row>
    <row r="60" spans="2:14" ht="14.25" x14ac:dyDescent="0.15">
      <c r="B60" s="116"/>
      <c r="C60" s="116"/>
      <c r="D60" s="116"/>
      <c r="G60" s="116"/>
      <c r="H60" s="147"/>
      <c r="I60" s="116"/>
      <c r="J60" s="116"/>
      <c r="K60" s="147"/>
      <c r="L60" s="116"/>
      <c r="M60" s="116"/>
      <c r="N60" s="147"/>
    </row>
    <row r="61" spans="2:14" ht="14.25" x14ac:dyDescent="0.15">
      <c r="B61" s="116"/>
      <c r="C61" s="116"/>
      <c r="D61" s="116"/>
      <c r="G61" s="116"/>
      <c r="H61" s="147"/>
      <c r="I61" s="116"/>
      <c r="J61" s="116"/>
      <c r="K61" s="147"/>
      <c r="L61" s="116"/>
      <c r="M61" s="116"/>
      <c r="N61" s="147"/>
    </row>
    <row r="62" spans="2:14" ht="14.25" x14ac:dyDescent="0.15">
      <c r="B62" s="116"/>
      <c r="C62" s="116"/>
      <c r="D62" s="116"/>
      <c r="G62" s="116"/>
      <c r="H62" s="147"/>
      <c r="I62" s="116"/>
      <c r="J62" s="116"/>
      <c r="K62" s="147"/>
      <c r="L62" s="116"/>
      <c r="M62" s="116"/>
      <c r="N62" s="147"/>
    </row>
    <row r="63" spans="2:14" ht="14.25" x14ac:dyDescent="0.15">
      <c r="B63" s="116"/>
      <c r="C63" s="116"/>
      <c r="D63" s="116"/>
      <c r="G63" s="116"/>
      <c r="H63" s="147"/>
      <c r="I63" s="116"/>
      <c r="J63" s="116"/>
      <c r="K63" s="147"/>
      <c r="L63" s="116"/>
      <c r="M63" s="116"/>
      <c r="N63" s="147"/>
    </row>
    <row r="64" spans="2:14" ht="14.25" x14ac:dyDescent="0.15">
      <c r="B64" s="116"/>
      <c r="C64" s="116"/>
      <c r="D64" s="116"/>
      <c r="G64" s="116"/>
      <c r="H64" s="147"/>
      <c r="I64" s="116"/>
      <c r="J64" s="116"/>
      <c r="K64" s="147"/>
      <c r="L64" s="116"/>
      <c r="M64" s="116"/>
      <c r="N64" s="147"/>
    </row>
  </sheetData>
  <mergeCells count="15">
    <mergeCell ref="E1:N1"/>
    <mergeCell ref="A2:O2"/>
    <mergeCell ref="E6:F6"/>
    <mergeCell ref="A7:C7"/>
    <mergeCell ref="E7:F7"/>
    <mergeCell ref="L8:N8"/>
    <mergeCell ref="O8:O10"/>
    <mergeCell ref="I9:K9"/>
    <mergeCell ref="L9:N9"/>
    <mergeCell ref="A11:A32"/>
    <mergeCell ref="A8:C9"/>
    <mergeCell ref="D8:D10"/>
    <mergeCell ref="E8:E10"/>
    <mergeCell ref="F8:F10"/>
    <mergeCell ref="I8:K8"/>
  </mergeCells>
  <phoneticPr fontId="11"/>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B31"/>
  <sheetViews>
    <sheetView showZeros="0" zoomScale="60" zoomScaleNormal="60" zoomScaleSheetLayoutView="80" workbookViewId="0"/>
  </sheetViews>
  <sheetFormatPr defaultColWidth="9" defaultRowHeight="18.75" customHeight="1" x14ac:dyDescent="0.15"/>
  <cols>
    <col min="1" max="1" width="4.125" style="97" customWidth="1"/>
    <col min="2" max="2" width="22.5" style="98" customWidth="1"/>
    <col min="3" max="3" width="26.625" style="98" customWidth="1"/>
    <col min="4" max="4" width="17.125" style="63" customWidth="1"/>
    <col min="5" max="5" width="8.125" style="99" customWidth="1"/>
    <col min="6" max="6" width="4" style="100" customWidth="1"/>
    <col min="7" max="7" width="10.25" style="100" hidden="1" customWidth="1"/>
    <col min="8" max="8" width="23.25" style="31" customWidth="1"/>
    <col min="9" max="9" width="17.125" style="63" customWidth="1"/>
    <col min="10" max="10" width="8.125" style="100" customWidth="1"/>
    <col min="11" max="11" width="4" style="100" customWidth="1"/>
    <col min="12" max="12" width="10.25" style="100" hidden="1" customWidth="1"/>
    <col min="13" max="13" width="8.25" style="100" customWidth="1"/>
    <col min="14" max="14" width="8.625" style="101" hidden="1" customWidth="1"/>
    <col min="15" max="15" width="97.75" style="98" customWidth="1"/>
    <col min="16" max="16" width="14.125" style="31" customWidth="1"/>
    <col min="17" max="17" width="16" style="63" customWidth="1"/>
    <col min="18" max="18" width="10.125" style="102" customWidth="1"/>
    <col min="19" max="19" width="10.125" style="99" customWidth="1"/>
    <col min="20" max="20" width="10.125" style="63" customWidth="1"/>
    <col min="21" max="21" width="5.125" style="63" customWidth="1"/>
    <col min="29" max="256" width="9" style="13"/>
    <col min="257" max="257" width="4.125" style="13" customWidth="1"/>
    <col min="258" max="258" width="22.5" style="13" customWidth="1"/>
    <col min="259" max="259" width="26.625" style="13" customWidth="1"/>
    <col min="260" max="260" width="17.125" style="13" customWidth="1"/>
    <col min="261" max="261" width="8.125" style="13" customWidth="1"/>
    <col min="262" max="262" width="4" style="13" customWidth="1"/>
    <col min="263" max="263" width="0" style="13" hidden="1" customWidth="1"/>
    <col min="264" max="264" width="23.25" style="13" customWidth="1"/>
    <col min="265" max="265" width="17.125" style="13" customWidth="1"/>
    <col min="266" max="266" width="8.125" style="13" customWidth="1"/>
    <col min="267" max="267" width="4" style="13" customWidth="1"/>
    <col min="268" max="268" width="0" style="13" hidden="1" customWidth="1"/>
    <col min="269" max="269" width="8.25" style="13" customWidth="1"/>
    <col min="270" max="270" width="0" style="13" hidden="1" customWidth="1"/>
    <col min="271" max="271" width="97.75" style="13" customWidth="1"/>
    <col min="272" max="272" width="14.125" style="13" customWidth="1"/>
    <col min="273" max="273" width="16" style="13" customWidth="1"/>
    <col min="274" max="276" width="10.125" style="13" customWidth="1"/>
    <col min="277" max="277" width="5.125" style="13" customWidth="1"/>
    <col min="278" max="512" width="9" style="13"/>
    <col min="513" max="513" width="4.125" style="13" customWidth="1"/>
    <col min="514" max="514" width="22.5" style="13" customWidth="1"/>
    <col min="515" max="515" width="26.625" style="13" customWidth="1"/>
    <col min="516" max="516" width="17.125" style="13" customWidth="1"/>
    <col min="517" max="517" width="8.125" style="13" customWidth="1"/>
    <col min="518" max="518" width="4" style="13" customWidth="1"/>
    <col min="519" max="519" width="0" style="13" hidden="1" customWidth="1"/>
    <col min="520" max="520" width="23.25" style="13" customWidth="1"/>
    <col min="521" max="521" width="17.125" style="13" customWidth="1"/>
    <col min="522" max="522" width="8.125" style="13" customWidth="1"/>
    <col min="523" max="523" width="4" style="13" customWidth="1"/>
    <col min="524" max="524" width="0" style="13" hidden="1" customWidth="1"/>
    <col min="525" max="525" width="8.25" style="13" customWidth="1"/>
    <col min="526" max="526" width="0" style="13" hidden="1" customWidth="1"/>
    <col min="527" max="527" width="97.75" style="13" customWidth="1"/>
    <col min="528" max="528" width="14.125" style="13" customWidth="1"/>
    <col min="529" max="529" width="16" style="13" customWidth="1"/>
    <col min="530" max="532" width="10.125" style="13" customWidth="1"/>
    <col min="533" max="533" width="5.125" style="13" customWidth="1"/>
    <col min="534" max="768" width="9" style="13"/>
    <col min="769" max="769" width="4.125" style="13" customWidth="1"/>
    <col min="770" max="770" width="22.5" style="13" customWidth="1"/>
    <col min="771" max="771" width="26.625" style="13" customWidth="1"/>
    <col min="772" max="772" width="17.125" style="13" customWidth="1"/>
    <col min="773" max="773" width="8.125" style="13" customWidth="1"/>
    <col min="774" max="774" width="4" style="13" customWidth="1"/>
    <col min="775" max="775" width="0" style="13" hidden="1" customWidth="1"/>
    <col min="776" max="776" width="23.25" style="13" customWidth="1"/>
    <col min="777" max="777" width="17.125" style="13" customWidth="1"/>
    <col min="778" max="778" width="8.125" style="13" customWidth="1"/>
    <col min="779" max="779" width="4" style="13" customWidth="1"/>
    <col min="780" max="780" width="0" style="13" hidden="1" customWidth="1"/>
    <col min="781" max="781" width="8.25" style="13" customWidth="1"/>
    <col min="782" max="782" width="0" style="13" hidden="1" customWidth="1"/>
    <col min="783" max="783" width="97.75" style="13" customWidth="1"/>
    <col min="784" max="784" width="14.125" style="13" customWidth="1"/>
    <col min="785" max="785" width="16" style="13" customWidth="1"/>
    <col min="786" max="788" width="10.125" style="13" customWidth="1"/>
    <col min="789" max="789" width="5.125" style="13" customWidth="1"/>
    <col min="790" max="1024" width="9" style="13"/>
    <col min="1025" max="1025" width="4.125" style="13" customWidth="1"/>
    <col min="1026" max="1026" width="22.5" style="13" customWidth="1"/>
    <col min="1027" max="1027" width="26.625" style="13" customWidth="1"/>
    <col min="1028" max="1028" width="17.125" style="13" customWidth="1"/>
    <col min="1029" max="1029" width="8.125" style="13" customWidth="1"/>
    <col min="1030" max="1030" width="4" style="13" customWidth="1"/>
    <col min="1031" max="1031" width="0" style="13" hidden="1" customWidth="1"/>
    <col min="1032" max="1032" width="23.25" style="13" customWidth="1"/>
    <col min="1033" max="1033" width="17.125" style="13" customWidth="1"/>
    <col min="1034" max="1034" width="8.125" style="13" customWidth="1"/>
    <col min="1035" max="1035" width="4" style="13" customWidth="1"/>
    <col min="1036" max="1036" width="0" style="13" hidden="1" customWidth="1"/>
    <col min="1037" max="1037" width="8.25" style="13" customWidth="1"/>
    <col min="1038" max="1038" width="0" style="13" hidden="1" customWidth="1"/>
    <col min="1039" max="1039" width="97.75" style="13" customWidth="1"/>
    <col min="1040" max="1040" width="14.125" style="13" customWidth="1"/>
    <col min="1041" max="1041" width="16" style="13" customWidth="1"/>
    <col min="1042" max="1044" width="10.125" style="13" customWidth="1"/>
    <col min="1045" max="1045" width="5.125" style="13" customWidth="1"/>
    <col min="1046" max="1280" width="9" style="13"/>
    <col min="1281" max="1281" width="4.125" style="13" customWidth="1"/>
    <col min="1282" max="1282" width="22.5" style="13" customWidth="1"/>
    <col min="1283" max="1283" width="26.625" style="13" customWidth="1"/>
    <col min="1284" max="1284" width="17.125" style="13" customWidth="1"/>
    <col min="1285" max="1285" width="8.125" style="13" customWidth="1"/>
    <col min="1286" max="1286" width="4" style="13" customWidth="1"/>
    <col min="1287" max="1287" width="0" style="13" hidden="1" customWidth="1"/>
    <col min="1288" max="1288" width="23.25" style="13" customWidth="1"/>
    <col min="1289" max="1289" width="17.125" style="13" customWidth="1"/>
    <col min="1290" max="1290" width="8.125" style="13" customWidth="1"/>
    <col min="1291" max="1291" width="4" style="13" customWidth="1"/>
    <col min="1292" max="1292" width="0" style="13" hidden="1" customWidth="1"/>
    <col min="1293" max="1293" width="8.25" style="13" customWidth="1"/>
    <col min="1294" max="1294" width="0" style="13" hidden="1" customWidth="1"/>
    <col min="1295" max="1295" width="97.75" style="13" customWidth="1"/>
    <col min="1296" max="1296" width="14.125" style="13" customWidth="1"/>
    <col min="1297" max="1297" width="16" style="13" customWidth="1"/>
    <col min="1298" max="1300" width="10.125" style="13" customWidth="1"/>
    <col min="1301" max="1301" width="5.125" style="13" customWidth="1"/>
    <col min="1302" max="1536" width="9" style="13"/>
    <col min="1537" max="1537" width="4.125" style="13" customWidth="1"/>
    <col min="1538" max="1538" width="22.5" style="13" customWidth="1"/>
    <col min="1539" max="1539" width="26.625" style="13" customWidth="1"/>
    <col min="1540" max="1540" width="17.125" style="13" customWidth="1"/>
    <col min="1541" max="1541" width="8.125" style="13" customWidth="1"/>
    <col min="1542" max="1542" width="4" style="13" customWidth="1"/>
    <col min="1543" max="1543" width="0" style="13" hidden="1" customWidth="1"/>
    <col min="1544" max="1544" width="23.25" style="13" customWidth="1"/>
    <col min="1545" max="1545" width="17.125" style="13" customWidth="1"/>
    <col min="1546" max="1546" width="8.125" style="13" customWidth="1"/>
    <col min="1547" max="1547" width="4" style="13" customWidth="1"/>
    <col min="1548" max="1548" width="0" style="13" hidden="1" customWidth="1"/>
    <col min="1549" max="1549" width="8.25" style="13" customWidth="1"/>
    <col min="1550" max="1550" width="0" style="13" hidden="1" customWidth="1"/>
    <col min="1551" max="1551" width="97.75" style="13" customWidth="1"/>
    <col min="1552" max="1552" width="14.125" style="13" customWidth="1"/>
    <col min="1553" max="1553" width="16" style="13" customWidth="1"/>
    <col min="1554" max="1556" width="10.125" style="13" customWidth="1"/>
    <col min="1557" max="1557" width="5.125" style="13" customWidth="1"/>
    <col min="1558" max="1792" width="9" style="13"/>
    <col min="1793" max="1793" width="4.125" style="13" customWidth="1"/>
    <col min="1794" max="1794" width="22.5" style="13" customWidth="1"/>
    <col min="1795" max="1795" width="26.625" style="13" customWidth="1"/>
    <col min="1796" max="1796" width="17.125" style="13" customWidth="1"/>
    <col min="1797" max="1797" width="8.125" style="13" customWidth="1"/>
    <col min="1798" max="1798" width="4" style="13" customWidth="1"/>
    <col min="1799" max="1799" width="0" style="13" hidden="1" customWidth="1"/>
    <col min="1800" max="1800" width="23.25" style="13" customWidth="1"/>
    <col min="1801" max="1801" width="17.125" style="13" customWidth="1"/>
    <col min="1802" max="1802" width="8.125" style="13" customWidth="1"/>
    <col min="1803" max="1803" width="4" style="13" customWidth="1"/>
    <col min="1804" max="1804" width="0" style="13" hidden="1" customWidth="1"/>
    <col min="1805" max="1805" width="8.25" style="13" customWidth="1"/>
    <col min="1806" max="1806" width="0" style="13" hidden="1" customWidth="1"/>
    <col min="1807" max="1807" width="97.75" style="13" customWidth="1"/>
    <col min="1808" max="1808" width="14.125" style="13" customWidth="1"/>
    <col min="1809" max="1809" width="16" style="13" customWidth="1"/>
    <col min="1810" max="1812" width="10.125" style="13" customWidth="1"/>
    <col min="1813" max="1813" width="5.125" style="13" customWidth="1"/>
    <col min="1814" max="2048" width="9" style="13"/>
    <col min="2049" max="2049" width="4.125" style="13" customWidth="1"/>
    <col min="2050" max="2050" width="22.5" style="13" customWidth="1"/>
    <col min="2051" max="2051" width="26.625" style="13" customWidth="1"/>
    <col min="2052" max="2052" width="17.125" style="13" customWidth="1"/>
    <col min="2053" max="2053" width="8.125" style="13" customWidth="1"/>
    <col min="2054" max="2054" width="4" style="13" customWidth="1"/>
    <col min="2055" max="2055" width="0" style="13" hidden="1" customWidth="1"/>
    <col min="2056" max="2056" width="23.25" style="13" customWidth="1"/>
    <col min="2057" max="2057" width="17.125" style="13" customWidth="1"/>
    <col min="2058" max="2058" width="8.125" style="13" customWidth="1"/>
    <col min="2059" max="2059" width="4" style="13" customWidth="1"/>
    <col min="2060" max="2060" width="0" style="13" hidden="1" customWidth="1"/>
    <col min="2061" max="2061" width="8.25" style="13" customWidth="1"/>
    <col min="2062" max="2062" width="0" style="13" hidden="1" customWidth="1"/>
    <col min="2063" max="2063" width="97.75" style="13" customWidth="1"/>
    <col min="2064" max="2064" width="14.125" style="13" customWidth="1"/>
    <col min="2065" max="2065" width="16" style="13" customWidth="1"/>
    <col min="2066" max="2068" width="10.125" style="13" customWidth="1"/>
    <col min="2069" max="2069" width="5.125" style="13" customWidth="1"/>
    <col min="2070" max="2304" width="9" style="13"/>
    <col min="2305" max="2305" width="4.125" style="13" customWidth="1"/>
    <col min="2306" max="2306" width="22.5" style="13" customWidth="1"/>
    <col min="2307" max="2307" width="26.625" style="13" customWidth="1"/>
    <col min="2308" max="2308" width="17.125" style="13" customWidth="1"/>
    <col min="2309" max="2309" width="8.125" style="13" customWidth="1"/>
    <col min="2310" max="2310" width="4" style="13" customWidth="1"/>
    <col min="2311" max="2311" width="0" style="13" hidden="1" customWidth="1"/>
    <col min="2312" max="2312" width="23.25" style="13" customWidth="1"/>
    <col min="2313" max="2313" width="17.125" style="13" customWidth="1"/>
    <col min="2314" max="2314" width="8.125" style="13" customWidth="1"/>
    <col min="2315" max="2315" width="4" style="13" customWidth="1"/>
    <col min="2316" max="2316" width="0" style="13" hidden="1" customWidth="1"/>
    <col min="2317" max="2317" width="8.25" style="13" customWidth="1"/>
    <col min="2318" max="2318" width="0" style="13" hidden="1" customWidth="1"/>
    <col min="2319" max="2319" width="97.75" style="13" customWidth="1"/>
    <col min="2320" max="2320" width="14.125" style="13" customWidth="1"/>
    <col min="2321" max="2321" width="16" style="13" customWidth="1"/>
    <col min="2322" max="2324" width="10.125" style="13" customWidth="1"/>
    <col min="2325" max="2325" width="5.125" style="13" customWidth="1"/>
    <col min="2326" max="2560" width="9" style="13"/>
    <col min="2561" max="2561" width="4.125" style="13" customWidth="1"/>
    <col min="2562" max="2562" width="22.5" style="13" customWidth="1"/>
    <col min="2563" max="2563" width="26.625" style="13" customWidth="1"/>
    <col min="2564" max="2564" width="17.125" style="13" customWidth="1"/>
    <col min="2565" max="2565" width="8.125" style="13" customWidth="1"/>
    <col min="2566" max="2566" width="4" style="13" customWidth="1"/>
    <col min="2567" max="2567" width="0" style="13" hidden="1" customWidth="1"/>
    <col min="2568" max="2568" width="23.25" style="13" customWidth="1"/>
    <col min="2569" max="2569" width="17.125" style="13" customWidth="1"/>
    <col min="2570" max="2570" width="8.125" style="13" customWidth="1"/>
    <col min="2571" max="2571" width="4" style="13" customWidth="1"/>
    <col min="2572" max="2572" width="0" style="13" hidden="1" customWidth="1"/>
    <col min="2573" max="2573" width="8.25" style="13" customWidth="1"/>
    <col min="2574" max="2574" width="0" style="13" hidden="1" customWidth="1"/>
    <col min="2575" max="2575" width="97.75" style="13" customWidth="1"/>
    <col min="2576" max="2576" width="14.125" style="13" customWidth="1"/>
    <col min="2577" max="2577" width="16" style="13" customWidth="1"/>
    <col min="2578" max="2580" width="10.125" style="13" customWidth="1"/>
    <col min="2581" max="2581" width="5.125" style="13" customWidth="1"/>
    <col min="2582" max="2816" width="9" style="13"/>
    <col min="2817" max="2817" width="4.125" style="13" customWidth="1"/>
    <col min="2818" max="2818" width="22.5" style="13" customWidth="1"/>
    <col min="2819" max="2819" width="26.625" style="13" customWidth="1"/>
    <col min="2820" max="2820" width="17.125" style="13" customWidth="1"/>
    <col min="2821" max="2821" width="8.125" style="13" customWidth="1"/>
    <col min="2822" max="2822" width="4" style="13" customWidth="1"/>
    <col min="2823" max="2823" width="0" style="13" hidden="1" customWidth="1"/>
    <col min="2824" max="2824" width="23.25" style="13" customWidth="1"/>
    <col min="2825" max="2825" width="17.125" style="13" customWidth="1"/>
    <col min="2826" max="2826" width="8.125" style="13" customWidth="1"/>
    <col min="2827" max="2827" width="4" style="13" customWidth="1"/>
    <col min="2828" max="2828" width="0" style="13" hidden="1" customWidth="1"/>
    <col min="2829" max="2829" width="8.25" style="13" customWidth="1"/>
    <col min="2830" max="2830" width="0" style="13" hidden="1" customWidth="1"/>
    <col min="2831" max="2831" width="97.75" style="13" customWidth="1"/>
    <col min="2832" max="2832" width="14.125" style="13" customWidth="1"/>
    <col min="2833" max="2833" width="16" style="13" customWidth="1"/>
    <col min="2834" max="2836" width="10.125" style="13" customWidth="1"/>
    <col min="2837" max="2837" width="5.125" style="13" customWidth="1"/>
    <col min="2838" max="3072" width="9" style="13"/>
    <col min="3073" max="3073" width="4.125" style="13" customWidth="1"/>
    <col min="3074" max="3074" width="22.5" style="13" customWidth="1"/>
    <col min="3075" max="3075" width="26.625" style="13" customWidth="1"/>
    <col min="3076" max="3076" width="17.125" style="13" customWidth="1"/>
    <col min="3077" max="3077" width="8.125" style="13" customWidth="1"/>
    <col min="3078" max="3078" width="4" style="13" customWidth="1"/>
    <col min="3079" max="3079" width="0" style="13" hidden="1" customWidth="1"/>
    <col min="3080" max="3080" width="23.25" style="13" customWidth="1"/>
    <col min="3081" max="3081" width="17.125" style="13" customWidth="1"/>
    <col min="3082" max="3082" width="8.125" style="13" customWidth="1"/>
    <col min="3083" max="3083" width="4" style="13" customWidth="1"/>
    <col min="3084" max="3084" width="0" style="13" hidden="1" customWidth="1"/>
    <col min="3085" max="3085" width="8.25" style="13" customWidth="1"/>
    <col min="3086" max="3086" width="0" style="13" hidden="1" customWidth="1"/>
    <col min="3087" max="3087" width="97.75" style="13" customWidth="1"/>
    <col min="3088" max="3088" width="14.125" style="13" customWidth="1"/>
    <col min="3089" max="3089" width="16" style="13" customWidth="1"/>
    <col min="3090" max="3092" width="10.125" style="13" customWidth="1"/>
    <col min="3093" max="3093" width="5.125" style="13" customWidth="1"/>
    <col min="3094" max="3328" width="9" style="13"/>
    <col min="3329" max="3329" width="4.125" style="13" customWidth="1"/>
    <col min="3330" max="3330" width="22.5" style="13" customWidth="1"/>
    <col min="3331" max="3331" width="26.625" style="13" customWidth="1"/>
    <col min="3332" max="3332" width="17.125" style="13" customWidth="1"/>
    <col min="3333" max="3333" width="8.125" style="13" customWidth="1"/>
    <col min="3334" max="3334" width="4" style="13" customWidth="1"/>
    <col min="3335" max="3335" width="0" style="13" hidden="1" customWidth="1"/>
    <col min="3336" max="3336" width="23.25" style="13" customWidth="1"/>
    <col min="3337" max="3337" width="17.125" style="13" customWidth="1"/>
    <col min="3338" max="3338" width="8.125" style="13" customWidth="1"/>
    <col min="3339" max="3339" width="4" style="13" customWidth="1"/>
    <col min="3340" max="3340" width="0" style="13" hidden="1" customWidth="1"/>
    <col min="3341" max="3341" width="8.25" style="13" customWidth="1"/>
    <col min="3342" max="3342" width="0" style="13" hidden="1" customWidth="1"/>
    <col min="3343" max="3343" width="97.75" style="13" customWidth="1"/>
    <col min="3344" max="3344" width="14.125" style="13" customWidth="1"/>
    <col min="3345" max="3345" width="16" style="13" customWidth="1"/>
    <col min="3346" max="3348" width="10.125" style="13" customWidth="1"/>
    <col min="3349" max="3349" width="5.125" style="13" customWidth="1"/>
    <col min="3350" max="3584" width="9" style="13"/>
    <col min="3585" max="3585" width="4.125" style="13" customWidth="1"/>
    <col min="3586" max="3586" width="22.5" style="13" customWidth="1"/>
    <col min="3587" max="3587" width="26.625" style="13" customWidth="1"/>
    <col min="3588" max="3588" width="17.125" style="13" customWidth="1"/>
    <col min="3589" max="3589" width="8.125" style="13" customWidth="1"/>
    <col min="3590" max="3590" width="4" style="13" customWidth="1"/>
    <col min="3591" max="3591" width="0" style="13" hidden="1" customWidth="1"/>
    <col min="3592" max="3592" width="23.25" style="13" customWidth="1"/>
    <col min="3593" max="3593" width="17.125" style="13" customWidth="1"/>
    <col min="3594" max="3594" width="8.125" style="13" customWidth="1"/>
    <col min="3595" max="3595" width="4" style="13" customWidth="1"/>
    <col min="3596" max="3596" width="0" style="13" hidden="1" customWidth="1"/>
    <col min="3597" max="3597" width="8.25" style="13" customWidth="1"/>
    <col min="3598" max="3598" width="0" style="13" hidden="1" customWidth="1"/>
    <col min="3599" max="3599" width="97.75" style="13" customWidth="1"/>
    <col min="3600" max="3600" width="14.125" style="13" customWidth="1"/>
    <col min="3601" max="3601" width="16" style="13" customWidth="1"/>
    <col min="3602" max="3604" width="10.125" style="13" customWidth="1"/>
    <col min="3605" max="3605" width="5.125" style="13" customWidth="1"/>
    <col min="3606" max="3840" width="9" style="13"/>
    <col min="3841" max="3841" width="4.125" style="13" customWidth="1"/>
    <col min="3842" max="3842" width="22.5" style="13" customWidth="1"/>
    <col min="3843" max="3843" width="26.625" style="13" customWidth="1"/>
    <col min="3844" max="3844" width="17.125" style="13" customWidth="1"/>
    <col min="3845" max="3845" width="8.125" style="13" customWidth="1"/>
    <col min="3846" max="3846" width="4" style="13" customWidth="1"/>
    <col min="3847" max="3847" width="0" style="13" hidden="1" customWidth="1"/>
    <col min="3848" max="3848" width="23.25" style="13" customWidth="1"/>
    <col min="3849" max="3849" width="17.125" style="13" customWidth="1"/>
    <col min="3850" max="3850" width="8.125" style="13" customWidth="1"/>
    <col min="3851" max="3851" width="4" style="13" customWidth="1"/>
    <col min="3852" max="3852" width="0" style="13" hidden="1" customWidth="1"/>
    <col min="3853" max="3853" width="8.25" style="13" customWidth="1"/>
    <col min="3854" max="3854" width="0" style="13" hidden="1" customWidth="1"/>
    <col min="3855" max="3855" width="97.75" style="13" customWidth="1"/>
    <col min="3856" max="3856" width="14.125" style="13" customWidth="1"/>
    <col min="3857" max="3857" width="16" style="13" customWidth="1"/>
    <col min="3858" max="3860" width="10.125" style="13" customWidth="1"/>
    <col min="3861" max="3861" width="5.125" style="13" customWidth="1"/>
    <col min="3862" max="4096" width="9" style="13"/>
    <col min="4097" max="4097" width="4.125" style="13" customWidth="1"/>
    <col min="4098" max="4098" width="22.5" style="13" customWidth="1"/>
    <col min="4099" max="4099" width="26.625" style="13" customWidth="1"/>
    <col min="4100" max="4100" width="17.125" style="13" customWidth="1"/>
    <col min="4101" max="4101" width="8.125" style="13" customWidth="1"/>
    <col min="4102" max="4102" width="4" style="13" customWidth="1"/>
    <col min="4103" max="4103" width="0" style="13" hidden="1" customWidth="1"/>
    <col min="4104" max="4104" width="23.25" style="13" customWidth="1"/>
    <col min="4105" max="4105" width="17.125" style="13" customWidth="1"/>
    <col min="4106" max="4106" width="8.125" style="13" customWidth="1"/>
    <col min="4107" max="4107" width="4" style="13" customWidth="1"/>
    <col min="4108" max="4108" width="0" style="13" hidden="1" customWidth="1"/>
    <col min="4109" max="4109" width="8.25" style="13" customWidth="1"/>
    <col min="4110" max="4110" width="0" style="13" hidden="1" customWidth="1"/>
    <col min="4111" max="4111" width="97.75" style="13" customWidth="1"/>
    <col min="4112" max="4112" width="14.125" style="13" customWidth="1"/>
    <col min="4113" max="4113" width="16" style="13" customWidth="1"/>
    <col min="4114" max="4116" width="10.125" style="13" customWidth="1"/>
    <col min="4117" max="4117" width="5.125" style="13" customWidth="1"/>
    <col min="4118" max="4352" width="9" style="13"/>
    <col min="4353" max="4353" width="4.125" style="13" customWidth="1"/>
    <col min="4354" max="4354" width="22.5" style="13" customWidth="1"/>
    <col min="4355" max="4355" width="26.625" style="13" customWidth="1"/>
    <col min="4356" max="4356" width="17.125" style="13" customWidth="1"/>
    <col min="4357" max="4357" width="8.125" style="13" customWidth="1"/>
    <col min="4358" max="4358" width="4" style="13" customWidth="1"/>
    <col min="4359" max="4359" width="0" style="13" hidden="1" customWidth="1"/>
    <col min="4360" max="4360" width="23.25" style="13" customWidth="1"/>
    <col min="4361" max="4361" width="17.125" style="13" customWidth="1"/>
    <col min="4362" max="4362" width="8.125" style="13" customWidth="1"/>
    <col min="4363" max="4363" width="4" style="13" customWidth="1"/>
    <col min="4364" max="4364" width="0" style="13" hidden="1" customWidth="1"/>
    <col min="4365" max="4365" width="8.25" style="13" customWidth="1"/>
    <col min="4366" max="4366" width="0" style="13" hidden="1" customWidth="1"/>
    <col min="4367" max="4367" width="97.75" style="13" customWidth="1"/>
    <col min="4368" max="4368" width="14.125" style="13" customWidth="1"/>
    <col min="4369" max="4369" width="16" style="13" customWidth="1"/>
    <col min="4370" max="4372" width="10.125" style="13" customWidth="1"/>
    <col min="4373" max="4373" width="5.125" style="13" customWidth="1"/>
    <col min="4374" max="4608" width="9" style="13"/>
    <col min="4609" max="4609" width="4.125" style="13" customWidth="1"/>
    <col min="4610" max="4610" width="22.5" style="13" customWidth="1"/>
    <col min="4611" max="4611" width="26.625" style="13" customWidth="1"/>
    <col min="4612" max="4612" width="17.125" style="13" customWidth="1"/>
    <col min="4613" max="4613" width="8.125" style="13" customWidth="1"/>
    <col min="4614" max="4614" width="4" style="13" customWidth="1"/>
    <col min="4615" max="4615" width="0" style="13" hidden="1" customWidth="1"/>
    <col min="4616" max="4616" width="23.25" style="13" customWidth="1"/>
    <col min="4617" max="4617" width="17.125" style="13" customWidth="1"/>
    <col min="4618" max="4618" width="8.125" style="13" customWidth="1"/>
    <col min="4619" max="4619" width="4" style="13" customWidth="1"/>
    <col min="4620" max="4620" width="0" style="13" hidden="1" customWidth="1"/>
    <col min="4621" max="4621" width="8.25" style="13" customWidth="1"/>
    <col min="4622" max="4622" width="0" style="13" hidden="1" customWidth="1"/>
    <col min="4623" max="4623" width="97.75" style="13" customWidth="1"/>
    <col min="4624" max="4624" width="14.125" style="13" customWidth="1"/>
    <col min="4625" max="4625" width="16" style="13" customWidth="1"/>
    <col min="4626" max="4628" width="10.125" style="13" customWidth="1"/>
    <col min="4629" max="4629" width="5.125" style="13" customWidth="1"/>
    <col min="4630" max="4864" width="9" style="13"/>
    <col min="4865" max="4865" width="4.125" style="13" customWidth="1"/>
    <col min="4866" max="4866" width="22.5" style="13" customWidth="1"/>
    <col min="4867" max="4867" width="26.625" style="13" customWidth="1"/>
    <col min="4868" max="4868" width="17.125" style="13" customWidth="1"/>
    <col min="4869" max="4869" width="8.125" style="13" customWidth="1"/>
    <col min="4870" max="4870" width="4" style="13" customWidth="1"/>
    <col min="4871" max="4871" width="0" style="13" hidden="1" customWidth="1"/>
    <col min="4872" max="4872" width="23.25" style="13" customWidth="1"/>
    <col min="4873" max="4873" width="17.125" style="13" customWidth="1"/>
    <col min="4874" max="4874" width="8.125" style="13" customWidth="1"/>
    <col min="4875" max="4875" width="4" style="13" customWidth="1"/>
    <col min="4876" max="4876" width="0" style="13" hidden="1" customWidth="1"/>
    <col min="4877" max="4877" width="8.25" style="13" customWidth="1"/>
    <col min="4878" max="4878" width="0" style="13" hidden="1" customWidth="1"/>
    <col min="4879" max="4879" width="97.75" style="13" customWidth="1"/>
    <col min="4880" max="4880" width="14.125" style="13" customWidth="1"/>
    <col min="4881" max="4881" width="16" style="13" customWidth="1"/>
    <col min="4882" max="4884" width="10.125" style="13" customWidth="1"/>
    <col min="4885" max="4885" width="5.125" style="13" customWidth="1"/>
    <col min="4886" max="5120" width="9" style="13"/>
    <col min="5121" max="5121" width="4.125" style="13" customWidth="1"/>
    <col min="5122" max="5122" width="22.5" style="13" customWidth="1"/>
    <col min="5123" max="5123" width="26.625" style="13" customWidth="1"/>
    <col min="5124" max="5124" width="17.125" style="13" customWidth="1"/>
    <col min="5125" max="5125" width="8.125" style="13" customWidth="1"/>
    <col min="5126" max="5126" width="4" style="13" customWidth="1"/>
    <col min="5127" max="5127" width="0" style="13" hidden="1" customWidth="1"/>
    <col min="5128" max="5128" width="23.25" style="13" customWidth="1"/>
    <col min="5129" max="5129" width="17.125" style="13" customWidth="1"/>
    <col min="5130" max="5130" width="8.125" style="13" customWidth="1"/>
    <col min="5131" max="5131" width="4" style="13" customWidth="1"/>
    <col min="5132" max="5132" width="0" style="13" hidden="1" customWidth="1"/>
    <col min="5133" max="5133" width="8.25" style="13" customWidth="1"/>
    <col min="5134" max="5134" width="0" style="13" hidden="1" customWidth="1"/>
    <col min="5135" max="5135" width="97.75" style="13" customWidth="1"/>
    <col min="5136" max="5136" width="14.125" style="13" customWidth="1"/>
    <col min="5137" max="5137" width="16" style="13" customWidth="1"/>
    <col min="5138" max="5140" width="10.125" style="13" customWidth="1"/>
    <col min="5141" max="5141" width="5.125" style="13" customWidth="1"/>
    <col min="5142" max="5376" width="9" style="13"/>
    <col min="5377" max="5377" width="4.125" style="13" customWidth="1"/>
    <col min="5378" max="5378" width="22.5" style="13" customWidth="1"/>
    <col min="5379" max="5379" width="26.625" style="13" customWidth="1"/>
    <col min="5380" max="5380" width="17.125" style="13" customWidth="1"/>
    <col min="5381" max="5381" width="8.125" style="13" customWidth="1"/>
    <col min="5382" max="5382" width="4" style="13" customWidth="1"/>
    <col min="5383" max="5383" width="0" style="13" hidden="1" customWidth="1"/>
    <col min="5384" max="5384" width="23.25" style="13" customWidth="1"/>
    <col min="5385" max="5385" width="17.125" style="13" customWidth="1"/>
    <col min="5386" max="5386" width="8.125" style="13" customWidth="1"/>
    <col min="5387" max="5387" width="4" style="13" customWidth="1"/>
    <col min="5388" max="5388" width="0" style="13" hidden="1" customWidth="1"/>
    <col min="5389" max="5389" width="8.25" style="13" customWidth="1"/>
    <col min="5390" max="5390" width="0" style="13" hidden="1" customWidth="1"/>
    <col min="5391" max="5391" width="97.75" style="13" customWidth="1"/>
    <col min="5392" max="5392" width="14.125" style="13" customWidth="1"/>
    <col min="5393" max="5393" width="16" style="13" customWidth="1"/>
    <col min="5394" max="5396" width="10.125" style="13" customWidth="1"/>
    <col min="5397" max="5397" width="5.125" style="13" customWidth="1"/>
    <col min="5398" max="5632" width="9" style="13"/>
    <col min="5633" max="5633" width="4.125" style="13" customWidth="1"/>
    <col min="5634" max="5634" width="22.5" style="13" customWidth="1"/>
    <col min="5635" max="5635" width="26.625" style="13" customWidth="1"/>
    <col min="5636" max="5636" width="17.125" style="13" customWidth="1"/>
    <col min="5637" max="5637" width="8.125" style="13" customWidth="1"/>
    <col min="5638" max="5638" width="4" style="13" customWidth="1"/>
    <col min="5639" max="5639" width="0" style="13" hidden="1" customWidth="1"/>
    <col min="5640" max="5640" width="23.25" style="13" customWidth="1"/>
    <col min="5641" max="5641" width="17.125" style="13" customWidth="1"/>
    <col min="5642" max="5642" width="8.125" style="13" customWidth="1"/>
    <col min="5643" max="5643" width="4" style="13" customWidth="1"/>
    <col min="5644" max="5644" width="0" style="13" hidden="1" customWidth="1"/>
    <col min="5645" max="5645" width="8.25" style="13" customWidth="1"/>
    <col min="5646" max="5646" width="0" style="13" hidden="1" customWidth="1"/>
    <col min="5647" max="5647" width="97.75" style="13" customWidth="1"/>
    <col min="5648" max="5648" width="14.125" style="13" customWidth="1"/>
    <col min="5649" max="5649" width="16" style="13" customWidth="1"/>
    <col min="5650" max="5652" width="10.125" style="13" customWidth="1"/>
    <col min="5653" max="5653" width="5.125" style="13" customWidth="1"/>
    <col min="5654" max="5888" width="9" style="13"/>
    <col min="5889" max="5889" width="4.125" style="13" customWidth="1"/>
    <col min="5890" max="5890" width="22.5" style="13" customWidth="1"/>
    <col min="5891" max="5891" width="26.625" style="13" customWidth="1"/>
    <col min="5892" max="5892" width="17.125" style="13" customWidth="1"/>
    <col min="5893" max="5893" width="8.125" style="13" customWidth="1"/>
    <col min="5894" max="5894" width="4" style="13" customWidth="1"/>
    <col min="5895" max="5895" width="0" style="13" hidden="1" customWidth="1"/>
    <col min="5896" max="5896" width="23.25" style="13" customWidth="1"/>
    <col min="5897" max="5897" width="17.125" style="13" customWidth="1"/>
    <col min="5898" max="5898" width="8.125" style="13" customWidth="1"/>
    <col min="5899" max="5899" width="4" style="13" customWidth="1"/>
    <col min="5900" max="5900" width="0" style="13" hidden="1" customWidth="1"/>
    <col min="5901" max="5901" width="8.25" style="13" customWidth="1"/>
    <col min="5902" max="5902" width="0" style="13" hidden="1" customWidth="1"/>
    <col min="5903" max="5903" width="97.75" style="13" customWidth="1"/>
    <col min="5904" max="5904" width="14.125" style="13" customWidth="1"/>
    <col min="5905" max="5905" width="16" style="13" customWidth="1"/>
    <col min="5906" max="5908" width="10.125" style="13" customWidth="1"/>
    <col min="5909" max="5909" width="5.125" style="13" customWidth="1"/>
    <col min="5910" max="6144" width="9" style="13"/>
    <col min="6145" max="6145" width="4.125" style="13" customWidth="1"/>
    <col min="6146" max="6146" width="22.5" style="13" customWidth="1"/>
    <col min="6147" max="6147" width="26.625" style="13" customWidth="1"/>
    <col min="6148" max="6148" width="17.125" style="13" customWidth="1"/>
    <col min="6149" max="6149" width="8.125" style="13" customWidth="1"/>
    <col min="6150" max="6150" width="4" style="13" customWidth="1"/>
    <col min="6151" max="6151" width="0" style="13" hidden="1" customWidth="1"/>
    <col min="6152" max="6152" width="23.25" style="13" customWidth="1"/>
    <col min="6153" max="6153" width="17.125" style="13" customWidth="1"/>
    <col min="6154" max="6154" width="8.125" style="13" customWidth="1"/>
    <col min="6155" max="6155" width="4" style="13" customWidth="1"/>
    <col min="6156" max="6156" width="0" style="13" hidden="1" customWidth="1"/>
    <col min="6157" max="6157" width="8.25" style="13" customWidth="1"/>
    <col min="6158" max="6158" width="0" style="13" hidden="1" customWidth="1"/>
    <col min="6159" max="6159" width="97.75" style="13" customWidth="1"/>
    <col min="6160" max="6160" width="14.125" style="13" customWidth="1"/>
    <col min="6161" max="6161" width="16" style="13" customWidth="1"/>
    <col min="6162" max="6164" width="10.125" style="13" customWidth="1"/>
    <col min="6165" max="6165" width="5.125" style="13" customWidth="1"/>
    <col min="6166" max="6400" width="9" style="13"/>
    <col min="6401" max="6401" width="4.125" style="13" customWidth="1"/>
    <col min="6402" max="6402" width="22.5" style="13" customWidth="1"/>
    <col min="6403" max="6403" width="26.625" style="13" customWidth="1"/>
    <col min="6404" max="6404" width="17.125" style="13" customWidth="1"/>
    <col min="6405" max="6405" width="8.125" style="13" customWidth="1"/>
    <col min="6406" max="6406" width="4" style="13" customWidth="1"/>
    <col min="6407" max="6407" width="0" style="13" hidden="1" customWidth="1"/>
    <col min="6408" max="6408" width="23.25" style="13" customWidth="1"/>
    <col min="6409" max="6409" width="17.125" style="13" customWidth="1"/>
    <col min="6410" max="6410" width="8.125" style="13" customWidth="1"/>
    <col min="6411" max="6411" width="4" style="13" customWidth="1"/>
    <col min="6412" max="6412" width="0" style="13" hidden="1" customWidth="1"/>
    <col min="6413" max="6413" width="8.25" style="13" customWidth="1"/>
    <col min="6414" max="6414" width="0" style="13" hidden="1" customWidth="1"/>
    <col min="6415" max="6415" width="97.75" style="13" customWidth="1"/>
    <col min="6416" max="6416" width="14.125" style="13" customWidth="1"/>
    <col min="6417" max="6417" width="16" style="13" customWidth="1"/>
    <col min="6418" max="6420" width="10.125" style="13" customWidth="1"/>
    <col min="6421" max="6421" width="5.125" style="13" customWidth="1"/>
    <col min="6422" max="6656" width="9" style="13"/>
    <col min="6657" max="6657" width="4.125" style="13" customWidth="1"/>
    <col min="6658" max="6658" width="22.5" style="13" customWidth="1"/>
    <col min="6659" max="6659" width="26.625" style="13" customWidth="1"/>
    <col min="6660" max="6660" width="17.125" style="13" customWidth="1"/>
    <col min="6661" max="6661" width="8.125" style="13" customWidth="1"/>
    <col min="6662" max="6662" width="4" style="13" customWidth="1"/>
    <col min="6663" max="6663" width="0" style="13" hidden="1" customWidth="1"/>
    <col min="6664" max="6664" width="23.25" style="13" customWidth="1"/>
    <col min="6665" max="6665" width="17.125" style="13" customWidth="1"/>
    <col min="6666" max="6666" width="8.125" style="13" customWidth="1"/>
    <col min="6667" max="6667" width="4" style="13" customWidth="1"/>
    <col min="6668" max="6668" width="0" style="13" hidden="1" customWidth="1"/>
    <col min="6669" max="6669" width="8.25" style="13" customWidth="1"/>
    <col min="6670" max="6670" width="0" style="13" hidden="1" customWidth="1"/>
    <col min="6671" max="6671" width="97.75" style="13" customWidth="1"/>
    <col min="6672" max="6672" width="14.125" style="13" customWidth="1"/>
    <col min="6673" max="6673" width="16" style="13" customWidth="1"/>
    <col min="6674" max="6676" width="10.125" style="13" customWidth="1"/>
    <col min="6677" max="6677" width="5.125" style="13" customWidth="1"/>
    <col min="6678" max="6912" width="9" style="13"/>
    <col min="6913" max="6913" width="4.125" style="13" customWidth="1"/>
    <col min="6914" max="6914" width="22.5" style="13" customWidth="1"/>
    <col min="6915" max="6915" width="26.625" style="13" customWidth="1"/>
    <col min="6916" max="6916" width="17.125" style="13" customWidth="1"/>
    <col min="6917" max="6917" width="8.125" style="13" customWidth="1"/>
    <col min="6918" max="6918" width="4" style="13" customWidth="1"/>
    <col min="6919" max="6919" width="0" style="13" hidden="1" customWidth="1"/>
    <col min="6920" max="6920" width="23.25" style="13" customWidth="1"/>
    <col min="6921" max="6921" width="17.125" style="13" customWidth="1"/>
    <col min="6922" max="6922" width="8.125" style="13" customWidth="1"/>
    <col min="6923" max="6923" width="4" style="13" customWidth="1"/>
    <col min="6924" max="6924" width="0" style="13" hidden="1" customWidth="1"/>
    <col min="6925" max="6925" width="8.25" style="13" customWidth="1"/>
    <col min="6926" max="6926" width="0" style="13" hidden="1" customWidth="1"/>
    <col min="6927" max="6927" width="97.75" style="13" customWidth="1"/>
    <col min="6928" max="6928" width="14.125" style="13" customWidth="1"/>
    <col min="6929" max="6929" width="16" style="13" customWidth="1"/>
    <col min="6930" max="6932" width="10.125" style="13" customWidth="1"/>
    <col min="6933" max="6933" width="5.125" style="13" customWidth="1"/>
    <col min="6934" max="7168" width="9" style="13"/>
    <col min="7169" max="7169" width="4.125" style="13" customWidth="1"/>
    <col min="7170" max="7170" width="22.5" style="13" customWidth="1"/>
    <col min="7171" max="7171" width="26.625" style="13" customWidth="1"/>
    <col min="7172" max="7172" width="17.125" style="13" customWidth="1"/>
    <col min="7173" max="7173" width="8.125" style="13" customWidth="1"/>
    <col min="7174" max="7174" width="4" style="13" customWidth="1"/>
    <col min="7175" max="7175" width="0" style="13" hidden="1" customWidth="1"/>
    <col min="7176" max="7176" width="23.25" style="13" customWidth="1"/>
    <col min="7177" max="7177" width="17.125" style="13" customWidth="1"/>
    <col min="7178" max="7178" width="8.125" style="13" customWidth="1"/>
    <col min="7179" max="7179" width="4" style="13" customWidth="1"/>
    <col min="7180" max="7180" width="0" style="13" hidden="1" customWidth="1"/>
    <col min="7181" max="7181" width="8.25" style="13" customWidth="1"/>
    <col min="7182" max="7182" width="0" style="13" hidden="1" customWidth="1"/>
    <col min="7183" max="7183" width="97.75" style="13" customWidth="1"/>
    <col min="7184" max="7184" width="14.125" style="13" customWidth="1"/>
    <col min="7185" max="7185" width="16" style="13" customWidth="1"/>
    <col min="7186" max="7188" width="10.125" style="13" customWidth="1"/>
    <col min="7189" max="7189" width="5.125" style="13" customWidth="1"/>
    <col min="7190" max="7424" width="9" style="13"/>
    <col min="7425" max="7425" width="4.125" style="13" customWidth="1"/>
    <col min="7426" max="7426" width="22.5" style="13" customWidth="1"/>
    <col min="7427" max="7427" width="26.625" style="13" customWidth="1"/>
    <col min="7428" max="7428" width="17.125" style="13" customWidth="1"/>
    <col min="7429" max="7429" width="8.125" style="13" customWidth="1"/>
    <col min="7430" max="7430" width="4" style="13" customWidth="1"/>
    <col min="7431" max="7431" width="0" style="13" hidden="1" customWidth="1"/>
    <col min="7432" max="7432" width="23.25" style="13" customWidth="1"/>
    <col min="7433" max="7433" width="17.125" style="13" customWidth="1"/>
    <col min="7434" max="7434" width="8.125" style="13" customWidth="1"/>
    <col min="7435" max="7435" width="4" style="13" customWidth="1"/>
    <col min="7436" max="7436" width="0" style="13" hidden="1" customWidth="1"/>
    <col min="7437" max="7437" width="8.25" style="13" customWidth="1"/>
    <col min="7438" max="7438" width="0" style="13" hidden="1" customWidth="1"/>
    <col min="7439" max="7439" width="97.75" style="13" customWidth="1"/>
    <col min="7440" max="7440" width="14.125" style="13" customWidth="1"/>
    <col min="7441" max="7441" width="16" style="13" customWidth="1"/>
    <col min="7442" max="7444" width="10.125" style="13" customWidth="1"/>
    <col min="7445" max="7445" width="5.125" style="13" customWidth="1"/>
    <col min="7446" max="7680" width="9" style="13"/>
    <col min="7681" max="7681" width="4.125" style="13" customWidth="1"/>
    <col min="7682" max="7682" width="22.5" style="13" customWidth="1"/>
    <col min="7683" max="7683" width="26.625" style="13" customWidth="1"/>
    <col min="7684" max="7684" width="17.125" style="13" customWidth="1"/>
    <col min="7685" max="7685" width="8.125" style="13" customWidth="1"/>
    <col min="7686" max="7686" width="4" style="13" customWidth="1"/>
    <col min="7687" max="7687" width="0" style="13" hidden="1" customWidth="1"/>
    <col min="7688" max="7688" width="23.25" style="13" customWidth="1"/>
    <col min="7689" max="7689" width="17.125" style="13" customWidth="1"/>
    <col min="7690" max="7690" width="8.125" style="13" customWidth="1"/>
    <col min="7691" max="7691" width="4" style="13" customWidth="1"/>
    <col min="7692" max="7692" width="0" style="13" hidden="1" customWidth="1"/>
    <col min="7693" max="7693" width="8.25" style="13" customWidth="1"/>
    <col min="7694" max="7694" width="0" style="13" hidden="1" customWidth="1"/>
    <col min="7695" max="7695" width="97.75" style="13" customWidth="1"/>
    <col min="7696" max="7696" width="14.125" style="13" customWidth="1"/>
    <col min="7697" max="7697" width="16" style="13" customWidth="1"/>
    <col min="7698" max="7700" width="10.125" style="13" customWidth="1"/>
    <col min="7701" max="7701" width="5.125" style="13" customWidth="1"/>
    <col min="7702" max="7936" width="9" style="13"/>
    <col min="7937" max="7937" width="4.125" style="13" customWidth="1"/>
    <col min="7938" max="7938" width="22.5" style="13" customWidth="1"/>
    <col min="7939" max="7939" width="26.625" style="13" customWidth="1"/>
    <col min="7940" max="7940" width="17.125" style="13" customWidth="1"/>
    <col min="7941" max="7941" width="8.125" style="13" customWidth="1"/>
    <col min="7942" max="7942" width="4" style="13" customWidth="1"/>
    <col min="7943" max="7943" width="0" style="13" hidden="1" customWidth="1"/>
    <col min="7944" max="7944" width="23.25" style="13" customWidth="1"/>
    <col min="7945" max="7945" width="17.125" style="13" customWidth="1"/>
    <col min="7946" max="7946" width="8.125" style="13" customWidth="1"/>
    <col min="7947" max="7947" width="4" style="13" customWidth="1"/>
    <col min="7948" max="7948" width="0" style="13" hidden="1" customWidth="1"/>
    <col min="7949" max="7949" width="8.25" style="13" customWidth="1"/>
    <col min="7950" max="7950" width="0" style="13" hidden="1" customWidth="1"/>
    <col min="7951" max="7951" width="97.75" style="13" customWidth="1"/>
    <col min="7952" max="7952" width="14.125" style="13" customWidth="1"/>
    <col min="7953" max="7953" width="16" style="13" customWidth="1"/>
    <col min="7954" max="7956" width="10.125" style="13" customWidth="1"/>
    <col min="7957" max="7957" width="5.125" style="13" customWidth="1"/>
    <col min="7958" max="8192" width="9" style="13"/>
    <col min="8193" max="8193" width="4.125" style="13" customWidth="1"/>
    <col min="8194" max="8194" width="22.5" style="13" customWidth="1"/>
    <col min="8195" max="8195" width="26.625" style="13" customWidth="1"/>
    <col min="8196" max="8196" width="17.125" style="13" customWidth="1"/>
    <col min="8197" max="8197" width="8.125" style="13" customWidth="1"/>
    <col min="8198" max="8198" width="4" style="13" customWidth="1"/>
    <col min="8199" max="8199" width="0" style="13" hidden="1" customWidth="1"/>
    <col min="8200" max="8200" width="23.25" style="13" customWidth="1"/>
    <col min="8201" max="8201" width="17.125" style="13" customWidth="1"/>
    <col min="8202" max="8202" width="8.125" style="13" customWidth="1"/>
    <col min="8203" max="8203" width="4" style="13" customWidth="1"/>
    <col min="8204" max="8204" width="0" style="13" hidden="1" customWidth="1"/>
    <col min="8205" max="8205" width="8.25" style="13" customWidth="1"/>
    <col min="8206" max="8206" width="0" style="13" hidden="1" customWidth="1"/>
    <col min="8207" max="8207" width="97.75" style="13" customWidth="1"/>
    <col min="8208" max="8208" width="14.125" style="13" customWidth="1"/>
    <col min="8209" max="8209" width="16" style="13" customWidth="1"/>
    <col min="8210" max="8212" width="10.125" style="13" customWidth="1"/>
    <col min="8213" max="8213" width="5.125" style="13" customWidth="1"/>
    <col min="8214" max="8448" width="9" style="13"/>
    <col min="8449" max="8449" width="4.125" style="13" customWidth="1"/>
    <col min="8450" max="8450" width="22.5" style="13" customWidth="1"/>
    <col min="8451" max="8451" width="26.625" style="13" customWidth="1"/>
    <col min="8452" max="8452" width="17.125" style="13" customWidth="1"/>
    <col min="8453" max="8453" width="8.125" style="13" customWidth="1"/>
    <col min="8454" max="8454" width="4" style="13" customWidth="1"/>
    <col min="8455" max="8455" width="0" style="13" hidden="1" customWidth="1"/>
    <col min="8456" max="8456" width="23.25" style="13" customWidth="1"/>
    <col min="8457" max="8457" width="17.125" style="13" customWidth="1"/>
    <col min="8458" max="8458" width="8.125" style="13" customWidth="1"/>
    <col min="8459" max="8459" width="4" style="13" customWidth="1"/>
    <col min="8460" max="8460" width="0" style="13" hidden="1" customWidth="1"/>
    <col min="8461" max="8461" width="8.25" style="13" customWidth="1"/>
    <col min="8462" max="8462" width="0" style="13" hidden="1" customWidth="1"/>
    <col min="8463" max="8463" width="97.75" style="13" customWidth="1"/>
    <col min="8464" max="8464" width="14.125" style="13" customWidth="1"/>
    <col min="8465" max="8465" width="16" style="13" customWidth="1"/>
    <col min="8466" max="8468" width="10.125" style="13" customWidth="1"/>
    <col min="8469" max="8469" width="5.125" style="13" customWidth="1"/>
    <col min="8470" max="8704" width="9" style="13"/>
    <col min="8705" max="8705" width="4.125" style="13" customWidth="1"/>
    <col min="8706" max="8706" width="22.5" style="13" customWidth="1"/>
    <col min="8707" max="8707" width="26.625" style="13" customWidth="1"/>
    <col min="8708" max="8708" width="17.125" style="13" customWidth="1"/>
    <col min="8709" max="8709" width="8.125" style="13" customWidth="1"/>
    <col min="8710" max="8710" width="4" style="13" customWidth="1"/>
    <col min="8711" max="8711" width="0" style="13" hidden="1" customWidth="1"/>
    <col min="8712" max="8712" width="23.25" style="13" customWidth="1"/>
    <col min="8713" max="8713" width="17.125" style="13" customWidth="1"/>
    <col min="8714" max="8714" width="8.125" style="13" customWidth="1"/>
    <col min="8715" max="8715" width="4" style="13" customWidth="1"/>
    <col min="8716" max="8716" width="0" style="13" hidden="1" customWidth="1"/>
    <col min="8717" max="8717" width="8.25" style="13" customWidth="1"/>
    <col min="8718" max="8718" width="0" style="13" hidden="1" customWidth="1"/>
    <col min="8719" max="8719" width="97.75" style="13" customWidth="1"/>
    <col min="8720" max="8720" width="14.125" style="13" customWidth="1"/>
    <col min="8721" max="8721" width="16" style="13" customWidth="1"/>
    <col min="8722" max="8724" width="10.125" style="13" customWidth="1"/>
    <col min="8725" max="8725" width="5.125" style="13" customWidth="1"/>
    <col min="8726" max="8960" width="9" style="13"/>
    <col min="8961" max="8961" width="4.125" style="13" customWidth="1"/>
    <col min="8962" max="8962" width="22.5" style="13" customWidth="1"/>
    <col min="8963" max="8963" width="26.625" style="13" customWidth="1"/>
    <col min="8964" max="8964" width="17.125" style="13" customWidth="1"/>
    <col min="8965" max="8965" width="8.125" style="13" customWidth="1"/>
    <col min="8966" max="8966" width="4" style="13" customWidth="1"/>
    <col min="8967" max="8967" width="0" style="13" hidden="1" customWidth="1"/>
    <col min="8968" max="8968" width="23.25" style="13" customWidth="1"/>
    <col min="8969" max="8969" width="17.125" style="13" customWidth="1"/>
    <col min="8970" max="8970" width="8.125" style="13" customWidth="1"/>
    <col min="8971" max="8971" width="4" style="13" customWidth="1"/>
    <col min="8972" max="8972" width="0" style="13" hidden="1" customWidth="1"/>
    <col min="8973" max="8973" width="8.25" style="13" customWidth="1"/>
    <col min="8974" max="8974" width="0" style="13" hidden="1" customWidth="1"/>
    <col min="8975" max="8975" width="97.75" style="13" customWidth="1"/>
    <col min="8976" max="8976" width="14.125" style="13" customWidth="1"/>
    <col min="8977" max="8977" width="16" style="13" customWidth="1"/>
    <col min="8978" max="8980" width="10.125" style="13" customWidth="1"/>
    <col min="8981" max="8981" width="5.125" style="13" customWidth="1"/>
    <col min="8982" max="9216" width="9" style="13"/>
    <col min="9217" max="9217" width="4.125" style="13" customWidth="1"/>
    <col min="9218" max="9218" width="22.5" style="13" customWidth="1"/>
    <col min="9219" max="9219" width="26.625" style="13" customWidth="1"/>
    <col min="9220" max="9220" width="17.125" style="13" customWidth="1"/>
    <col min="9221" max="9221" width="8.125" style="13" customWidth="1"/>
    <col min="9222" max="9222" width="4" style="13" customWidth="1"/>
    <col min="9223" max="9223" width="0" style="13" hidden="1" customWidth="1"/>
    <col min="9224" max="9224" width="23.25" style="13" customWidth="1"/>
    <col min="9225" max="9225" width="17.125" style="13" customWidth="1"/>
    <col min="9226" max="9226" width="8.125" style="13" customWidth="1"/>
    <col min="9227" max="9227" width="4" style="13" customWidth="1"/>
    <col min="9228" max="9228" width="0" style="13" hidden="1" customWidth="1"/>
    <col min="9229" max="9229" width="8.25" style="13" customWidth="1"/>
    <col min="9230" max="9230" width="0" style="13" hidden="1" customWidth="1"/>
    <col min="9231" max="9231" width="97.75" style="13" customWidth="1"/>
    <col min="9232" max="9232" width="14.125" style="13" customWidth="1"/>
    <col min="9233" max="9233" width="16" style="13" customWidth="1"/>
    <col min="9234" max="9236" width="10.125" style="13" customWidth="1"/>
    <col min="9237" max="9237" width="5.125" style="13" customWidth="1"/>
    <col min="9238" max="9472" width="9" style="13"/>
    <col min="9473" max="9473" width="4.125" style="13" customWidth="1"/>
    <col min="9474" max="9474" width="22.5" style="13" customWidth="1"/>
    <col min="9475" max="9475" width="26.625" style="13" customWidth="1"/>
    <col min="9476" max="9476" width="17.125" style="13" customWidth="1"/>
    <col min="9477" max="9477" width="8.125" style="13" customWidth="1"/>
    <col min="9478" max="9478" width="4" style="13" customWidth="1"/>
    <col min="9479" max="9479" width="0" style="13" hidden="1" customWidth="1"/>
    <col min="9480" max="9480" width="23.25" style="13" customWidth="1"/>
    <col min="9481" max="9481" width="17.125" style="13" customWidth="1"/>
    <col min="9482" max="9482" width="8.125" style="13" customWidth="1"/>
    <col min="9483" max="9483" width="4" style="13" customWidth="1"/>
    <col min="9484" max="9484" width="0" style="13" hidden="1" customWidth="1"/>
    <col min="9485" max="9485" width="8.25" style="13" customWidth="1"/>
    <col min="9486" max="9486" width="0" style="13" hidden="1" customWidth="1"/>
    <col min="9487" max="9487" width="97.75" style="13" customWidth="1"/>
    <col min="9488" max="9488" width="14.125" style="13" customWidth="1"/>
    <col min="9489" max="9489" width="16" style="13" customWidth="1"/>
    <col min="9490" max="9492" width="10.125" style="13" customWidth="1"/>
    <col min="9493" max="9493" width="5.125" style="13" customWidth="1"/>
    <col min="9494" max="9728" width="9" style="13"/>
    <col min="9729" max="9729" width="4.125" style="13" customWidth="1"/>
    <col min="9730" max="9730" width="22.5" style="13" customWidth="1"/>
    <col min="9731" max="9731" width="26.625" style="13" customWidth="1"/>
    <col min="9732" max="9732" width="17.125" style="13" customWidth="1"/>
    <col min="9733" max="9733" width="8.125" style="13" customWidth="1"/>
    <col min="9734" max="9734" width="4" style="13" customWidth="1"/>
    <col min="9735" max="9735" width="0" style="13" hidden="1" customWidth="1"/>
    <col min="9736" max="9736" width="23.25" style="13" customWidth="1"/>
    <col min="9737" max="9737" width="17.125" style="13" customWidth="1"/>
    <col min="9738" max="9738" width="8.125" style="13" customWidth="1"/>
    <col min="9739" max="9739" width="4" style="13" customWidth="1"/>
    <col min="9740" max="9740" width="0" style="13" hidden="1" customWidth="1"/>
    <col min="9741" max="9741" width="8.25" style="13" customWidth="1"/>
    <col min="9742" max="9742" width="0" style="13" hidden="1" customWidth="1"/>
    <col min="9743" max="9743" width="97.75" style="13" customWidth="1"/>
    <col min="9744" max="9744" width="14.125" style="13" customWidth="1"/>
    <col min="9745" max="9745" width="16" style="13" customWidth="1"/>
    <col min="9746" max="9748" width="10.125" style="13" customWidth="1"/>
    <col min="9749" max="9749" width="5.125" style="13" customWidth="1"/>
    <col min="9750" max="9984" width="9" style="13"/>
    <col min="9985" max="9985" width="4.125" style="13" customWidth="1"/>
    <col min="9986" max="9986" width="22.5" style="13" customWidth="1"/>
    <col min="9987" max="9987" width="26.625" style="13" customWidth="1"/>
    <col min="9988" max="9988" width="17.125" style="13" customWidth="1"/>
    <col min="9989" max="9989" width="8.125" style="13" customWidth="1"/>
    <col min="9990" max="9990" width="4" style="13" customWidth="1"/>
    <col min="9991" max="9991" width="0" style="13" hidden="1" customWidth="1"/>
    <col min="9992" max="9992" width="23.25" style="13" customWidth="1"/>
    <col min="9993" max="9993" width="17.125" style="13" customWidth="1"/>
    <col min="9994" max="9994" width="8.125" style="13" customWidth="1"/>
    <col min="9995" max="9995" width="4" style="13" customWidth="1"/>
    <col min="9996" max="9996" width="0" style="13" hidden="1" customWidth="1"/>
    <col min="9997" max="9997" width="8.25" style="13" customWidth="1"/>
    <col min="9998" max="9998" width="0" style="13" hidden="1" customWidth="1"/>
    <col min="9999" max="9999" width="97.75" style="13" customWidth="1"/>
    <col min="10000" max="10000" width="14.125" style="13" customWidth="1"/>
    <col min="10001" max="10001" width="16" style="13" customWidth="1"/>
    <col min="10002" max="10004" width="10.125" style="13" customWidth="1"/>
    <col min="10005" max="10005" width="5.125" style="13" customWidth="1"/>
    <col min="10006" max="10240" width="9" style="13"/>
    <col min="10241" max="10241" width="4.125" style="13" customWidth="1"/>
    <col min="10242" max="10242" width="22.5" style="13" customWidth="1"/>
    <col min="10243" max="10243" width="26.625" style="13" customWidth="1"/>
    <col min="10244" max="10244" width="17.125" style="13" customWidth="1"/>
    <col min="10245" max="10245" width="8.125" style="13" customWidth="1"/>
    <col min="10246" max="10246" width="4" style="13" customWidth="1"/>
    <col min="10247" max="10247" width="0" style="13" hidden="1" customWidth="1"/>
    <col min="10248" max="10248" width="23.25" style="13" customWidth="1"/>
    <col min="10249" max="10249" width="17.125" style="13" customWidth="1"/>
    <col min="10250" max="10250" width="8.125" style="13" customWidth="1"/>
    <col min="10251" max="10251" width="4" style="13" customWidth="1"/>
    <col min="10252" max="10252" width="0" style="13" hidden="1" customWidth="1"/>
    <col min="10253" max="10253" width="8.25" style="13" customWidth="1"/>
    <col min="10254" max="10254" width="0" style="13" hidden="1" customWidth="1"/>
    <col min="10255" max="10255" width="97.75" style="13" customWidth="1"/>
    <col min="10256" max="10256" width="14.125" style="13" customWidth="1"/>
    <col min="10257" max="10257" width="16" style="13" customWidth="1"/>
    <col min="10258" max="10260" width="10.125" style="13" customWidth="1"/>
    <col min="10261" max="10261" width="5.125" style="13" customWidth="1"/>
    <col min="10262" max="10496" width="9" style="13"/>
    <col min="10497" max="10497" width="4.125" style="13" customWidth="1"/>
    <col min="10498" max="10498" width="22.5" style="13" customWidth="1"/>
    <col min="10499" max="10499" width="26.625" style="13" customWidth="1"/>
    <col min="10500" max="10500" width="17.125" style="13" customWidth="1"/>
    <col min="10501" max="10501" width="8.125" style="13" customWidth="1"/>
    <col min="10502" max="10502" width="4" style="13" customWidth="1"/>
    <col min="10503" max="10503" width="0" style="13" hidden="1" customWidth="1"/>
    <col min="10504" max="10504" width="23.25" style="13" customWidth="1"/>
    <col min="10505" max="10505" width="17.125" style="13" customWidth="1"/>
    <col min="10506" max="10506" width="8.125" style="13" customWidth="1"/>
    <col min="10507" max="10507" width="4" style="13" customWidth="1"/>
    <col min="10508" max="10508" width="0" style="13" hidden="1" customWidth="1"/>
    <col min="10509" max="10509" width="8.25" style="13" customWidth="1"/>
    <col min="10510" max="10510" width="0" style="13" hidden="1" customWidth="1"/>
    <col min="10511" max="10511" width="97.75" style="13" customWidth="1"/>
    <col min="10512" max="10512" width="14.125" style="13" customWidth="1"/>
    <col min="10513" max="10513" width="16" style="13" customWidth="1"/>
    <col min="10514" max="10516" width="10.125" style="13" customWidth="1"/>
    <col min="10517" max="10517" width="5.125" style="13" customWidth="1"/>
    <col min="10518" max="10752" width="9" style="13"/>
    <col min="10753" max="10753" width="4.125" style="13" customWidth="1"/>
    <col min="10754" max="10754" width="22.5" style="13" customWidth="1"/>
    <col min="10755" max="10755" width="26.625" style="13" customWidth="1"/>
    <col min="10756" max="10756" width="17.125" style="13" customWidth="1"/>
    <col min="10757" max="10757" width="8.125" style="13" customWidth="1"/>
    <col min="10758" max="10758" width="4" style="13" customWidth="1"/>
    <col min="10759" max="10759" width="0" style="13" hidden="1" customWidth="1"/>
    <col min="10760" max="10760" width="23.25" style="13" customWidth="1"/>
    <col min="10761" max="10761" width="17.125" style="13" customWidth="1"/>
    <col min="10762" max="10762" width="8.125" style="13" customWidth="1"/>
    <col min="10763" max="10763" width="4" style="13" customWidth="1"/>
    <col min="10764" max="10764" width="0" style="13" hidden="1" customWidth="1"/>
    <col min="10765" max="10765" width="8.25" style="13" customWidth="1"/>
    <col min="10766" max="10766" width="0" style="13" hidden="1" customWidth="1"/>
    <col min="10767" max="10767" width="97.75" style="13" customWidth="1"/>
    <col min="10768" max="10768" width="14.125" style="13" customWidth="1"/>
    <col min="10769" max="10769" width="16" style="13" customWidth="1"/>
    <col min="10770" max="10772" width="10.125" style="13" customWidth="1"/>
    <col min="10773" max="10773" width="5.125" style="13" customWidth="1"/>
    <col min="10774" max="11008" width="9" style="13"/>
    <col min="11009" max="11009" width="4.125" style="13" customWidth="1"/>
    <col min="11010" max="11010" width="22.5" style="13" customWidth="1"/>
    <col min="11011" max="11011" width="26.625" style="13" customWidth="1"/>
    <col min="11012" max="11012" width="17.125" style="13" customWidth="1"/>
    <col min="11013" max="11013" width="8.125" style="13" customWidth="1"/>
    <col min="11014" max="11014" width="4" style="13" customWidth="1"/>
    <col min="11015" max="11015" width="0" style="13" hidden="1" customWidth="1"/>
    <col min="11016" max="11016" width="23.25" style="13" customWidth="1"/>
    <col min="11017" max="11017" width="17.125" style="13" customWidth="1"/>
    <col min="11018" max="11018" width="8.125" style="13" customWidth="1"/>
    <col min="11019" max="11019" width="4" style="13" customWidth="1"/>
    <col min="11020" max="11020" width="0" style="13" hidden="1" customWidth="1"/>
    <col min="11021" max="11021" width="8.25" style="13" customWidth="1"/>
    <col min="11022" max="11022" width="0" style="13" hidden="1" customWidth="1"/>
    <col min="11023" max="11023" width="97.75" style="13" customWidth="1"/>
    <col min="11024" max="11024" width="14.125" style="13" customWidth="1"/>
    <col min="11025" max="11025" width="16" style="13" customWidth="1"/>
    <col min="11026" max="11028" width="10.125" style="13" customWidth="1"/>
    <col min="11029" max="11029" width="5.125" style="13" customWidth="1"/>
    <col min="11030" max="11264" width="9" style="13"/>
    <col min="11265" max="11265" width="4.125" style="13" customWidth="1"/>
    <col min="11266" max="11266" width="22.5" style="13" customWidth="1"/>
    <col min="11267" max="11267" width="26.625" style="13" customWidth="1"/>
    <col min="11268" max="11268" width="17.125" style="13" customWidth="1"/>
    <col min="11269" max="11269" width="8.125" style="13" customWidth="1"/>
    <col min="11270" max="11270" width="4" style="13" customWidth="1"/>
    <col min="11271" max="11271" width="0" style="13" hidden="1" customWidth="1"/>
    <col min="11272" max="11272" width="23.25" style="13" customWidth="1"/>
    <col min="11273" max="11273" width="17.125" style="13" customWidth="1"/>
    <col min="11274" max="11274" width="8.125" style="13" customWidth="1"/>
    <col min="11275" max="11275" width="4" style="13" customWidth="1"/>
    <col min="11276" max="11276" width="0" style="13" hidden="1" customWidth="1"/>
    <col min="11277" max="11277" width="8.25" style="13" customWidth="1"/>
    <col min="11278" max="11278" width="0" style="13" hidden="1" customWidth="1"/>
    <col min="11279" max="11279" width="97.75" style="13" customWidth="1"/>
    <col min="11280" max="11280" width="14.125" style="13" customWidth="1"/>
    <col min="11281" max="11281" width="16" style="13" customWidth="1"/>
    <col min="11282" max="11284" width="10.125" style="13" customWidth="1"/>
    <col min="11285" max="11285" width="5.125" style="13" customWidth="1"/>
    <col min="11286" max="11520" width="9" style="13"/>
    <col min="11521" max="11521" width="4.125" style="13" customWidth="1"/>
    <col min="11522" max="11522" width="22.5" style="13" customWidth="1"/>
    <col min="11523" max="11523" width="26.625" style="13" customWidth="1"/>
    <col min="11524" max="11524" width="17.125" style="13" customWidth="1"/>
    <col min="11525" max="11525" width="8.125" style="13" customWidth="1"/>
    <col min="11526" max="11526" width="4" style="13" customWidth="1"/>
    <col min="11527" max="11527" width="0" style="13" hidden="1" customWidth="1"/>
    <col min="11528" max="11528" width="23.25" style="13" customWidth="1"/>
    <col min="11529" max="11529" width="17.125" style="13" customWidth="1"/>
    <col min="11530" max="11530" width="8.125" style="13" customWidth="1"/>
    <col min="11531" max="11531" width="4" style="13" customWidth="1"/>
    <col min="11532" max="11532" width="0" style="13" hidden="1" customWidth="1"/>
    <col min="11533" max="11533" width="8.25" style="13" customWidth="1"/>
    <col min="11534" max="11534" width="0" style="13" hidden="1" customWidth="1"/>
    <col min="11535" max="11535" width="97.75" style="13" customWidth="1"/>
    <col min="11536" max="11536" width="14.125" style="13" customWidth="1"/>
    <col min="11537" max="11537" width="16" style="13" customWidth="1"/>
    <col min="11538" max="11540" width="10.125" style="13" customWidth="1"/>
    <col min="11541" max="11541" width="5.125" style="13" customWidth="1"/>
    <col min="11542" max="11776" width="9" style="13"/>
    <col min="11777" max="11777" width="4.125" style="13" customWidth="1"/>
    <col min="11778" max="11778" width="22.5" style="13" customWidth="1"/>
    <col min="11779" max="11779" width="26.625" style="13" customWidth="1"/>
    <col min="11780" max="11780" width="17.125" style="13" customWidth="1"/>
    <col min="11781" max="11781" width="8.125" style="13" customWidth="1"/>
    <col min="11782" max="11782" width="4" style="13" customWidth="1"/>
    <col min="11783" max="11783" width="0" style="13" hidden="1" customWidth="1"/>
    <col min="11784" max="11784" width="23.25" style="13" customWidth="1"/>
    <col min="11785" max="11785" width="17.125" style="13" customWidth="1"/>
    <col min="11786" max="11786" width="8.125" style="13" customWidth="1"/>
    <col min="11787" max="11787" width="4" style="13" customWidth="1"/>
    <col min="11788" max="11788" width="0" style="13" hidden="1" customWidth="1"/>
    <col min="11789" max="11789" width="8.25" style="13" customWidth="1"/>
    <col min="11790" max="11790" width="0" style="13" hidden="1" customWidth="1"/>
    <col min="11791" max="11791" width="97.75" style="13" customWidth="1"/>
    <col min="11792" max="11792" width="14.125" style="13" customWidth="1"/>
    <col min="11793" max="11793" width="16" style="13" customWidth="1"/>
    <col min="11794" max="11796" width="10.125" style="13" customWidth="1"/>
    <col min="11797" max="11797" width="5.125" style="13" customWidth="1"/>
    <col min="11798" max="12032" width="9" style="13"/>
    <col min="12033" max="12033" width="4.125" style="13" customWidth="1"/>
    <col min="12034" max="12034" width="22.5" style="13" customWidth="1"/>
    <col min="12035" max="12035" width="26.625" style="13" customWidth="1"/>
    <col min="12036" max="12036" width="17.125" style="13" customWidth="1"/>
    <col min="12037" max="12037" width="8.125" style="13" customWidth="1"/>
    <col min="12038" max="12038" width="4" style="13" customWidth="1"/>
    <col min="12039" max="12039" width="0" style="13" hidden="1" customWidth="1"/>
    <col min="12040" max="12040" width="23.25" style="13" customWidth="1"/>
    <col min="12041" max="12041" width="17.125" style="13" customWidth="1"/>
    <col min="12042" max="12042" width="8.125" style="13" customWidth="1"/>
    <col min="12043" max="12043" width="4" style="13" customWidth="1"/>
    <col min="12044" max="12044" width="0" style="13" hidden="1" customWidth="1"/>
    <col min="12045" max="12045" width="8.25" style="13" customWidth="1"/>
    <col min="12046" max="12046" width="0" style="13" hidden="1" customWidth="1"/>
    <col min="12047" max="12047" width="97.75" style="13" customWidth="1"/>
    <col min="12048" max="12048" width="14.125" style="13" customWidth="1"/>
    <col min="12049" max="12049" width="16" style="13" customWidth="1"/>
    <col min="12050" max="12052" width="10.125" style="13" customWidth="1"/>
    <col min="12053" max="12053" width="5.125" style="13" customWidth="1"/>
    <col min="12054" max="12288" width="9" style="13"/>
    <col min="12289" max="12289" width="4.125" style="13" customWidth="1"/>
    <col min="12290" max="12290" width="22.5" style="13" customWidth="1"/>
    <col min="12291" max="12291" width="26.625" style="13" customWidth="1"/>
    <col min="12292" max="12292" width="17.125" style="13" customWidth="1"/>
    <col min="12293" max="12293" width="8.125" style="13" customWidth="1"/>
    <col min="12294" max="12294" width="4" style="13" customWidth="1"/>
    <col min="12295" max="12295" width="0" style="13" hidden="1" customWidth="1"/>
    <col min="12296" max="12296" width="23.25" style="13" customWidth="1"/>
    <col min="12297" max="12297" width="17.125" style="13" customWidth="1"/>
    <col min="12298" max="12298" width="8.125" style="13" customWidth="1"/>
    <col min="12299" max="12299" width="4" style="13" customWidth="1"/>
    <col min="12300" max="12300" width="0" style="13" hidden="1" customWidth="1"/>
    <col min="12301" max="12301" width="8.25" style="13" customWidth="1"/>
    <col min="12302" max="12302" width="0" style="13" hidden="1" customWidth="1"/>
    <col min="12303" max="12303" width="97.75" style="13" customWidth="1"/>
    <col min="12304" max="12304" width="14.125" style="13" customWidth="1"/>
    <col min="12305" max="12305" width="16" style="13" customWidth="1"/>
    <col min="12306" max="12308" width="10.125" style="13" customWidth="1"/>
    <col min="12309" max="12309" width="5.125" style="13" customWidth="1"/>
    <col min="12310" max="12544" width="9" style="13"/>
    <col min="12545" max="12545" width="4.125" style="13" customWidth="1"/>
    <col min="12546" max="12546" width="22.5" style="13" customWidth="1"/>
    <col min="12547" max="12547" width="26.625" style="13" customWidth="1"/>
    <col min="12548" max="12548" width="17.125" style="13" customWidth="1"/>
    <col min="12549" max="12549" width="8.125" style="13" customWidth="1"/>
    <col min="12550" max="12550" width="4" style="13" customWidth="1"/>
    <col min="12551" max="12551" width="0" style="13" hidden="1" customWidth="1"/>
    <col min="12552" max="12552" width="23.25" style="13" customWidth="1"/>
    <col min="12553" max="12553" width="17.125" style="13" customWidth="1"/>
    <col min="12554" max="12554" width="8.125" style="13" customWidth="1"/>
    <col min="12555" max="12555" width="4" style="13" customWidth="1"/>
    <col min="12556" max="12556" width="0" style="13" hidden="1" customWidth="1"/>
    <col min="12557" max="12557" width="8.25" style="13" customWidth="1"/>
    <col min="12558" max="12558" width="0" style="13" hidden="1" customWidth="1"/>
    <col min="12559" max="12559" width="97.75" style="13" customWidth="1"/>
    <col min="12560" max="12560" width="14.125" style="13" customWidth="1"/>
    <col min="12561" max="12561" width="16" style="13" customWidth="1"/>
    <col min="12562" max="12564" width="10.125" style="13" customWidth="1"/>
    <col min="12565" max="12565" width="5.125" style="13" customWidth="1"/>
    <col min="12566" max="12800" width="9" style="13"/>
    <col min="12801" max="12801" width="4.125" style="13" customWidth="1"/>
    <col min="12802" max="12802" width="22.5" style="13" customWidth="1"/>
    <col min="12803" max="12803" width="26.625" style="13" customWidth="1"/>
    <col min="12804" max="12804" width="17.125" style="13" customWidth="1"/>
    <col min="12805" max="12805" width="8.125" style="13" customWidth="1"/>
    <col min="12806" max="12806" width="4" style="13" customWidth="1"/>
    <col min="12807" max="12807" width="0" style="13" hidden="1" customWidth="1"/>
    <col min="12808" max="12808" width="23.25" style="13" customWidth="1"/>
    <col min="12809" max="12809" width="17.125" style="13" customWidth="1"/>
    <col min="12810" max="12810" width="8.125" style="13" customWidth="1"/>
    <col min="12811" max="12811" width="4" style="13" customWidth="1"/>
    <col min="12812" max="12812" width="0" style="13" hidden="1" customWidth="1"/>
    <col min="12813" max="12813" width="8.25" style="13" customWidth="1"/>
    <col min="12814" max="12814" width="0" style="13" hidden="1" customWidth="1"/>
    <col min="12815" max="12815" width="97.75" style="13" customWidth="1"/>
    <col min="12816" max="12816" width="14.125" style="13" customWidth="1"/>
    <col min="12817" max="12817" width="16" style="13" customWidth="1"/>
    <col min="12818" max="12820" width="10.125" style="13" customWidth="1"/>
    <col min="12821" max="12821" width="5.125" style="13" customWidth="1"/>
    <col min="12822" max="13056" width="9" style="13"/>
    <col min="13057" max="13057" width="4.125" style="13" customWidth="1"/>
    <col min="13058" max="13058" width="22.5" style="13" customWidth="1"/>
    <col min="13059" max="13059" width="26.625" style="13" customWidth="1"/>
    <col min="13060" max="13060" width="17.125" style="13" customWidth="1"/>
    <col min="13061" max="13061" width="8.125" style="13" customWidth="1"/>
    <col min="13062" max="13062" width="4" style="13" customWidth="1"/>
    <col min="13063" max="13063" width="0" style="13" hidden="1" customWidth="1"/>
    <col min="13064" max="13064" width="23.25" style="13" customWidth="1"/>
    <col min="13065" max="13065" width="17.125" style="13" customWidth="1"/>
    <col min="13066" max="13066" width="8.125" style="13" customWidth="1"/>
    <col min="13067" max="13067" width="4" style="13" customWidth="1"/>
    <col min="13068" max="13068" width="0" style="13" hidden="1" customWidth="1"/>
    <col min="13069" max="13069" width="8.25" style="13" customWidth="1"/>
    <col min="13070" max="13070" width="0" style="13" hidden="1" customWidth="1"/>
    <col min="13071" max="13071" width="97.75" style="13" customWidth="1"/>
    <col min="13072" max="13072" width="14.125" style="13" customWidth="1"/>
    <col min="13073" max="13073" width="16" style="13" customWidth="1"/>
    <col min="13074" max="13076" width="10.125" style="13" customWidth="1"/>
    <col min="13077" max="13077" width="5.125" style="13" customWidth="1"/>
    <col min="13078" max="13312" width="9" style="13"/>
    <col min="13313" max="13313" width="4.125" style="13" customWidth="1"/>
    <col min="13314" max="13314" width="22.5" style="13" customWidth="1"/>
    <col min="13315" max="13315" width="26.625" style="13" customWidth="1"/>
    <col min="13316" max="13316" width="17.125" style="13" customWidth="1"/>
    <col min="13317" max="13317" width="8.125" style="13" customWidth="1"/>
    <col min="13318" max="13318" width="4" style="13" customWidth="1"/>
    <col min="13319" max="13319" width="0" style="13" hidden="1" customWidth="1"/>
    <col min="13320" max="13320" width="23.25" style="13" customWidth="1"/>
    <col min="13321" max="13321" width="17.125" style="13" customWidth="1"/>
    <col min="13322" max="13322" width="8.125" style="13" customWidth="1"/>
    <col min="13323" max="13323" width="4" style="13" customWidth="1"/>
    <col min="13324" max="13324" width="0" style="13" hidden="1" customWidth="1"/>
    <col min="13325" max="13325" width="8.25" style="13" customWidth="1"/>
    <col min="13326" max="13326" width="0" style="13" hidden="1" customWidth="1"/>
    <col min="13327" max="13327" width="97.75" style="13" customWidth="1"/>
    <col min="13328" max="13328" width="14.125" style="13" customWidth="1"/>
    <col min="13329" max="13329" width="16" style="13" customWidth="1"/>
    <col min="13330" max="13332" width="10.125" style="13" customWidth="1"/>
    <col min="13333" max="13333" width="5.125" style="13" customWidth="1"/>
    <col min="13334" max="13568" width="9" style="13"/>
    <col min="13569" max="13569" width="4.125" style="13" customWidth="1"/>
    <col min="13570" max="13570" width="22.5" style="13" customWidth="1"/>
    <col min="13571" max="13571" width="26.625" style="13" customWidth="1"/>
    <col min="13572" max="13572" width="17.125" style="13" customWidth="1"/>
    <col min="13573" max="13573" width="8.125" style="13" customWidth="1"/>
    <col min="13574" max="13574" width="4" style="13" customWidth="1"/>
    <col min="13575" max="13575" width="0" style="13" hidden="1" customWidth="1"/>
    <col min="13576" max="13576" width="23.25" style="13" customWidth="1"/>
    <col min="13577" max="13577" width="17.125" style="13" customWidth="1"/>
    <col min="13578" max="13578" width="8.125" style="13" customWidth="1"/>
    <col min="13579" max="13579" width="4" style="13" customWidth="1"/>
    <col min="13580" max="13580" width="0" style="13" hidden="1" customWidth="1"/>
    <col min="13581" max="13581" width="8.25" style="13" customWidth="1"/>
    <col min="13582" max="13582" width="0" style="13" hidden="1" customWidth="1"/>
    <col min="13583" max="13583" width="97.75" style="13" customWidth="1"/>
    <col min="13584" max="13584" width="14.125" style="13" customWidth="1"/>
    <col min="13585" max="13585" width="16" style="13" customWidth="1"/>
    <col min="13586" max="13588" width="10.125" style="13" customWidth="1"/>
    <col min="13589" max="13589" width="5.125" style="13" customWidth="1"/>
    <col min="13590" max="13824" width="9" style="13"/>
    <col min="13825" max="13825" width="4.125" style="13" customWidth="1"/>
    <col min="13826" max="13826" width="22.5" style="13" customWidth="1"/>
    <col min="13827" max="13827" width="26.625" style="13" customWidth="1"/>
    <col min="13828" max="13828" width="17.125" style="13" customWidth="1"/>
    <col min="13829" max="13829" width="8.125" style="13" customWidth="1"/>
    <col min="13830" max="13830" width="4" style="13" customWidth="1"/>
    <col min="13831" max="13831" width="0" style="13" hidden="1" customWidth="1"/>
    <col min="13832" max="13832" width="23.25" style="13" customWidth="1"/>
    <col min="13833" max="13833" width="17.125" style="13" customWidth="1"/>
    <col min="13834" max="13834" width="8.125" style="13" customWidth="1"/>
    <col min="13835" max="13835" width="4" style="13" customWidth="1"/>
    <col min="13836" max="13836" width="0" style="13" hidden="1" customWidth="1"/>
    <col min="13837" max="13837" width="8.25" style="13" customWidth="1"/>
    <col min="13838" max="13838" width="0" style="13" hidden="1" customWidth="1"/>
    <col min="13839" max="13839" width="97.75" style="13" customWidth="1"/>
    <col min="13840" max="13840" width="14.125" style="13" customWidth="1"/>
    <col min="13841" max="13841" width="16" style="13" customWidth="1"/>
    <col min="13842" max="13844" width="10.125" style="13" customWidth="1"/>
    <col min="13845" max="13845" width="5.125" style="13" customWidth="1"/>
    <col min="13846" max="14080" width="9" style="13"/>
    <col min="14081" max="14081" width="4.125" style="13" customWidth="1"/>
    <col min="14082" max="14082" width="22.5" style="13" customWidth="1"/>
    <col min="14083" max="14083" width="26.625" style="13" customWidth="1"/>
    <col min="14084" max="14084" width="17.125" style="13" customWidth="1"/>
    <col min="14085" max="14085" width="8.125" style="13" customWidth="1"/>
    <col min="14086" max="14086" width="4" style="13" customWidth="1"/>
    <col min="14087" max="14087" width="0" style="13" hidden="1" customWidth="1"/>
    <col min="14088" max="14088" width="23.25" style="13" customWidth="1"/>
    <col min="14089" max="14089" width="17.125" style="13" customWidth="1"/>
    <col min="14090" max="14090" width="8.125" style="13" customWidth="1"/>
    <col min="14091" max="14091" width="4" style="13" customWidth="1"/>
    <col min="14092" max="14092" width="0" style="13" hidden="1" customWidth="1"/>
    <col min="14093" max="14093" width="8.25" style="13" customWidth="1"/>
    <col min="14094" max="14094" width="0" style="13" hidden="1" customWidth="1"/>
    <col min="14095" max="14095" width="97.75" style="13" customWidth="1"/>
    <col min="14096" max="14096" width="14.125" style="13" customWidth="1"/>
    <col min="14097" max="14097" width="16" style="13" customWidth="1"/>
    <col min="14098" max="14100" width="10.125" style="13" customWidth="1"/>
    <col min="14101" max="14101" width="5.125" style="13" customWidth="1"/>
    <col min="14102" max="14336" width="9" style="13"/>
    <col min="14337" max="14337" width="4.125" style="13" customWidth="1"/>
    <col min="14338" max="14338" width="22.5" style="13" customWidth="1"/>
    <col min="14339" max="14339" width="26.625" style="13" customWidth="1"/>
    <col min="14340" max="14340" width="17.125" style="13" customWidth="1"/>
    <col min="14341" max="14341" width="8.125" style="13" customWidth="1"/>
    <col min="14342" max="14342" width="4" style="13" customWidth="1"/>
    <col min="14343" max="14343" width="0" style="13" hidden="1" customWidth="1"/>
    <col min="14344" max="14344" width="23.25" style="13" customWidth="1"/>
    <col min="14345" max="14345" width="17.125" style="13" customWidth="1"/>
    <col min="14346" max="14346" width="8.125" style="13" customWidth="1"/>
    <col min="14347" max="14347" width="4" style="13" customWidth="1"/>
    <col min="14348" max="14348" width="0" style="13" hidden="1" customWidth="1"/>
    <col min="14349" max="14349" width="8.25" style="13" customWidth="1"/>
    <col min="14350" max="14350" width="0" style="13" hidden="1" customWidth="1"/>
    <col min="14351" max="14351" width="97.75" style="13" customWidth="1"/>
    <col min="14352" max="14352" width="14.125" style="13" customWidth="1"/>
    <col min="14353" max="14353" width="16" style="13" customWidth="1"/>
    <col min="14354" max="14356" width="10.125" style="13" customWidth="1"/>
    <col min="14357" max="14357" width="5.125" style="13" customWidth="1"/>
    <col min="14358" max="14592" width="9" style="13"/>
    <col min="14593" max="14593" width="4.125" style="13" customWidth="1"/>
    <col min="14594" max="14594" width="22.5" style="13" customWidth="1"/>
    <col min="14595" max="14595" width="26.625" style="13" customWidth="1"/>
    <col min="14596" max="14596" width="17.125" style="13" customWidth="1"/>
    <col min="14597" max="14597" width="8.125" style="13" customWidth="1"/>
    <col min="14598" max="14598" width="4" style="13" customWidth="1"/>
    <col min="14599" max="14599" width="0" style="13" hidden="1" customWidth="1"/>
    <col min="14600" max="14600" width="23.25" style="13" customWidth="1"/>
    <col min="14601" max="14601" width="17.125" style="13" customWidth="1"/>
    <col min="14602" max="14602" width="8.125" style="13" customWidth="1"/>
    <col min="14603" max="14603" width="4" style="13" customWidth="1"/>
    <col min="14604" max="14604" width="0" style="13" hidden="1" customWidth="1"/>
    <col min="14605" max="14605" width="8.25" style="13" customWidth="1"/>
    <col min="14606" max="14606" width="0" style="13" hidden="1" customWidth="1"/>
    <col min="14607" max="14607" width="97.75" style="13" customWidth="1"/>
    <col min="14608" max="14608" width="14.125" style="13" customWidth="1"/>
    <col min="14609" max="14609" width="16" style="13" customWidth="1"/>
    <col min="14610" max="14612" width="10.125" style="13" customWidth="1"/>
    <col min="14613" max="14613" width="5.125" style="13" customWidth="1"/>
    <col min="14614" max="14848" width="9" style="13"/>
    <col min="14849" max="14849" width="4.125" style="13" customWidth="1"/>
    <col min="14850" max="14850" width="22.5" style="13" customWidth="1"/>
    <col min="14851" max="14851" width="26.625" style="13" customWidth="1"/>
    <col min="14852" max="14852" width="17.125" style="13" customWidth="1"/>
    <col min="14853" max="14853" width="8.125" style="13" customWidth="1"/>
    <col min="14854" max="14854" width="4" style="13" customWidth="1"/>
    <col min="14855" max="14855" width="0" style="13" hidden="1" customWidth="1"/>
    <col min="14856" max="14856" width="23.25" style="13" customWidth="1"/>
    <col min="14857" max="14857" width="17.125" style="13" customWidth="1"/>
    <col min="14858" max="14858" width="8.125" style="13" customWidth="1"/>
    <col min="14859" max="14859" width="4" style="13" customWidth="1"/>
    <col min="14860" max="14860" width="0" style="13" hidden="1" customWidth="1"/>
    <col min="14861" max="14861" width="8.25" style="13" customWidth="1"/>
    <col min="14862" max="14862" width="0" style="13" hidden="1" customWidth="1"/>
    <col min="14863" max="14863" width="97.75" style="13" customWidth="1"/>
    <col min="14864" max="14864" width="14.125" style="13" customWidth="1"/>
    <col min="14865" max="14865" width="16" style="13" customWidth="1"/>
    <col min="14866" max="14868" width="10.125" style="13" customWidth="1"/>
    <col min="14869" max="14869" width="5.125" style="13" customWidth="1"/>
    <col min="14870" max="15104" width="9" style="13"/>
    <col min="15105" max="15105" width="4.125" style="13" customWidth="1"/>
    <col min="15106" max="15106" width="22.5" style="13" customWidth="1"/>
    <col min="15107" max="15107" width="26.625" style="13" customWidth="1"/>
    <col min="15108" max="15108" width="17.125" style="13" customWidth="1"/>
    <col min="15109" max="15109" width="8.125" style="13" customWidth="1"/>
    <col min="15110" max="15110" width="4" style="13" customWidth="1"/>
    <col min="15111" max="15111" width="0" style="13" hidden="1" customWidth="1"/>
    <col min="15112" max="15112" width="23.25" style="13" customWidth="1"/>
    <col min="15113" max="15113" width="17.125" style="13" customWidth="1"/>
    <col min="15114" max="15114" width="8.125" style="13" customWidth="1"/>
    <col min="15115" max="15115" width="4" style="13" customWidth="1"/>
    <col min="15116" max="15116" width="0" style="13" hidden="1" customWidth="1"/>
    <col min="15117" max="15117" width="8.25" style="13" customWidth="1"/>
    <col min="15118" max="15118" width="0" style="13" hidden="1" customWidth="1"/>
    <col min="15119" max="15119" width="97.75" style="13" customWidth="1"/>
    <col min="15120" max="15120" width="14.125" style="13" customWidth="1"/>
    <col min="15121" max="15121" width="16" style="13" customWidth="1"/>
    <col min="15122" max="15124" width="10.125" style="13" customWidth="1"/>
    <col min="15125" max="15125" width="5.125" style="13" customWidth="1"/>
    <col min="15126" max="15360" width="9" style="13"/>
    <col min="15361" max="15361" width="4.125" style="13" customWidth="1"/>
    <col min="15362" max="15362" width="22.5" style="13" customWidth="1"/>
    <col min="15363" max="15363" width="26.625" style="13" customWidth="1"/>
    <col min="15364" max="15364" width="17.125" style="13" customWidth="1"/>
    <col min="15365" max="15365" width="8.125" style="13" customWidth="1"/>
    <col min="15366" max="15366" width="4" style="13" customWidth="1"/>
    <col min="15367" max="15367" width="0" style="13" hidden="1" customWidth="1"/>
    <col min="15368" max="15368" width="23.25" style="13" customWidth="1"/>
    <col min="15369" max="15369" width="17.125" style="13" customWidth="1"/>
    <col min="15370" max="15370" width="8.125" style="13" customWidth="1"/>
    <col min="15371" max="15371" width="4" style="13" customWidth="1"/>
    <col min="15372" max="15372" width="0" style="13" hidden="1" customWidth="1"/>
    <col min="15373" max="15373" width="8.25" style="13" customWidth="1"/>
    <col min="15374" max="15374" width="0" style="13" hidden="1" customWidth="1"/>
    <col min="15375" max="15375" width="97.75" style="13" customWidth="1"/>
    <col min="15376" max="15376" width="14.125" style="13" customWidth="1"/>
    <col min="15377" max="15377" width="16" style="13" customWidth="1"/>
    <col min="15378" max="15380" width="10.125" style="13" customWidth="1"/>
    <col min="15381" max="15381" width="5.125" style="13" customWidth="1"/>
    <col min="15382" max="15616" width="9" style="13"/>
    <col min="15617" max="15617" width="4.125" style="13" customWidth="1"/>
    <col min="15618" max="15618" width="22.5" style="13" customWidth="1"/>
    <col min="15619" max="15619" width="26.625" style="13" customWidth="1"/>
    <col min="15620" max="15620" width="17.125" style="13" customWidth="1"/>
    <col min="15621" max="15621" width="8.125" style="13" customWidth="1"/>
    <col min="15622" max="15622" width="4" style="13" customWidth="1"/>
    <col min="15623" max="15623" width="0" style="13" hidden="1" customWidth="1"/>
    <col min="15624" max="15624" width="23.25" style="13" customWidth="1"/>
    <col min="15625" max="15625" width="17.125" style="13" customWidth="1"/>
    <col min="15626" max="15626" width="8.125" style="13" customWidth="1"/>
    <col min="15627" max="15627" width="4" style="13" customWidth="1"/>
    <col min="15628" max="15628" width="0" style="13" hidden="1" customWidth="1"/>
    <col min="15629" max="15629" width="8.25" style="13" customWidth="1"/>
    <col min="15630" max="15630" width="0" style="13" hidden="1" customWidth="1"/>
    <col min="15631" max="15631" width="97.75" style="13" customWidth="1"/>
    <col min="15632" max="15632" width="14.125" style="13" customWidth="1"/>
    <col min="15633" max="15633" width="16" style="13" customWidth="1"/>
    <col min="15634" max="15636" width="10.125" style="13" customWidth="1"/>
    <col min="15637" max="15637" width="5.125" style="13" customWidth="1"/>
    <col min="15638" max="15872" width="9" style="13"/>
    <col min="15873" max="15873" width="4.125" style="13" customWidth="1"/>
    <col min="15874" max="15874" width="22.5" style="13" customWidth="1"/>
    <col min="15875" max="15875" width="26.625" style="13" customWidth="1"/>
    <col min="15876" max="15876" width="17.125" style="13" customWidth="1"/>
    <col min="15877" max="15877" width="8.125" style="13" customWidth="1"/>
    <col min="15878" max="15878" width="4" style="13" customWidth="1"/>
    <col min="15879" max="15879" width="0" style="13" hidden="1" customWidth="1"/>
    <col min="15880" max="15880" width="23.25" style="13" customWidth="1"/>
    <col min="15881" max="15881" width="17.125" style="13" customWidth="1"/>
    <col min="15882" max="15882" width="8.125" style="13" customWidth="1"/>
    <col min="15883" max="15883" width="4" style="13" customWidth="1"/>
    <col min="15884" max="15884" width="0" style="13" hidden="1" customWidth="1"/>
    <col min="15885" max="15885" width="8.25" style="13" customWidth="1"/>
    <col min="15886" max="15886" width="0" style="13" hidden="1" customWidth="1"/>
    <col min="15887" max="15887" width="97.75" style="13" customWidth="1"/>
    <col min="15888" max="15888" width="14.125" style="13" customWidth="1"/>
    <col min="15889" max="15889" width="16" style="13" customWidth="1"/>
    <col min="15890" max="15892" width="10.125" style="13" customWidth="1"/>
    <col min="15893" max="15893" width="5.125" style="13" customWidth="1"/>
    <col min="15894" max="16128" width="9" style="13"/>
    <col min="16129" max="16129" width="4.125" style="13" customWidth="1"/>
    <col min="16130" max="16130" width="22.5" style="13" customWidth="1"/>
    <col min="16131" max="16131" width="26.625" style="13" customWidth="1"/>
    <col min="16132" max="16132" width="17.125" style="13" customWidth="1"/>
    <col min="16133" max="16133" width="8.125" style="13" customWidth="1"/>
    <col min="16134" max="16134" width="4" style="13" customWidth="1"/>
    <col min="16135" max="16135" width="0" style="13" hidden="1" customWidth="1"/>
    <col min="16136" max="16136" width="23.25" style="13" customWidth="1"/>
    <col min="16137" max="16137" width="17.125" style="13" customWidth="1"/>
    <col min="16138" max="16138" width="8.125" style="13" customWidth="1"/>
    <col min="16139" max="16139" width="4" style="13" customWidth="1"/>
    <col min="16140" max="16140" width="0" style="13" hidden="1" customWidth="1"/>
    <col min="16141" max="16141" width="8.25" style="13" customWidth="1"/>
    <col min="16142" max="16142" width="0" style="13" hidden="1" customWidth="1"/>
    <col min="16143" max="16143" width="97.75" style="13" customWidth="1"/>
    <col min="16144" max="16144" width="14.125" style="13" customWidth="1"/>
    <col min="16145" max="16145" width="16" style="13" customWidth="1"/>
    <col min="16146" max="16148" width="10.125" style="13" customWidth="1"/>
    <col min="16149" max="16149" width="5.125" style="13" customWidth="1"/>
    <col min="16150" max="16384" width="9" style="13"/>
  </cols>
  <sheetData>
    <row r="1" spans="1:21" ht="36.75" customHeight="1" x14ac:dyDescent="0.15">
      <c r="A1" s="11" t="s">
        <v>105</v>
      </c>
      <c r="B1" s="11"/>
      <c r="C1" s="12"/>
      <c r="D1" s="13"/>
      <c r="E1" s="12"/>
      <c r="F1" s="12"/>
      <c r="G1" s="12"/>
      <c r="H1" s="210"/>
      <c r="I1" s="210"/>
      <c r="J1" s="211"/>
      <c r="K1" s="211"/>
      <c r="L1" s="211"/>
      <c r="M1" s="211"/>
      <c r="N1" s="211"/>
      <c r="O1" s="211"/>
      <c r="P1" s="12"/>
      <c r="Q1" s="12"/>
      <c r="R1" s="15"/>
      <c r="S1" s="15"/>
      <c r="T1" s="13"/>
      <c r="U1" s="13"/>
    </row>
    <row r="2" spans="1:21" ht="36.75" customHeight="1" x14ac:dyDescent="0.15">
      <c r="A2" s="210" t="s">
        <v>106</v>
      </c>
      <c r="B2" s="210"/>
      <c r="C2" s="211"/>
      <c r="D2" s="211"/>
      <c r="E2" s="211"/>
      <c r="F2" s="211"/>
      <c r="G2" s="211"/>
      <c r="H2" s="211"/>
      <c r="I2" s="211"/>
      <c r="J2" s="211"/>
      <c r="K2" s="211"/>
      <c r="L2" s="211"/>
      <c r="M2" s="211"/>
      <c r="N2" s="211"/>
      <c r="O2" s="211"/>
      <c r="P2" s="211"/>
      <c r="Q2" s="211"/>
      <c r="R2" s="211"/>
      <c r="S2" s="211"/>
      <c r="T2" s="211"/>
      <c r="U2" s="13"/>
    </row>
    <row r="3" spans="1:21" ht="18.75" customHeight="1" x14ac:dyDescent="0.15">
      <c r="A3" s="16"/>
      <c r="B3" s="16"/>
      <c r="C3" s="12"/>
      <c r="D3" s="13"/>
      <c r="E3" s="17"/>
      <c r="F3" s="12"/>
      <c r="G3" s="12"/>
      <c r="H3" s="12"/>
      <c r="I3" s="13"/>
      <c r="J3" s="12"/>
      <c r="K3" s="18"/>
      <c r="L3" s="18"/>
      <c r="M3" s="18"/>
      <c r="N3" s="18"/>
      <c r="O3" s="12"/>
      <c r="P3" s="19"/>
      <c r="Q3" s="212" t="s">
        <v>107</v>
      </c>
      <c r="R3" s="213"/>
      <c r="S3" s="213"/>
      <c r="T3" s="214"/>
      <c r="U3" s="13"/>
    </row>
    <row r="4" spans="1:21" ht="15.75" customHeight="1" x14ac:dyDescent="0.15">
      <c r="A4" s="16"/>
      <c r="B4" s="16"/>
      <c r="C4" s="12"/>
      <c r="D4" s="13"/>
      <c r="E4" s="17"/>
      <c r="F4" s="12"/>
      <c r="G4" s="12"/>
      <c r="H4" s="12"/>
      <c r="I4" s="13"/>
      <c r="J4" s="12"/>
      <c r="K4" s="18"/>
      <c r="L4" s="18"/>
      <c r="M4" s="18"/>
      <c r="N4" s="20"/>
      <c r="O4" s="12"/>
      <c r="P4" s="21"/>
      <c r="Q4" s="22"/>
      <c r="R4" s="23" t="s">
        <v>5</v>
      </c>
      <c r="S4" s="24" t="s">
        <v>240</v>
      </c>
      <c r="T4" s="24" t="s">
        <v>109</v>
      </c>
      <c r="U4" s="13"/>
    </row>
    <row r="5" spans="1:21" ht="22.5" customHeight="1" x14ac:dyDescent="0.15">
      <c r="A5" s="16"/>
      <c r="B5" s="258" t="s">
        <v>256</v>
      </c>
      <c r="C5" s="258"/>
      <c r="D5" s="13"/>
      <c r="E5" s="17"/>
      <c r="F5" s="12"/>
      <c r="G5" s="12"/>
      <c r="H5" s="12"/>
      <c r="I5" s="13"/>
      <c r="J5" s="12"/>
      <c r="K5" s="18"/>
      <c r="L5" s="18"/>
      <c r="M5" s="18"/>
      <c r="N5" s="20"/>
      <c r="O5" s="12"/>
      <c r="P5" s="25"/>
      <c r="Q5" s="26" t="s">
        <v>110</v>
      </c>
      <c r="R5" s="27"/>
      <c r="S5" s="28"/>
      <c r="T5" s="28"/>
      <c r="U5" s="13"/>
    </row>
    <row r="6" spans="1:21" ht="22.5" customHeight="1" x14ac:dyDescent="0.15">
      <c r="A6" s="16"/>
      <c r="B6" s="258"/>
      <c r="C6" s="258"/>
      <c r="D6" s="29"/>
      <c r="E6" s="17"/>
      <c r="F6" s="12"/>
      <c r="G6" s="12"/>
      <c r="H6" s="12"/>
      <c r="I6" s="29"/>
      <c r="J6" s="12"/>
      <c r="K6" s="18"/>
      <c r="L6" s="18"/>
      <c r="M6" s="18"/>
      <c r="N6" s="20"/>
      <c r="O6" s="12"/>
      <c r="P6" s="25"/>
      <c r="Q6" s="26" t="s">
        <v>111</v>
      </c>
      <c r="R6" s="27"/>
      <c r="S6" s="28"/>
      <c r="T6" s="28"/>
      <c r="U6" s="13"/>
    </row>
    <row r="7" spans="1:21" ht="22.5" customHeight="1" x14ac:dyDescent="0.15">
      <c r="A7" s="16"/>
      <c r="B7" s="16"/>
      <c r="C7" s="12"/>
      <c r="D7" s="30"/>
      <c r="E7" s="17"/>
      <c r="F7" s="12"/>
      <c r="G7" s="12"/>
      <c r="I7" s="30"/>
      <c r="J7" s="12"/>
      <c r="K7" s="18"/>
      <c r="L7" s="18"/>
      <c r="M7" s="18"/>
      <c r="N7" s="32"/>
      <c r="O7" s="12"/>
      <c r="P7" s="25"/>
      <c r="Q7" s="26" t="s">
        <v>112</v>
      </c>
      <c r="R7" s="27"/>
      <c r="S7" s="28"/>
      <c r="T7" s="28"/>
      <c r="U7" s="33"/>
    </row>
    <row r="8" spans="1:21" ht="27.75" customHeight="1" thickBot="1" x14ac:dyDescent="0.3">
      <c r="A8" s="215" t="s">
        <v>257</v>
      </c>
      <c r="B8" s="216"/>
      <c r="C8" s="216"/>
      <c r="D8" s="216"/>
      <c r="E8" s="216"/>
      <c r="F8" s="216"/>
      <c r="G8" s="12"/>
      <c r="H8" s="12"/>
      <c r="I8" s="34"/>
      <c r="J8" s="12"/>
      <c r="K8" s="18"/>
      <c r="L8" s="18"/>
      <c r="M8" s="18"/>
      <c r="N8" s="32"/>
      <c r="O8" s="12"/>
      <c r="P8" s="35"/>
      <c r="Q8" s="34"/>
      <c r="R8" s="36"/>
      <c r="S8" s="36"/>
      <c r="T8" s="37"/>
      <c r="U8" s="33"/>
    </row>
    <row r="9" spans="1:21" customFormat="1" ht="42" customHeight="1" thickBot="1" x14ac:dyDescent="0.2">
      <c r="A9" s="38"/>
      <c r="B9" s="39" t="s">
        <v>114</v>
      </c>
      <c r="C9" s="40" t="s">
        <v>115</v>
      </c>
      <c r="D9" s="41" t="s">
        <v>116</v>
      </c>
      <c r="E9" s="42" t="s">
        <v>117</v>
      </c>
      <c r="F9" s="43" t="s">
        <v>118</v>
      </c>
      <c r="G9" s="40" t="s">
        <v>119</v>
      </c>
      <c r="H9" s="39" t="s">
        <v>115</v>
      </c>
      <c r="I9" s="41" t="s">
        <v>116</v>
      </c>
      <c r="J9" s="44" t="s">
        <v>120</v>
      </c>
      <c r="K9" s="43" t="s">
        <v>118</v>
      </c>
      <c r="L9" s="43" t="s">
        <v>119</v>
      </c>
      <c r="M9" s="43" t="s">
        <v>121</v>
      </c>
      <c r="N9" s="45" t="s">
        <v>122</v>
      </c>
      <c r="O9" s="46" t="s">
        <v>123</v>
      </c>
      <c r="P9" s="43" t="s">
        <v>124</v>
      </c>
      <c r="Q9" s="47" t="s">
        <v>116</v>
      </c>
      <c r="R9" s="48" t="s">
        <v>125</v>
      </c>
      <c r="S9" s="49" t="s">
        <v>126</v>
      </c>
      <c r="T9" s="50" t="s">
        <v>127</v>
      </c>
      <c r="U9" s="51"/>
    </row>
    <row r="10" spans="1:21" ht="18.75" customHeight="1" x14ac:dyDescent="0.15">
      <c r="A10" s="217" t="s">
        <v>128</v>
      </c>
      <c r="B10" s="52" t="s">
        <v>258</v>
      </c>
      <c r="C10" s="53" t="s">
        <v>232</v>
      </c>
      <c r="D10" s="54"/>
      <c r="E10" s="55">
        <v>30</v>
      </c>
      <c r="F10" s="56" t="s">
        <v>132</v>
      </c>
      <c r="G10" s="57"/>
      <c r="H10" s="58" t="s">
        <v>232</v>
      </c>
      <c r="I10" s="54"/>
      <c r="J10" s="56">
        <f>ROUNDUP(E10*0.75,2)</f>
        <v>22.5</v>
      </c>
      <c r="K10" s="56" t="s">
        <v>132</v>
      </c>
      <c r="L10" s="56"/>
      <c r="M10" s="56">
        <f>ROUNDUP((R5*E10)+(R6*J10)+(R7*(E10*2)),2)</f>
        <v>0</v>
      </c>
      <c r="N10" s="59">
        <f>ROUND(M10+(M10*10/100),2)</f>
        <v>0</v>
      </c>
      <c r="O10" s="52" t="s">
        <v>259</v>
      </c>
      <c r="P10" s="60" t="s">
        <v>129</v>
      </c>
      <c r="Q10" s="54"/>
      <c r="R10" s="61">
        <v>110</v>
      </c>
      <c r="S10" s="55">
        <f>ROUNDUP(R10*0.75,2)</f>
        <v>82.5</v>
      </c>
      <c r="T10" s="62">
        <f>ROUNDUP((R5*R10)+(R6*S10)+(R7*(R10*2)),2)</f>
        <v>0</v>
      </c>
    </row>
    <row r="11" spans="1:21" ht="18.75" customHeight="1" x14ac:dyDescent="0.15">
      <c r="A11" s="218"/>
      <c r="B11" s="75" t="s">
        <v>260</v>
      </c>
      <c r="C11" s="76" t="s">
        <v>261</v>
      </c>
      <c r="D11" s="77"/>
      <c r="E11" s="78">
        <v>2</v>
      </c>
      <c r="F11" s="79" t="s">
        <v>132</v>
      </c>
      <c r="G11" s="80"/>
      <c r="H11" s="81" t="s">
        <v>261</v>
      </c>
      <c r="I11" s="77"/>
      <c r="J11" s="79">
        <f>ROUNDUP(E11*0.75,2)</f>
        <v>1.5</v>
      </c>
      <c r="K11" s="79" t="s">
        <v>132</v>
      </c>
      <c r="L11" s="79"/>
      <c r="M11" s="79">
        <f>ROUNDUP((R5*E11)+(R6*J11)+(R7*(E11*2)),2)</f>
        <v>0</v>
      </c>
      <c r="N11" s="82">
        <f>M11</f>
        <v>0</v>
      </c>
      <c r="O11" s="75" t="s">
        <v>262</v>
      </c>
      <c r="P11" s="83" t="s">
        <v>137</v>
      </c>
      <c r="Q11" s="77"/>
      <c r="R11" s="84">
        <v>0.1</v>
      </c>
      <c r="S11" s="78">
        <f>ROUNDUP(R11*0.75,2)</f>
        <v>0.08</v>
      </c>
      <c r="T11" s="85">
        <f>ROUNDUP((R5*R11)+(R6*S11)+(R7*(R11*2)),2)</f>
        <v>0</v>
      </c>
    </row>
    <row r="12" spans="1:21" ht="18.75" customHeight="1" x14ac:dyDescent="0.15">
      <c r="A12" s="218"/>
      <c r="B12" s="75"/>
      <c r="C12" s="76"/>
      <c r="D12" s="77"/>
      <c r="E12" s="78"/>
      <c r="F12" s="79"/>
      <c r="G12" s="80"/>
      <c r="H12" s="81"/>
      <c r="I12" s="77"/>
      <c r="J12" s="79"/>
      <c r="K12" s="79"/>
      <c r="L12" s="79"/>
      <c r="M12" s="79"/>
      <c r="N12" s="82"/>
      <c r="O12" s="75" t="s">
        <v>263</v>
      </c>
      <c r="P12" s="83"/>
      <c r="Q12" s="77"/>
      <c r="R12" s="84"/>
      <c r="S12" s="78"/>
      <c r="T12" s="85"/>
    </row>
    <row r="13" spans="1:21" ht="18.75" customHeight="1" x14ac:dyDescent="0.15">
      <c r="A13" s="218"/>
      <c r="B13" s="75"/>
      <c r="C13" s="76"/>
      <c r="D13" s="77"/>
      <c r="E13" s="78"/>
      <c r="F13" s="79"/>
      <c r="G13" s="80"/>
      <c r="H13" s="81"/>
      <c r="I13" s="77"/>
      <c r="J13" s="79"/>
      <c r="K13" s="79"/>
      <c r="L13" s="79"/>
      <c r="M13" s="79"/>
      <c r="N13" s="82"/>
      <c r="O13" s="75" t="s">
        <v>148</v>
      </c>
      <c r="P13" s="83"/>
      <c r="Q13" s="77"/>
      <c r="R13" s="84"/>
      <c r="S13" s="78"/>
      <c r="T13" s="85"/>
    </row>
    <row r="14" spans="1:21" ht="18.75" customHeight="1" x14ac:dyDescent="0.15">
      <c r="A14" s="218"/>
      <c r="B14" s="64"/>
      <c r="C14" s="65"/>
      <c r="D14" s="66"/>
      <c r="E14" s="67"/>
      <c r="F14" s="68"/>
      <c r="G14" s="69"/>
      <c r="H14" s="70"/>
      <c r="I14" s="66"/>
      <c r="J14" s="68"/>
      <c r="K14" s="68"/>
      <c r="L14" s="68"/>
      <c r="M14" s="68"/>
      <c r="N14" s="71"/>
      <c r="O14" s="64"/>
      <c r="P14" s="72"/>
      <c r="Q14" s="66"/>
      <c r="R14" s="73"/>
      <c r="S14" s="67"/>
      <c r="T14" s="74"/>
    </row>
    <row r="15" spans="1:21" ht="18.75" customHeight="1" x14ac:dyDescent="0.15">
      <c r="A15" s="218"/>
      <c r="B15" s="75" t="s">
        <v>264</v>
      </c>
      <c r="C15" s="76" t="s">
        <v>265</v>
      </c>
      <c r="D15" s="77"/>
      <c r="E15" s="78">
        <v>1</v>
      </c>
      <c r="F15" s="79" t="s">
        <v>166</v>
      </c>
      <c r="G15" s="80"/>
      <c r="H15" s="81" t="s">
        <v>265</v>
      </c>
      <c r="I15" s="77"/>
      <c r="J15" s="79">
        <f>ROUNDUP(E15*0.75,2)</f>
        <v>0.75</v>
      </c>
      <c r="K15" s="79" t="s">
        <v>166</v>
      </c>
      <c r="L15" s="79"/>
      <c r="M15" s="79">
        <f>ROUNDUP((R5*E15)+(R6*J15)+(R7*(E15*2)),2)</f>
        <v>0</v>
      </c>
      <c r="N15" s="82">
        <f>M15</f>
        <v>0</v>
      </c>
      <c r="O15" s="75" t="s">
        <v>266</v>
      </c>
      <c r="P15" s="83" t="s">
        <v>151</v>
      </c>
      <c r="Q15" s="77"/>
      <c r="R15" s="84">
        <v>0.5</v>
      </c>
      <c r="S15" s="78">
        <f t="shared" ref="S15:S21" si="0">ROUNDUP(R15*0.75,2)</f>
        <v>0.38</v>
      </c>
      <c r="T15" s="85">
        <f>ROUNDUP((R5*R15)+(R6*S15)+(R7*(R15*2)),2)</f>
        <v>0</v>
      </c>
    </row>
    <row r="16" spans="1:21" ht="18.75" customHeight="1" x14ac:dyDescent="0.15">
      <c r="A16" s="218"/>
      <c r="B16" s="75"/>
      <c r="C16" s="76" t="s">
        <v>267</v>
      </c>
      <c r="D16" s="77"/>
      <c r="E16" s="78">
        <v>0.5</v>
      </c>
      <c r="F16" s="79" t="s">
        <v>132</v>
      </c>
      <c r="G16" s="80"/>
      <c r="H16" s="81" t="s">
        <v>267</v>
      </c>
      <c r="I16" s="77"/>
      <c r="J16" s="79">
        <f>ROUNDUP(E16*0.75,2)</f>
        <v>0.38</v>
      </c>
      <c r="K16" s="79" t="s">
        <v>132</v>
      </c>
      <c r="L16" s="79"/>
      <c r="M16" s="79">
        <f>ROUNDUP((R5*E16)+(R6*J16)+(R7*(E16*2)),2)</f>
        <v>0</v>
      </c>
      <c r="N16" s="82"/>
      <c r="O16" s="75" t="s">
        <v>268</v>
      </c>
      <c r="P16" s="83" t="s">
        <v>208</v>
      </c>
      <c r="Q16" s="77"/>
      <c r="R16" s="84">
        <v>2</v>
      </c>
      <c r="S16" s="78">
        <f t="shared" si="0"/>
        <v>1.5</v>
      </c>
      <c r="T16" s="85">
        <f>ROUNDUP((R5*R16)+(R6*S16)+(R7*(R16*2)),2)</f>
        <v>0</v>
      </c>
    </row>
    <row r="17" spans="1:20" ht="18.75" customHeight="1" x14ac:dyDescent="0.15">
      <c r="A17" s="218"/>
      <c r="B17" s="75"/>
      <c r="C17" s="76" t="s">
        <v>269</v>
      </c>
      <c r="D17" s="77"/>
      <c r="E17" s="78">
        <v>0.5</v>
      </c>
      <c r="F17" s="79" t="s">
        <v>132</v>
      </c>
      <c r="G17" s="80"/>
      <c r="H17" s="81" t="s">
        <v>269</v>
      </c>
      <c r="I17" s="77"/>
      <c r="J17" s="79">
        <f>ROUNDUP(E17*0.75,2)</f>
        <v>0.38</v>
      </c>
      <c r="K17" s="79" t="s">
        <v>132</v>
      </c>
      <c r="L17" s="79"/>
      <c r="M17" s="79">
        <f>ROUNDUP((R5*E17)+(R6*J17)+(R7*(E17*2)),2)</f>
        <v>0</v>
      </c>
      <c r="N17" s="82">
        <f>ROUND(M17+(M17*20/100),2)</f>
        <v>0</v>
      </c>
      <c r="O17" s="75" t="s">
        <v>270</v>
      </c>
      <c r="P17" s="83" t="s">
        <v>209</v>
      </c>
      <c r="Q17" s="77" t="s">
        <v>146</v>
      </c>
      <c r="R17" s="84">
        <v>1</v>
      </c>
      <c r="S17" s="78">
        <f t="shared" si="0"/>
        <v>0.75</v>
      </c>
      <c r="T17" s="85">
        <f>ROUNDUP((R5*R17)+(R6*S17)+(R7*(R17*2)),2)</f>
        <v>0</v>
      </c>
    </row>
    <row r="18" spans="1:20" ht="18.75" customHeight="1" x14ac:dyDescent="0.15">
      <c r="A18" s="218"/>
      <c r="B18" s="75"/>
      <c r="C18" s="76" t="s">
        <v>271</v>
      </c>
      <c r="D18" s="77"/>
      <c r="E18" s="78">
        <v>20</v>
      </c>
      <c r="F18" s="79" t="s">
        <v>132</v>
      </c>
      <c r="G18" s="80"/>
      <c r="H18" s="81" t="s">
        <v>271</v>
      </c>
      <c r="I18" s="77"/>
      <c r="J18" s="79">
        <f>ROUNDUP(E18*0.75,2)</f>
        <v>15</v>
      </c>
      <c r="K18" s="79" t="s">
        <v>132</v>
      </c>
      <c r="L18" s="79"/>
      <c r="M18" s="79">
        <f>ROUNDUP((R5*E18)+(R6*J18)+(R7*(E18*2)),2)</f>
        <v>0</v>
      </c>
      <c r="N18" s="82">
        <f>ROUND(M18+(M18*15/100),2)</f>
        <v>0</v>
      </c>
      <c r="O18" s="111" t="s">
        <v>272</v>
      </c>
      <c r="P18" s="83" t="s">
        <v>200</v>
      </c>
      <c r="Q18" s="77"/>
      <c r="R18" s="84">
        <v>1</v>
      </c>
      <c r="S18" s="78">
        <f t="shared" si="0"/>
        <v>0.75</v>
      </c>
      <c r="T18" s="85">
        <f>ROUNDUP((R5*R18)+(R6*S18)+(R7*(R18*2)),2)</f>
        <v>0</v>
      </c>
    </row>
    <row r="19" spans="1:20" ht="18.75" customHeight="1" x14ac:dyDescent="0.15">
      <c r="A19" s="218"/>
      <c r="B19" s="75"/>
      <c r="C19" s="76"/>
      <c r="D19" s="77"/>
      <c r="E19" s="78"/>
      <c r="F19" s="79"/>
      <c r="G19" s="80"/>
      <c r="H19" s="81"/>
      <c r="I19" s="77"/>
      <c r="J19" s="79"/>
      <c r="K19" s="79"/>
      <c r="L19" s="79"/>
      <c r="M19" s="79"/>
      <c r="N19" s="82"/>
      <c r="O19" s="75" t="s">
        <v>239</v>
      </c>
      <c r="P19" s="83" t="s">
        <v>238</v>
      </c>
      <c r="Q19" s="77"/>
      <c r="R19" s="84">
        <v>2</v>
      </c>
      <c r="S19" s="78">
        <f t="shared" si="0"/>
        <v>1.5</v>
      </c>
      <c r="T19" s="85">
        <f>ROUNDUP((R5*R19)+(R6*S19)+(R7*(R19*2)),2)</f>
        <v>0</v>
      </c>
    </row>
    <row r="20" spans="1:20" ht="18.75" customHeight="1" x14ac:dyDescent="0.15">
      <c r="A20" s="218"/>
      <c r="B20" s="75"/>
      <c r="C20" s="76"/>
      <c r="D20" s="77"/>
      <c r="E20" s="78"/>
      <c r="F20" s="79"/>
      <c r="G20" s="80"/>
      <c r="H20" s="81"/>
      <c r="I20" s="77"/>
      <c r="J20" s="79"/>
      <c r="K20" s="79"/>
      <c r="L20" s="79"/>
      <c r="M20" s="79"/>
      <c r="N20" s="82"/>
      <c r="O20" s="75"/>
      <c r="P20" s="83" t="s">
        <v>174</v>
      </c>
      <c r="Q20" s="77" t="s">
        <v>146</v>
      </c>
      <c r="R20" s="84">
        <v>2</v>
      </c>
      <c r="S20" s="78">
        <f t="shared" si="0"/>
        <v>1.5</v>
      </c>
      <c r="T20" s="85">
        <f>ROUNDUP((R5*R20)+(R6*S20)+(R7*(R20*2)),2)</f>
        <v>0</v>
      </c>
    </row>
    <row r="21" spans="1:20" ht="18.75" customHeight="1" x14ac:dyDescent="0.15">
      <c r="A21" s="218"/>
      <c r="B21" s="75"/>
      <c r="C21" s="76"/>
      <c r="D21" s="77"/>
      <c r="E21" s="78"/>
      <c r="F21" s="79"/>
      <c r="G21" s="80"/>
      <c r="H21" s="81"/>
      <c r="I21" s="77"/>
      <c r="J21" s="79"/>
      <c r="K21" s="79"/>
      <c r="L21" s="79"/>
      <c r="M21" s="79"/>
      <c r="N21" s="82"/>
      <c r="O21" s="75"/>
      <c r="P21" s="83" t="s">
        <v>134</v>
      </c>
      <c r="Q21" s="77"/>
      <c r="R21" s="84">
        <v>4</v>
      </c>
      <c r="S21" s="78">
        <f t="shared" si="0"/>
        <v>3</v>
      </c>
      <c r="T21" s="85">
        <f>ROUNDUP((R5*R21)+(R6*S21)+(R7*(R21*2)),2)</f>
        <v>0</v>
      </c>
    </row>
    <row r="22" spans="1:20" ht="18.75" customHeight="1" x14ac:dyDescent="0.15">
      <c r="A22" s="218"/>
      <c r="B22" s="64"/>
      <c r="C22" s="65"/>
      <c r="D22" s="66"/>
      <c r="E22" s="67"/>
      <c r="F22" s="68"/>
      <c r="G22" s="69"/>
      <c r="H22" s="70"/>
      <c r="I22" s="66"/>
      <c r="J22" s="68"/>
      <c r="K22" s="68"/>
      <c r="L22" s="68"/>
      <c r="M22" s="68"/>
      <c r="N22" s="71"/>
      <c r="O22" s="64"/>
      <c r="P22" s="72"/>
      <c r="Q22" s="66"/>
      <c r="R22" s="73"/>
      <c r="S22" s="67"/>
      <c r="T22" s="74"/>
    </row>
    <row r="23" spans="1:20" ht="18.75" customHeight="1" x14ac:dyDescent="0.15">
      <c r="A23" s="218"/>
      <c r="B23" s="75" t="s">
        <v>273</v>
      </c>
      <c r="C23" s="76" t="s">
        <v>274</v>
      </c>
      <c r="D23" s="77" t="s">
        <v>146</v>
      </c>
      <c r="E23" s="78">
        <v>10</v>
      </c>
      <c r="F23" s="79" t="s">
        <v>132</v>
      </c>
      <c r="G23" s="80"/>
      <c r="H23" s="81" t="s">
        <v>274</v>
      </c>
      <c r="I23" s="77" t="s">
        <v>146</v>
      </c>
      <c r="J23" s="79">
        <f>ROUNDUP(E23*0.75,2)</f>
        <v>7.5</v>
      </c>
      <c r="K23" s="79" t="s">
        <v>132</v>
      </c>
      <c r="L23" s="79"/>
      <c r="M23" s="79">
        <f>ROUNDUP((R5*E23)+(R6*J23)+(R7*(E23*2)),2)</f>
        <v>0</v>
      </c>
      <c r="N23" s="82">
        <f>M23</f>
        <v>0</v>
      </c>
      <c r="O23" s="75" t="s">
        <v>275</v>
      </c>
      <c r="P23" s="83" t="s">
        <v>151</v>
      </c>
      <c r="Q23" s="77"/>
      <c r="R23" s="84">
        <v>0.3</v>
      </c>
      <c r="S23" s="78">
        <f>ROUNDUP(R23*0.75,2)</f>
        <v>0.23</v>
      </c>
      <c r="T23" s="85">
        <f>ROUNDUP((R5*R23)+(R6*S23)+(R7*(R23*2)),2)</f>
        <v>0</v>
      </c>
    </row>
    <row r="24" spans="1:20" ht="18.75" customHeight="1" x14ac:dyDescent="0.15">
      <c r="A24" s="218"/>
      <c r="B24" s="75"/>
      <c r="C24" s="76" t="s">
        <v>154</v>
      </c>
      <c r="D24" s="77"/>
      <c r="E24" s="78">
        <v>10</v>
      </c>
      <c r="F24" s="79" t="s">
        <v>132</v>
      </c>
      <c r="G24" s="80"/>
      <c r="H24" s="81" t="s">
        <v>154</v>
      </c>
      <c r="I24" s="77"/>
      <c r="J24" s="79">
        <f>ROUNDUP(E24*0.75,2)</f>
        <v>7.5</v>
      </c>
      <c r="K24" s="79" t="s">
        <v>132</v>
      </c>
      <c r="L24" s="79"/>
      <c r="M24" s="79">
        <f>ROUNDUP((R5*E24)+(R6*J24)+(R7*(E24*2)),2)</f>
        <v>0</v>
      </c>
      <c r="N24" s="82">
        <f>ROUND(M24+(M24*2/100),2)</f>
        <v>0</v>
      </c>
      <c r="O24" s="75" t="s">
        <v>276</v>
      </c>
      <c r="P24" s="83" t="s">
        <v>209</v>
      </c>
      <c r="Q24" s="77" t="s">
        <v>146</v>
      </c>
      <c r="R24" s="84">
        <v>0.3</v>
      </c>
      <c r="S24" s="78">
        <f>ROUNDUP(R24*0.75,2)</f>
        <v>0.23</v>
      </c>
      <c r="T24" s="85">
        <f>ROUNDUP((R5*R24)+(R6*S24)+(R7*(R24*2)),2)</f>
        <v>0</v>
      </c>
    </row>
    <row r="25" spans="1:20" ht="18.75" customHeight="1" x14ac:dyDescent="0.15">
      <c r="A25" s="218"/>
      <c r="B25" s="75"/>
      <c r="C25" s="76" t="s">
        <v>143</v>
      </c>
      <c r="D25" s="77"/>
      <c r="E25" s="78">
        <v>5</v>
      </c>
      <c r="F25" s="79" t="s">
        <v>132</v>
      </c>
      <c r="G25" s="80"/>
      <c r="H25" s="81" t="s">
        <v>143</v>
      </c>
      <c r="I25" s="77"/>
      <c r="J25" s="79">
        <f>ROUNDUP(E25*0.75,2)</f>
        <v>3.75</v>
      </c>
      <c r="K25" s="79" t="s">
        <v>132</v>
      </c>
      <c r="L25" s="79"/>
      <c r="M25" s="79">
        <f>ROUNDUP((R5*E25)+(R6*J25)+(R7*(E25*2)),2)</f>
        <v>0</v>
      </c>
      <c r="N25" s="82">
        <f>ROUND(M25+(M25*10/100),2)</f>
        <v>0</v>
      </c>
      <c r="O25" s="75" t="s">
        <v>148</v>
      </c>
      <c r="P25" s="83" t="s">
        <v>182</v>
      </c>
      <c r="Q25" s="77" t="s">
        <v>183</v>
      </c>
      <c r="R25" s="84">
        <v>4</v>
      </c>
      <c r="S25" s="78">
        <f>ROUNDUP(R25*0.75,2)</f>
        <v>3</v>
      </c>
      <c r="T25" s="85">
        <f>ROUNDUP((R5*R25)+(R6*S25)+(R7*(R25*2)),2)</f>
        <v>0</v>
      </c>
    </row>
    <row r="26" spans="1:20" ht="18.75" customHeight="1" x14ac:dyDescent="0.15">
      <c r="A26" s="218"/>
      <c r="B26" s="64"/>
      <c r="C26" s="65"/>
      <c r="D26" s="66"/>
      <c r="E26" s="67"/>
      <c r="F26" s="68"/>
      <c r="G26" s="69"/>
      <c r="H26" s="70"/>
      <c r="I26" s="66"/>
      <c r="J26" s="68"/>
      <c r="K26" s="68"/>
      <c r="L26" s="68"/>
      <c r="M26" s="68"/>
      <c r="N26" s="71"/>
      <c r="O26" s="64"/>
      <c r="P26" s="72"/>
      <c r="Q26" s="66"/>
      <c r="R26" s="73"/>
      <c r="S26" s="67"/>
      <c r="T26" s="74"/>
    </row>
    <row r="27" spans="1:20" ht="18.75" customHeight="1" x14ac:dyDescent="0.15">
      <c r="A27" s="218"/>
      <c r="B27" s="75" t="s">
        <v>50</v>
      </c>
      <c r="C27" s="76" t="s">
        <v>277</v>
      </c>
      <c r="D27" s="77"/>
      <c r="E27" s="105">
        <v>0.25</v>
      </c>
      <c r="F27" s="79" t="s">
        <v>278</v>
      </c>
      <c r="G27" s="80"/>
      <c r="H27" s="81" t="s">
        <v>277</v>
      </c>
      <c r="I27" s="77"/>
      <c r="J27" s="79">
        <f>ROUNDUP(E27*0.75,2)</f>
        <v>0.19</v>
      </c>
      <c r="K27" s="79" t="s">
        <v>278</v>
      </c>
      <c r="L27" s="79"/>
      <c r="M27" s="79">
        <f>ROUNDUP((R5*E27)+(R6*J27)+(R7*(E27*2)),2)</f>
        <v>0</v>
      </c>
      <c r="N27" s="82">
        <f>M27</f>
        <v>0</v>
      </c>
      <c r="O27" s="75" t="s">
        <v>193</v>
      </c>
      <c r="P27" s="83"/>
      <c r="Q27" s="77"/>
      <c r="R27" s="84"/>
      <c r="S27" s="78"/>
      <c r="T27" s="85"/>
    </row>
    <row r="28" spans="1:20" ht="18.75" customHeight="1" thickBot="1" x14ac:dyDescent="0.2">
      <c r="A28" s="219"/>
      <c r="B28" s="86"/>
      <c r="C28" s="87"/>
      <c r="D28" s="88"/>
      <c r="E28" s="89"/>
      <c r="F28" s="90"/>
      <c r="G28" s="91"/>
      <c r="H28" s="92"/>
      <c r="I28" s="88"/>
      <c r="J28" s="90"/>
      <c r="K28" s="90"/>
      <c r="L28" s="90"/>
      <c r="M28" s="90"/>
      <c r="N28" s="93"/>
      <c r="O28" s="86"/>
      <c r="P28" s="94"/>
      <c r="Q28" s="88"/>
      <c r="R28" s="95"/>
      <c r="S28" s="89"/>
      <c r="T28" s="96"/>
    </row>
    <row r="30" spans="1:20" ht="18.75" customHeight="1" x14ac:dyDescent="0.15">
      <c r="B30" s="63" t="s">
        <v>279</v>
      </c>
    </row>
    <row r="31" spans="1:20" ht="18.75" customHeight="1" x14ac:dyDescent="0.15">
      <c r="R31" s="63"/>
      <c r="S31" s="63"/>
    </row>
  </sheetData>
  <mergeCells count="6">
    <mergeCell ref="A10:A28"/>
    <mergeCell ref="H1:O1"/>
    <mergeCell ref="A2:T2"/>
    <mergeCell ref="Q3:T3"/>
    <mergeCell ref="B5:C6"/>
    <mergeCell ref="A8:F8"/>
  </mergeCells>
  <phoneticPr fontId="11"/>
  <printOptions horizontalCentered="1" verticalCentered="1"/>
  <pageMargins left="0.39370078740157483" right="0.39370078740157483" top="0.39370078740157483" bottom="0.39370078740157483" header="0.39370078740157483" footer="0.39370078740157483"/>
  <pageSetup paperSize="12" scale="4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6B9F55-86B7-4C5B-9467-648D344B155A}">
  <sheetPr>
    <pageSetUpPr fitToPage="1"/>
  </sheetPr>
  <dimension ref="A1:U61"/>
  <sheetViews>
    <sheetView showZeros="0" zoomScale="60" zoomScaleNormal="60" zoomScaleSheetLayoutView="90" workbookViewId="0"/>
  </sheetViews>
  <sheetFormatPr defaultRowHeight="13.5" x14ac:dyDescent="0.15"/>
  <cols>
    <col min="1" max="1" width="4.5" style="114" customWidth="1"/>
    <col min="2" max="2" width="24.375" style="114" customWidth="1"/>
    <col min="3" max="3" width="28.25" style="114" customWidth="1"/>
    <col min="4" max="4" width="12.5" style="114" hidden="1" customWidth="1"/>
    <col min="5" max="6" width="10.375" style="63" customWidth="1"/>
    <col min="7" max="7" width="10" style="114" customWidth="1"/>
    <col min="8" max="8" width="18.75" style="114" customWidth="1"/>
    <col min="9" max="9" width="22.5" style="114" customWidth="1"/>
    <col min="10" max="10" width="21.25" style="114" customWidth="1"/>
    <col min="11" max="11" width="11.125" style="114" customWidth="1"/>
    <col min="12" max="12" width="22.375" style="114" customWidth="1"/>
    <col min="13" max="13" width="21.25" style="114" customWidth="1"/>
    <col min="14" max="14" width="11.25" style="114" customWidth="1"/>
    <col min="15" max="15" width="12.5" hidden="1" customWidth="1"/>
  </cols>
  <sheetData>
    <row r="1" spans="1:21" s="114" customFormat="1" ht="37.5" customHeight="1" x14ac:dyDescent="0.15">
      <c r="A1" s="113" t="s">
        <v>0</v>
      </c>
      <c r="B1" s="16"/>
      <c r="C1" s="113"/>
      <c r="D1" s="113"/>
      <c r="E1" s="235"/>
      <c r="F1" s="236"/>
      <c r="G1" s="236"/>
      <c r="H1" s="236"/>
      <c r="I1" s="236"/>
      <c r="J1" s="236"/>
      <c r="K1" s="236"/>
      <c r="L1" s="236"/>
      <c r="M1" s="236"/>
      <c r="N1" s="236"/>
      <c r="O1"/>
      <c r="P1"/>
      <c r="Q1"/>
      <c r="R1"/>
      <c r="S1"/>
      <c r="T1"/>
      <c r="U1"/>
    </row>
    <row r="2" spans="1:21" s="114" customFormat="1" ht="36" customHeight="1" x14ac:dyDescent="0.15">
      <c r="A2" s="210" t="s">
        <v>106</v>
      </c>
      <c r="B2" s="211"/>
      <c r="C2" s="211"/>
      <c r="D2" s="211"/>
      <c r="E2" s="211"/>
      <c r="F2" s="211"/>
      <c r="G2" s="211"/>
      <c r="H2" s="211"/>
      <c r="I2" s="211"/>
      <c r="J2" s="211"/>
      <c r="K2" s="211"/>
      <c r="L2" s="211"/>
      <c r="M2" s="211"/>
      <c r="N2" s="211"/>
      <c r="O2" s="236"/>
      <c r="P2"/>
      <c r="Q2"/>
      <c r="R2"/>
      <c r="S2"/>
      <c r="T2"/>
      <c r="U2"/>
    </row>
    <row r="3" spans="1:21" s="114" customFormat="1" ht="18.75" customHeight="1" x14ac:dyDescent="0.15">
      <c r="A3" s="113"/>
      <c r="B3" s="16"/>
      <c r="C3" s="113"/>
      <c r="D3" s="113"/>
      <c r="G3" s="113"/>
      <c r="H3" s="113"/>
      <c r="I3" s="16"/>
      <c r="J3" s="113"/>
      <c r="K3" s="113"/>
      <c r="L3" s="16"/>
      <c r="M3" s="113"/>
      <c r="N3" s="113"/>
      <c r="O3"/>
      <c r="P3"/>
      <c r="Q3"/>
      <c r="R3"/>
      <c r="S3"/>
      <c r="T3"/>
      <c r="U3"/>
    </row>
    <row r="4" spans="1:21" s="114" customFormat="1" ht="23.25" customHeight="1" x14ac:dyDescent="0.15">
      <c r="A4" s="115"/>
      <c r="B4" s="116"/>
      <c r="C4" s="115"/>
      <c r="D4" s="115"/>
      <c r="G4" s="115"/>
      <c r="H4" s="115"/>
      <c r="I4" s="116"/>
      <c r="J4" s="115"/>
      <c r="K4" s="115"/>
      <c r="L4" s="117"/>
      <c r="M4" s="117"/>
      <c r="N4" s="118"/>
      <c r="O4" s="14"/>
      <c r="P4"/>
      <c r="Q4"/>
      <c r="R4"/>
      <c r="S4"/>
      <c r="T4"/>
      <c r="U4"/>
    </row>
    <row r="5" spans="1:21" s="114" customFormat="1" ht="31.5" customHeight="1" x14ac:dyDescent="0.15">
      <c r="A5" s="115"/>
      <c r="B5" s="116"/>
      <c r="C5" s="115"/>
      <c r="D5" s="115"/>
      <c r="G5" s="115"/>
      <c r="H5" s="115"/>
      <c r="I5" s="116"/>
      <c r="J5" s="115"/>
      <c r="K5" s="115"/>
      <c r="L5" s="116"/>
      <c r="M5" s="119"/>
      <c r="N5" s="115"/>
      <c r="O5" s="115"/>
      <c r="P5"/>
      <c r="Q5"/>
      <c r="R5"/>
      <c r="S5"/>
      <c r="T5"/>
      <c r="U5"/>
    </row>
    <row r="6" spans="1:21" ht="31.5" customHeight="1" thickBot="1" x14ac:dyDescent="0.2">
      <c r="A6" s="115"/>
      <c r="B6" s="115"/>
      <c r="C6" s="115"/>
      <c r="D6" s="115"/>
      <c r="E6" s="237"/>
      <c r="F6" s="238"/>
      <c r="G6" s="115"/>
      <c r="H6" s="115"/>
      <c r="I6" s="115"/>
      <c r="J6" s="115"/>
      <c r="K6" s="115"/>
      <c r="L6" s="115"/>
      <c r="M6" s="119"/>
      <c r="N6" s="115"/>
      <c r="O6" s="115"/>
    </row>
    <row r="7" spans="1:21" ht="33.75" customHeight="1" thickBot="1" x14ac:dyDescent="0.3">
      <c r="A7" s="239" t="s">
        <v>257</v>
      </c>
      <c r="B7" s="240"/>
      <c r="C7" s="240"/>
      <c r="D7" s="120"/>
      <c r="E7" s="241" t="s">
        <v>395</v>
      </c>
      <c r="F7" s="242"/>
      <c r="G7" s="121"/>
      <c r="H7" s="121"/>
      <c r="I7" s="121"/>
      <c r="J7" s="121"/>
      <c r="K7" s="122"/>
      <c r="L7" s="121"/>
      <c r="M7" s="121"/>
    </row>
    <row r="8" spans="1:21" ht="18.75" customHeight="1" x14ac:dyDescent="0.15">
      <c r="A8" s="243"/>
      <c r="B8" s="244"/>
      <c r="C8" s="245"/>
      <c r="D8" s="223" t="s">
        <v>119</v>
      </c>
      <c r="E8" s="249" t="s">
        <v>396</v>
      </c>
      <c r="F8" s="252" t="s">
        <v>397</v>
      </c>
      <c r="G8" s="123" t="s">
        <v>398</v>
      </c>
      <c r="H8" s="124" t="s">
        <v>399</v>
      </c>
      <c r="I8" s="255" t="s">
        <v>400</v>
      </c>
      <c r="J8" s="256"/>
      <c r="K8" s="257"/>
      <c r="L8" s="220" t="s">
        <v>401</v>
      </c>
      <c r="M8" s="221"/>
      <c r="N8" s="222"/>
      <c r="O8" s="223" t="s">
        <v>119</v>
      </c>
    </row>
    <row r="9" spans="1:21" ht="18.75" customHeight="1" x14ac:dyDescent="0.15">
      <c r="A9" s="246"/>
      <c r="B9" s="247"/>
      <c r="C9" s="248"/>
      <c r="D9" s="224"/>
      <c r="E9" s="250"/>
      <c r="F9" s="253"/>
      <c r="G9" s="23" t="s">
        <v>402</v>
      </c>
      <c r="H9" s="125" t="s">
        <v>403</v>
      </c>
      <c r="I9" s="226" t="s">
        <v>404</v>
      </c>
      <c r="J9" s="227"/>
      <c r="K9" s="228"/>
      <c r="L9" s="229" t="s">
        <v>405</v>
      </c>
      <c r="M9" s="230"/>
      <c r="N9" s="231"/>
      <c r="O9" s="224"/>
    </row>
    <row r="10" spans="1:21" ht="18.75" customHeight="1" thickBot="1" x14ac:dyDescent="0.2">
      <c r="A10" s="126"/>
      <c r="B10" s="127" t="s">
        <v>114</v>
      </c>
      <c r="C10" s="128" t="s">
        <v>406</v>
      </c>
      <c r="D10" s="225"/>
      <c r="E10" s="251"/>
      <c r="F10" s="254"/>
      <c r="G10" s="129" t="s">
        <v>397</v>
      </c>
      <c r="H10" s="130" t="s">
        <v>407</v>
      </c>
      <c r="I10" s="131" t="s">
        <v>114</v>
      </c>
      <c r="J10" s="128" t="s">
        <v>406</v>
      </c>
      <c r="K10" s="132" t="s">
        <v>407</v>
      </c>
      <c r="L10" s="131" t="s">
        <v>114</v>
      </c>
      <c r="M10" s="130" t="s">
        <v>406</v>
      </c>
      <c r="N10" s="132" t="s">
        <v>407</v>
      </c>
      <c r="O10" s="225"/>
    </row>
    <row r="11" spans="1:21" ht="14.25" x14ac:dyDescent="0.15">
      <c r="A11" s="232" t="s">
        <v>128</v>
      </c>
      <c r="B11" s="133" t="s">
        <v>67</v>
      </c>
      <c r="C11" s="133" t="s">
        <v>408</v>
      </c>
      <c r="D11" s="133"/>
      <c r="E11" s="54"/>
      <c r="F11" s="54"/>
      <c r="G11" s="133"/>
      <c r="H11" s="134" t="s">
        <v>409</v>
      </c>
      <c r="I11" s="133" t="s">
        <v>67</v>
      </c>
      <c r="J11" s="133" t="s">
        <v>408</v>
      </c>
      <c r="K11" s="134" t="s">
        <v>410</v>
      </c>
      <c r="L11" s="133" t="s">
        <v>69</v>
      </c>
      <c r="M11" s="133" t="s">
        <v>408</v>
      </c>
      <c r="N11" s="134">
        <v>30</v>
      </c>
      <c r="O11" s="135"/>
    </row>
    <row r="12" spans="1:21" ht="14.25" x14ac:dyDescent="0.15">
      <c r="A12" s="233"/>
      <c r="B12" s="139"/>
      <c r="C12" s="139" t="s">
        <v>232</v>
      </c>
      <c r="D12" s="139"/>
      <c r="E12" s="77"/>
      <c r="F12" s="77"/>
      <c r="G12" s="139"/>
      <c r="H12" s="140">
        <v>20</v>
      </c>
      <c r="I12" s="139"/>
      <c r="J12" s="139" t="s">
        <v>232</v>
      </c>
      <c r="K12" s="140">
        <v>10</v>
      </c>
      <c r="L12" s="139"/>
      <c r="M12" s="139" t="s">
        <v>232</v>
      </c>
      <c r="N12" s="140">
        <v>10</v>
      </c>
      <c r="O12" s="142"/>
    </row>
    <row r="13" spans="1:21" ht="14.25" x14ac:dyDescent="0.15">
      <c r="A13" s="233"/>
      <c r="B13" s="136"/>
      <c r="C13" s="136"/>
      <c r="D13" s="136"/>
      <c r="E13" s="66"/>
      <c r="F13" s="66"/>
      <c r="G13" s="136"/>
      <c r="H13" s="137"/>
      <c r="I13" s="136"/>
      <c r="J13" s="136"/>
      <c r="K13" s="137"/>
      <c r="L13" s="136"/>
      <c r="M13" s="136"/>
      <c r="N13" s="137"/>
      <c r="O13" s="138"/>
    </row>
    <row r="14" spans="1:21" ht="14.25" x14ac:dyDescent="0.15">
      <c r="A14" s="233"/>
      <c r="B14" s="139" t="s">
        <v>64</v>
      </c>
      <c r="C14" s="139" t="s">
        <v>265</v>
      </c>
      <c r="D14" s="139"/>
      <c r="E14" s="77"/>
      <c r="F14" s="77"/>
      <c r="G14" s="139"/>
      <c r="H14" s="154">
        <v>0.5</v>
      </c>
      <c r="I14" s="139" t="s">
        <v>64</v>
      </c>
      <c r="J14" s="141" t="s">
        <v>415</v>
      </c>
      <c r="K14" s="140">
        <v>15</v>
      </c>
      <c r="L14" s="139" t="s">
        <v>72</v>
      </c>
      <c r="M14" s="139" t="s">
        <v>271</v>
      </c>
      <c r="N14" s="140">
        <v>15</v>
      </c>
      <c r="O14" s="142"/>
    </row>
    <row r="15" spans="1:21" ht="14.25" x14ac:dyDescent="0.15">
      <c r="A15" s="233"/>
      <c r="B15" s="139"/>
      <c r="C15" s="139" t="s">
        <v>271</v>
      </c>
      <c r="D15" s="139"/>
      <c r="E15" s="77"/>
      <c r="F15" s="77"/>
      <c r="G15" s="139"/>
      <c r="H15" s="140">
        <v>20</v>
      </c>
      <c r="I15" s="139"/>
      <c r="J15" s="139" t="s">
        <v>271</v>
      </c>
      <c r="K15" s="140">
        <v>15</v>
      </c>
      <c r="L15" s="139"/>
      <c r="M15" s="139" t="s">
        <v>143</v>
      </c>
      <c r="N15" s="140">
        <v>5</v>
      </c>
      <c r="O15" s="142"/>
    </row>
    <row r="16" spans="1:21" ht="14.25" x14ac:dyDescent="0.15">
      <c r="A16" s="233"/>
      <c r="B16" s="139"/>
      <c r="C16" s="139"/>
      <c r="D16" s="139"/>
      <c r="E16" s="77"/>
      <c r="F16" s="77"/>
      <c r="G16" s="139" t="s">
        <v>158</v>
      </c>
      <c r="H16" s="140" t="s">
        <v>412</v>
      </c>
      <c r="I16" s="139"/>
      <c r="J16" s="139"/>
      <c r="K16" s="140"/>
      <c r="L16" s="136"/>
      <c r="M16" s="136"/>
      <c r="N16" s="137"/>
      <c r="O16" s="138"/>
    </row>
    <row r="17" spans="1:15" ht="14.25" x14ac:dyDescent="0.15">
      <c r="A17" s="233"/>
      <c r="B17" s="139"/>
      <c r="C17" s="139"/>
      <c r="D17" s="139"/>
      <c r="E17" s="77"/>
      <c r="F17" s="77"/>
      <c r="G17" s="139" t="s">
        <v>151</v>
      </c>
      <c r="H17" s="140" t="s">
        <v>413</v>
      </c>
      <c r="I17" s="139"/>
      <c r="J17" s="139"/>
      <c r="K17" s="140"/>
      <c r="L17" s="139" t="s">
        <v>52</v>
      </c>
      <c r="M17" s="139" t="s">
        <v>277</v>
      </c>
      <c r="N17" s="150">
        <v>0.13</v>
      </c>
      <c r="O17" s="142"/>
    </row>
    <row r="18" spans="1:15" ht="14.25" x14ac:dyDescent="0.15">
      <c r="A18" s="233"/>
      <c r="B18" s="139"/>
      <c r="C18" s="139"/>
      <c r="D18" s="139"/>
      <c r="E18" s="77"/>
      <c r="F18" s="77" t="s">
        <v>146</v>
      </c>
      <c r="G18" s="139" t="s">
        <v>209</v>
      </c>
      <c r="H18" s="140" t="s">
        <v>413</v>
      </c>
      <c r="I18" s="139"/>
      <c r="J18" s="139"/>
      <c r="K18" s="140"/>
      <c r="L18" s="139"/>
      <c r="M18" s="139"/>
      <c r="N18" s="140"/>
      <c r="O18" s="142"/>
    </row>
    <row r="19" spans="1:15" ht="14.25" x14ac:dyDescent="0.15">
      <c r="A19" s="233"/>
      <c r="B19" s="136"/>
      <c r="C19" s="136"/>
      <c r="D19" s="136"/>
      <c r="E19" s="66"/>
      <c r="F19" s="66"/>
      <c r="G19" s="136"/>
      <c r="H19" s="137"/>
      <c r="I19" s="136"/>
      <c r="J19" s="136"/>
      <c r="K19" s="137"/>
      <c r="L19" s="139"/>
      <c r="M19" s="139"/>
      <c r="N19" s="140"/>
      <c r="O19" s="142"/>
    </row>
    <row r="20" spans="1:15" ht="14.25" x14ac:dyDescent="0.15">
      <c r="A20" s="233"/>
      <c r="B20" s="139" t="s">
        <v>66</v>
      </c>
      <c r="C20" s="139" t="s">
        <v>154</v>
      </c>
      <c r="D20" s="139"/>
      <c r="E20" s="77"/>
      <c r="F20" s="77"/>
      <c r="G20" s="139"/>
      <c r="H20" s="140">
        <v>10</v>
      </c>
      <c r="I20" s="139" t="s">
        <v>66</v>
      </c>
      <c r="J20" s="139" t="s">
        <v>154</v>
      </c>
      <c r="K20" s="140">
        <v>10</v>
      </c>
      <c r="L20" s="139"/>
      <c r="M20" s="139"/>
      <c r="N20" s="140"/>
      <c r="O20" s="142"/>
    </row>
    <row r="21" spans="1:15" ht="14.25" x14ac:dyDescent="0.15">
      <c r="A21" s="233"/>
      <c r="B21" s="139"/>
      <c r="C21" s="139" t="s">
        <v>143</v>
      </c>
      <c r="D21" s="139"/>
      <c r="E21" s="77"/>
      <c r="F21" s="77"/>
      <c r="G21" s="139"/>
      <c r="H21" s="140">
        <v>5</v>
      </c>
      <c r="I21" s="139"/>
      <c r="J21" s="139" t="s">
        <v>143</v>
      </c>
      <c r="K21" s="140">
        <v>5</v>
      </c>
      <c r="L21" s="139"/>
      <c r="M21" s="139"/>
      <c r="N21" s="140"/>
      <c r="O21" s="142"/>
    </row>
    <row r="22" spans="1:15" ht="14.25" x14ac:dyDescent="0.15">
      <c r="A22" s="233"/>
      <c r="B22" s="136"/>
      <c r="C22" s="136"/>
      <c r="D22" s="136"/>
      <c r="E22" s="66"/>
      <c r="F22" s="66"/>
      <c r="G22" s="136"/>
      <c r="H22" s="137"/>
      <c r="I22" s="136"/>
      <c r="J22" s="136"/>
      <c r="K22" s="137"/>
      <c r="L22" s="139"/>
      <c r="M22" s="139"/>
      <c r="N22" s="140"/>
      <c r="O22" s="142"/>
    </row>
    <row r="23" spans="1:15" ht="14.25" x14ac:dyDescent="0.15">
      <c r="A23" s="233"/>
      <c r="B23" s="139" t="s">
        <v>50</v>
      </c>
      <c r="C23" s="139" t="s">
        <v>277</v>
      </c>
      <c r="D23" s="139"/>
      <c r="E23" s="77"/>
      <c r="F23" s="143"/>
      <c r="G23" s="139"/>
      <c r="H23" s="153">
        <v>0.17</v>
      </c>
      <c r="I23" s="139" t="s">
        <v>50</v>
      </c>
      <c r="J23" s="139" t="s">
        <v>277</v>
      </c>
      <c r="K23" s="153">
        <v>0.17</v>
      </c>
      <c r="L23" s="139"/>
      <c r="M23" s="139"/>
      <c r="N23" s="140"/>
      <c r="O23" s="142"/>
    </row>
    <row r="24" spans="1:15" ht="15" thickBot="1" x14ac:dyDescent="0.2">
      <c r="A24" s="234"/>
      <c r="B24" s="144"/>
      <c r="C24" s="144"/>
      <c r="D24" s="144"/>
      <c r="E24" s="88"/>
      <c r="F24" s="88"/>
      <c r="G24" s="144"/>
      <c r="H24" s="145"/>
      <c r="I24" s="144"/>
      <c r="J24" s="144"/>
      <c r="K24" s="145"/>
      <c r="L24" s="144"/>
      <c r="M24" s="144"/>
      <c r="N24" s="145"/>
      <c r="O24" s="146"/>
    </row>
    <row r="25" spans="1:15" ht="14.25" x14ac:dyDescent="0.15">
      <c r="B25" s="116"/>
      <c r="C25" s="116"/>
      <c r="D25" s="116"/>
      <c r="G25" s="116"/>
      <c r="H25" s="147"/>
      <c r="I25" s="116"/>
      <c r="J25" s="116"/>
      <c r="K25" s="147"/>
      <c r="L25" s="116"/>
      <c r="M25" s="116"/>
      <c r="N25" s="147"/>
    </row>
    <row r="26" spans="1:15" ht="14.25" x14ac:dyDescent="0.15">
      <c r="B26" s="116"/>
      <c r="C26" s="116"/>
      <c r="D26" s="116"/>
      <c r="G26" s="116"/>
      <c r="H26" s="147"/>
      <c r="I26" s="116"/>
      <c r="J26" s="116"/>
      <c r="K26" s="147"/>
      <c r="L26" s="116"/>
      <c r="M26" s="116"/>
      <c r="N26" s="147"/>
    </row>
    <row r="27" spans="1:15" ht="14.25" x14ac:dyDescent="0.15">
      <c r="B27" s="116"/>
      <c r="C27" s="116"/>
      <c r="D27" s="116"/>
      <c r="G27" s="116"/>
      <c r="H27" s="147"/>
      <c r="I27" s="116"/>
      <c r="J27" s="116"/>
      <c r="K27" s="147"/>
      <c r="L27" s="116"/>
      <c r="M27" s="116"/>
      <c r="N27" s="147"/>
    </row>
    <row r="28" spans="1:15" ht="14.25" x14ac:dyDescent="0.15">
      <c r="B28" s="116"/>
      <c r="C28" s="116"/>
      <c r="D28" s="116"/>
      <c r="G28" s="116"/>
      <c r="H28" s="147"/>
      <c r="I28" s="116"/>
      <c r="J28" s="116"/>
      <c r="K28" s="147"/>
      <c r="L28" s="116"/>
      <c r="M28" s="116"/>
      <c r="N28" s="147"/>
    </row>
    <row r="29" spans="1:15" ht="14.25" x14ac:dyDescent="0.15">
      <c r="B29" s="116"/>
      <c r="C29" s="116"/>
      <c r="D29" s="116"/>
      <c r="G29" s="116"/>
      <c r="H29" s="147"/>
      <c r="I29" s="116"/>
      <c r="J29" s="116"/>
      <c r="K29" s="147"/>
      <c r="L29" s="116"/>
      <c r="M29" s="116"/>
      <c r="N29" s="147"/>
    </row>
    <row r="30" spans="1:15" ht="14.25" x14ac:dyDescent="0.15">
      <c r="B30" s="116"/>
      <c r="C30" s="116"/>
      <c r="D30" s="116"/>
      <c r="G30" s="116"/>
      <c r="H30" s="147"/>
      <c r="I30" s="116"/>
      <c r="J30" s="116"/>
      <c r="K30" s="147"/>
      <c r="L30" s="116"/>
      <c r="M30" s="116"/>
      <c r="N30" s="147"/>
    </row>
    <row r="31" spans="1:15" ht="14.25" x14ac:dyDescent="0.15">
      <c r="B31" s="116"/>
      <c r="C31" s="116"/>
      <c r="D31" s="116"/>
      <c r="G31" s="116"/>
      <c r="H31" s="147"/>
      <c r="I31" s="116"/>
      <c r="J31" s="116"/>
      <c r="K31" s="147"/>
      <c r="L31" s="116"/>
      <c r="M31" s="116"/>
      <c r="N31" s="147"/>
    </row>
    <row r="32" spans="1:15" ht="14.25" x14ac:dyDescent="0.15">
      <c r="B32" s="116"/>
      <c r="C32" s="116"/>
      <c r="D32" s="116"/>
      <c r="G32" s="116"/>
      <c r="H32" s="147"/>
      <c r="I32" s="116"/>
      <c r="J32" s="116"/>
      <c r="K32" s="147"/>
      <c r="L32" s="116"/>
      <c r="M32" s="116"/>
      <c r="N32" s="147"/>
    </row>
    <row r="33" spans="2:14" ht="14.25" x14ac:dyDescent="0.15">
      <c r="B33" s="116"/>
      <c r="C33" s="116"/>
      <c r="D33" s="116"/>
      <c r="G33" s="116"/>
      <c r="H33" s="147"/>
      <c r="I33" s="116"/>
      <c r="J33" s="116"/>
      <c r="K33" s="147"/>
      <c r="L33" s="116"/>
      <c r="M33" s="116"/>
      <c r="N33" s="147"/>
    </row>
    <row r="34" spans="2:14" ht="14.25" x14ac:dyDescent="0.15">
      <c r="B34" s="116"/>
      <c r="C34" s="116"/>
      <c r="D34" s="116"/>
      <c r="G34" s="116"/>
      <c r="H34" s="147"/>
      <c r="I34" s="116"/>
      <c r="J34" s="116"/>
      <c r="K34" s="147"/>
      <c r="L34" s="116"/>
      <c r="M34" s="116"/>
      <c r="N34" s="147"/>
    </row>
    <row r="35" spans="2:14" ht="14.25" x14ac:dyDescent="0.15">
      <c r="B35" s="116"/>
      <c r="C35" s="116"/>
      <c r="D35" s="116"/>
      <c r="G35" s="116"/>
      <c r="H35" s="147"/>
      <c r="I35" s="116"/>
      <c r="J35" s="116"/>
      <c r="K35" s="147"/>
      <c r="L35" s="116"/>
      <c r="M35" s="116"/>
      <c r="N35" s="147"/>
    </row>
    <row r="36" spans="2:14" ht="14.25" x14ac:dyDescent="0.15">
      <c r="B36" s="116"/>
      <c r="C36" s="116"/>
      <c r="D36" s="116"/>
      <c r="G36" s="116"/>
      <c r="H36" s="147"/>
      <c r="I36" s="116"/>
      <c r="J36" s="116"/>
      <c r="K36" s="147"/>
      <c r="L36" s="116"/>
      <c r="M36" s="116"/>
      <c r="N36" s="147"/>
    </row>
    <row r="37" spans="2:14" ht="14.25" x14ac:dyDescent="0.15">
      <c r="B37" s="116"/>
      <c r="C37" s="116"/>
      <c r="D37" s="116"/>
      <c r="G37" s="116"/>
      <c r="H37" s="147"/>
      <c r="I37" s="116"/>
      <c r="J37" s="116"/>
      <c r="K37" s="147"/>
      <c r="L37" s="116"/>
      <c r="M37" s="116"/>
      <c r="N37" s="147"/>
    </row>
    <row r="38" spans="2:14" ht="14.25" x14ac:dyDescent="0.15">
      <c r="B38" s="116"/>
      <c r="C38" s="116"/>
      <c r="D38" s="116"/>
      <c r="G38" s="116"/>
      <c r="H38" s="147"/>
      <c r="I38" s="116"/>
      <c r="J38" s="116"/>
      <c r="K38" s="147"/>
      <c r="L38" s="116"/>
      <c r="M38" s="116"/>
      <c r="N38" s="147"/>
    </row>
    <row r="39" spans="2:14" ht="14.25" x14ac:dyDescent="0.15">
      <c r="B39" s="116"/>
      <c r="C39" s="116"/>
      <c r="D39" s="116"/>
      <c r="G39" s="116"/>
      <c r="H39" s="147"/>
      <c r="I39" s="116"/>
      <c r="J39" s="116"/>
      <c r="K39" s="147"/>
      <c r="L39" s="116"/>
      <c r="M39" s="116"/>
      <c r="N39" s="147"/>
    </row>
    <row r="40" spans="2:14" ht="14.25" x14ac:dyDescent="0.15">
      <c r="B40" s="116"/>
      <c r="C40" s="116"/>
      <c r="D40" s="116"/>
      <c r="G40" s="116"/>
      <c r="H40" s="147"/>
      <c r="I40" s="116"/>
      <c r="J40" s="116"/>
      <c r="K40" s="147"/>
      <c r="L40" s="116"/>
      <c r="M40" s="116"/>
      <c r="N40" s="147"/>
    </row>
    <row r="41" spans="2:14" ht="14.25" x14ac:dyDescent="0.15">
      <c r="B41" s="116"/>
      <c r="C41" s="116"/>
      <c r="D41" s="116"/>
      <c r="G41" s="116"/>
      <c r="H41" s="147"/>
      <c r="I41" s="116"/>
      <c r="J41" s="116"/>
      <c r="K41" s="147"/>
      <c r="L41" s="116"/>
      <c r="M41" s="116"/>
      <c r="N41" s="147"/>
    </row>
    <row r="42" spans="2:14" ht="14.25" x14ac:dyDescent="0.15">
      <c r="B42" s="116"/>
      <c r="C42" s="116"/>
      <c r="D42" s="116"/>
      <c r="G42" s="116"/>
      <c r="H42" s="147"/>
      <c r="I42" s="116"/>
      <c r="J42" s="116"/>
      <c r="K42" s="147"/>
      <c r="L42" s="116"/>
      <c r="M42" s="116"/>
      <c r="N42" s="147"/>
    </row>
    <row r="43" spans="2:14" ht="14.25" x14ac:dyDescent="0.15">
      <c r="B43" s="116"/>
      <c r="C43" s="116"/>
      <c r="D43" s="116"/>
      <c r="G43" s="116"/>
      <c r="H43" s="147"/>
      <c r="I43" s="116"/>
      <c r="J43" s="116"/>
      <c r="K43" s="147"/>
      <c r="L43" s="116"/>
      <c r="M43" s="116"/>
      <c r="N43" s="147"/>
    </row>
    <row r="44" spans="2:14" ht="14.25" x14ac:dyDescent="0.15">
      <c r="B44" s="116"/>
      <c r="C44" s="116"/>
      <c r="D44" s="116"/>
      <c r="G44" s="116"/>
      <c r="H44" s="147"/>
      <c r="I44" s="116"/>
      <c r="J44" s="116"/>
      <c r="K44" s="147"/>
      <c r="L44" s="116"/>
      <c r="M44" s="116"/>
      <c r="N44" s="147"/>
    </row>
    <row r="45" spans="2:14" ht="14.25" x14ac:dyDescent="0.15">
      <c r="B45" s="116"/>
      <c r="C45" s="116"/>
      <c r="D45" s="116"/>
      <c r="G45" s="116"/>
      <c r="H45" s="147"/>
      <c r="I45" s="116"/>
      <c r="J45" s="116"/>
      <c r="K45" s="147"/>
      <c r="L45" s="116"/>
      <c r="M45" s="116"/>
      <c r="N45" s="147"/>
    </row>
    <row r="46" spans="2:14" ht="14.25" x14ac:dyDescent="0.15">
      <c r="B46" s="116"/>
      <c r="C46" s="116"/>
      <c r="D46" s="116"/>
      <c r="G46" s="116"/>
      <c r="H46" s="147"/>
      <c r="I46" s="116"/>
      <c r="J46" s="116"/>
      <c r="K46" s="147"/>
      <c r="L46" s="116"/>
      <c r="M46" s="116"/>
      <c r="N46" s="147"/>
    </row>
    <row r="47" spans="2:14" ht="14.25" x14ac:dyDescent="0.15">
      <c r="B47" s="116"/>
      <c r="C47" s="116"/>
      <c r="D47" s="116"/>
      <c r="G47" s="116"/>
      <c r="H47" s="147"/>
      <c r="I47" s="116"/>
      <c r="J47" s="116"/>
      <c r="K47" s="147"/>
      <c r="L47" s="116"/>
      <c r="M47" s="116"/>
      <c r="N47" s="147"/>
    </row>
    <row r="48" spans="2:14" ht="14.25" x14ac:dyDescent="0.15">
      <c r="B48" s="116"/>
      <c r="C48" s="116"/>
      <c r="D48" s="116"/>
      <c r="G48" s="116"/>
      <c r="H48" s="147"/>
      <c r="I48" s="116"/>
      <c r="J48" s="116"/>
      <c r="K48" s="147"/>
      <c r="L48" s="116"/>
      <c r="M48" s="116"/>
      <c r="N48" s="147"/>
    </row>
    <row r="49" spans="2:14" ht="14.25" x14ac:dyDescent="0.15">
      <c r="B49" s="116"/>
      <c r="C49" s="116"/>
      <c r="D49" s="116"/>
      <c r="G49" s="116"/>
      <c r="H49" s="147"/>
      <c r="I49" s="116"/>
      <c r="J49" s="116"/>
      <c r="K49" s="147"/>
      <c r="L49" s="116"/>
      <c r="M49" s="116"/>
      <c r="N49" s="147"/>
    </row>
    <row r="50" spans="2:14" ht="14.25" x14ac:dyDescent="0.15">
      <c r="B50" s="116"/>
      <c r="C50" s="116"/>
      <c r="D50" s="116"/>
      <c r="G50" s="116"/>
      <c r="H50" s="147"/>
      <c r="I50" s="116"/>
      <c r="J50" s="116"/>
      <c r="K50" s="147"/>
      <c r="L50" s="116"/>
      <c r="M50" s="116"/>
      <c r="N50" s="147"/>
    </row>
    <row r="51" spans="2:14" ht="14.25" x14ac:dyDescent="0.15">
      <c r="B51" s="116"/>
      <c r="C51" s="116"/>
      <c r="D51" s="116"/>
      <c r="G51" s="116"/>
      <c r="H51" s="147"/>
      <c r="I51" s="116"/>
      <c r="J51" s="116"/>
      <c r="K51" s="147"/>
      <c r="L51" s="116"/>
      <c r="M51" s="116"/>
      <c r="N51" s="147"/>
    </row>
    <row r="52" spans="2:14" ht="14.25" x14ac:dyDescent="0.15">
      <c r="B52" s="116"/>
      <c r="C52" s="116"/>
      <c r="D52" s="116"/>
      <c r="G52" s="116"/>
      <c r="H52" s="147"/>
      <c r="I52" s="116"/>
      <c r="J52" s="116"/>
      <c r="K52" s="147"/>
      <c r="L52" s="116"/>
      <c r="M52" s="116"/>
      <c r="N52" s="147"/>
    </row>
    <row r="53" spans="2:14" ht="14.25" x14ac:dyDescent="0.15">
      <c r="B53" s="116"/>
      <c r="C53" s="116"/>
      <c r="D53" s="116"/>
      <c r="G53" s="116"/>
      <c r="H53" s="147"/>
      <c r="I53" s="116"/>
      <c r="J53" s="116"/>
      <c r="K53" s="147"/>
      <c r="L53" s="116"/>
      <c r="M53" s="116"/>
      <c r="N53" s="147"/>
    </row>
    <row r="54" spans="2:14" ht="14.25" x14ac:dyDescent="0.15">
      <c r="B54" s="116"/>
      <c r="C54" s="116"/>
      <c r="D54" s="116"/>
      <c r="G54" s="116"/>
      <c r="H54" s="147"/>
      <c r="I54" s="116"/>
      <c r="J54" s="116"/>
      <c r="K54" s="147"/>
      <c r="L54" s="116"/>
      <c r="M54" s="116"/>
      <c r="N54" s="147"/>
    </row>
    <row r="55" spans="2:14" ht="14.25" x14ac:dyDescent="0.15">
      <c r="B55" s="116"/>
      <c r="C55" s="116"/>
      <c r="D55" s="116"/>
      <c r="G55" s="116"/>
      <c r="H55" s="147"/>
      <c r="I55" s="116"/>
      <c r="J55" s="116"/>
      <c r="K55" s="147"/>
      <c r="L55" s="116"/>
      <c r="M55" s="116"/>
      <c r="N55" s="147"/>
    </row>
    <row r="56" spans="2:14" ht="14.25" x14ac:dyDescent="0.15">
      <c r="B56" s="116"/>
      <c r="C56" s="116"/>
      <c r="D56" s="116"/>
      <c r="G56" s="116"/>
      <c r="H56" s="147"/>
      <c r="I56" s="116"/>
      <c r="J56" s="116"/>
      <c r="K56" s="147"/>
      <c r="L56" s="116"/>
      <c r="M56" s="116"/>
      <c r="N56" s="147"/>
    </row>
    <row r="57" spans="2:14" ht="14.25" x14ac:dyDescent="0.15">
      <c r="B57" s="116"/>
      <c r="C57" s="116"/>
      <c r="D57" s="116"/>
      <c r="G57" s="116"/>
      <c r="H57" s="147"/>
      <c r="I57" s="116"/>
      <c r="J57" s="116"/>
      <c r="K57" s="147"/>
      <c r="L57" s="116"/>
      <c r="M57" s="116"/>
      <c r="N57" s="147"/>
    </row>
    <row r="58" spans="2:14" ht="14.25" x14ac:dyDescent="0.15">
      <c r="B58" s="116"/>
      <c r="C58" s="116"/>
      <c r="D58" s="116"/>
      <c r="G58" s="116"/>
      <c r="H58" s="147"/>
      <c r="I58" s="116"/>
      <c r="J58" s="116"/>
      <c r="K58" s="147"/>
      <c r="L58" s="116"/>
      <c r="M58" s="116"/>
      <c r="N58" s="147"/>
    </row>
    <row r="59" spans="2:14" ht="14.25" x14ac:dyDescent="0.15">
      <c r="B59" s="116"/>
      <c r="C59" s="116"/>
      <c r="D59" s="116"/>
      <c r="G59" s="116"/>
      <c r="H59" s="147"/>
      <c r="I59" s="116"/>
      <c r="J59" s="116"/>
      <c r="K59" s="147"/>
      <c r="L59" s="116"/>
      <c r="M59" s="116"/>
      <c r="N59" s="147"/>
    </row>
    <row r="60" spans="2:14" ht="14.25" x14ac:dyDescent="0.15">
      <c r="B60" s="116"/>
      <c r="C60" s="116"/>
      <c r="D60" s="116"/>
      <c r="G60" s="116"/>
      <c r="H60" s="147"/>
      <c r="I60" s="116"/>
      <c r="J60" s="116"/>
      <c r="K60" s="147"/>
      <c r="L60" s="116"/>
      <c r="M60" s="116"/>
      <c r="N60" s="147"/>
    </row>
    <row r="61" spans="2:14" ht="14.25" x14ac:dyDescent="0.15">
      <c r="B61" s="116"/>
      <c r="C61" s="116"/>
      <c r="D61" s="116"/>
      <c r="G61" s="116"/>
      <c r="H61" s="147"/>
      <c r="I61" s="116"/>
      <c r="J61" s="116"/>
      <c r="K61" s="147"/>
      <c r="L61" s="116"/>
      <c r="M61" s="116"/>
      <c r="N61" s="147"/>
    </row>
  </sheetData>
  <mergeCells count="15">
    <mergeCell ref="E1:N1"/>
    <mergeCell ref="A2:O2"/>
    <mergeCell ref="E6:F6"/>
    <mergeCell ref="A7:C7"/>
    <mergeCell ref="E7:F7"/>
    <mergeCell ref="L8:N8"/>
    <mergeCell ref="O8:O10"/>
    <mergeCell ref="I9:K9"/>
    <mergeCell ref="L9:N9"/>
    <mergeCell ref="A11:A24"/>
    <mergeCell ref="A8:C9"/>
    <mergeCell ref="D8:D10"/>
    <mergeCell ref="E8:E10"/>
    <mergeCell ref="F8:F10"/>
    <mergeCell ref="I8:K8"/>
  </mergeCells>
  <phoneticPr fontId="11"/>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B27"/>
  <sheetViews>
    <sheetView showZeros="0" zoomScale="60" zoomScaleNormal="60" zoomScaleSheetLayoutView="80" workbookViewId="0"/>
  </sheetViews>
  <sheetFormatPr defaultColWidth="9" defaultRowHeight="18.75" customHeight="1" x14ac:dyDescent="0.15"/>
  <cols>
    <col min="1" max="1" width="4.125" style="97" customWidth="1"/>
    <col min="2" max="2" width="22.5" style="98" customWidth="1"/>
    <col min="3" max="3" width="26.625" style="98" customWidth="1"/>
    <col min="4" max="4" width="17.125" style="63" customWidth="1"/>
    <col min="5" max="5" width="8.125" style="99" customWidth="1"/>
    <col min="6" max="6" width="4" style="100" customWidth="1"/>
    <col min="7" max="7" width="10.25" style="100" hidden="1" customWidth="1"/>
    <col min="8" max="8" width="23.25" style="31" customWidth="1"/>
    <col min="9" max="9" width="17.125" style="63" customWidth="1"/>
    <col min="10" max="10" width="8.125" style="100" customWidth="1"/>
    <col min="11" max="11" width="4" style="100" customWidth="1"/>
    <col min="12" max="12" width="10.25" style="100" hidden="1" customWidth="1"/>
    <col min="13" max="13" width="8.25" style="100" customWidth="1"/>
    <col min="14" max="14" width="8.625" style="101" hidden="1" customWidth="1"/>
    <col min="15" max="15" width="97.75" style="98" customWidth="1"/>
    <col min="16" max="16" width="14.125" style="31" customWidth="1"/>
    <col min="17" max="17" width="16" style="63" customWidth="1"/>
    <col min="18" max="18" width="10.125" style="102" customWidth="1"/>
    <col min="19" max="19" width="10.125" style="99" customWidth="1"/>
    <col min="20" max="20" width="10.125" style="63" customWidth="1"/>
    <col min="21" max="21" width="5.125" style="63" customWidth="1"/>
    <col min="22" max="28" width="8.875" customWidth="1"/>
    <col min="29" max="256" width="9" style="13"/>
    <col min="257" max="257" width="4.125" style="13" customWidth="1"/>
    <col min="258" max="258" width="22.5" style="13" customWidth="1"/>
    <col min="259" max="259" width="26.625" style="13" customWidth="1"/>
    <col min="260" max="260" width="17.125" style="13" customWidth="1"/>
    <col min="261" max="261" width="8.125" style="13" customWidth="1"/>
    <col min="262" max="262" width="4" style="13" customWidth="1"/>
    <col min="263" max="263" width="0" style="13" hidden="1" customWidth="1"/>
    <col min="264" max="264" width="23.25" style="13" customWidth="1"/>
    <col min="265" max="265" width="17.125" style="13" customWidth="1"/>
    <col min="266" max="266" width="8.125" style="13" customWidth="1"/>
    <col min="267" max="267" width="4" style="13" customWidth="1"/>
    <col min="268" max="268" width="0" style="13" hidden="1" customWidth="1"/>
    <col min="269" max="269" width="8.25" style="13" customWidth="1"/>
    <col min="270" max="270" width="0" style="13" hidden="1" customWidth="1"/>
    <col min="271" max="271" width="97.75" style="13" customWidth="1"/>
    <col min="272" max="272" width="14.125" style="13" customWidth="1"/>
    <col min="273" max="273" width="16" style="13" customWidth="1"/>
    <col min="274" max="276" width="10.125" style="13" customWidth="1"/>
    <col min="277" max="277" width="5.125" style="13" customWidth="1"/>
    <col min="278" max="284" width="8.875" style="13" customWidth="1"/>
    <col min="285" max="512" width="9" style="13"/>
    <col min="513" max="513" width="4.125" style="13" customWidth="1"/>
    <col min="514" max="514" width="22.5" style="13" customWidth="1"/>
    <col min="515" max="515" width="26.625" style="13" customWidth="1"/>
    <col min="516" max="516" width="17.125" style="13" customWidth="1"/>
    <col min="517" max="517" width="8.125" style="13" customWidth="1"/>
    <col min="518" max="518" width="4" style="13" customWidth="1"/>
    <col min="519" max="519" width="0" style="13" hidden="1" customWidth="1"/>
    <col min="520" max="520" width="23.25" style="13" customWidth="1"/>
    <col min="521" max="521" width="17.125" style="13" customWidth="1"/>
    <col min="522" max="522" width="8.125" style="13" customWidth="1"/>
    <col min="523" max="523" width="4" style="13" customWidth="1"/>
    <col min="524" max="524" width="0" style="13" hidden="1" customWidth="1"/>
    <col min="525" max="525" width="8.25" style="13" customWidth="1"/>
    <col min="526" max="526" width="0" style="13" hidden="1" customWidth="1"/>
    <col min="527" max="527" width="97.75" style="13" customWidth="1"/>
    <col min="528" max="528" width="14.125" style="13" customWidth="1"/>
    <col min="529" max="529" width="16" style="13" customWidth="1"/>
    <col min="530" max="532" width="10.125" style="13" customWidth="1"/>
    <col min="533" max="533" width="5.125" style="13" customWidth="1"/>
    <col min="534" max="540" width="8.875" style="13" customWidth="1"/>
    <col min="541" max="768" width="9" style="13"/>
    <col min="769" max="769" width="4.125" style="13" customWidth="1"/>
    <col min="770" max="770" width="22.5" style="13" customWidth="1"/>
    <col min="771" max="771" width="26.625" style="13" customWidth="1"/>
    <col min="772" max="772" width="17.125" style="13" customWidth="1"/>
    <col min="773" max="773" width="8.125" style="13" customWidth="1"/>
    <col min="774" max="774" width="4" style="13" customWidth="1"/>
    <col min="775" max="775" width="0" style="13" hidden="1" customWidth="1"/>
    <col min="776" max="776" width="23.25" style="13" customWidth="1"/>
    <col min="777" max="777" width="17.125" style="13" customWidth="1"/>
    <col min="778" max="778" width="8.125" style="13" customWidth="1"/>
    <col min="779" max="779" width="4" style="13" customWidth="1"/>
    <col min="780" max="780" width="0" style="13" hidden="1" customWidth="1"/>
    <col min="781" max="781" width="8.25" style="13" customWidth="1"/>
    <col min="782" max="782" width="0" style="13" hidden="1" customWidth="1"/>
    <col min="783" max="783" width="97.75" style="13" customWidth="1"/>
    <col min="784" max="784" width="14.125" style="13" customWidth="1"/>
    <col min="785" max="785" width="16" style="13" customWidth="1"/>
    <col min="786" max="788" width="10.125" style="13" customWidth="1"/>
    <col min="789" max="789" width="5.125" style="13" customWidth="1"/>
    <col min="790" max="796" width="8.875" style="13" customWidth="1"/>
    <col min="797" max="1024" width="9" style="13"/>
    <col min="1025" max="1025" width="4.125" style="13" customWidth="1"/>
    <col min="1026" max="1026" width="22.5" style="13" customWidth="1"/>
    <col min="1027" max="1027" width="26.625" style="13" customWidth="1"/>
    <col min="1028" max="1028" width="17.125" style="13" customWidth="1"/>
    <col min="1029" max="1029" width="8.125" style="13" customWidth="1"/>
    <col min="1030" max="1030" width="4" style="13" customWidth="1"/>
    <col min="1031" max="1031" width="0" style="13" hidden="1" customWidth="1"/>
    <col min="1032" max="1032" width="23.25" style="13" customWidth="1"/>
    <col min="1033" max="1033" width="17.125" style="13" customWidth="1"/>
    <col min="1034" max="1034" width="8.125" style="13" customWidth="1"/>
    <col min="1035" max="1035" width="4" style="13" customWidth="1"/>
    <col min="1036" max="1036" width="0" style="13" hidden="1" customWidth="1"/>
    <col min="1037" max="1037" width="8.25" style="13" customWidth="1"/>
    <col min="1038" max="1038" width="0" style="13" hidden="1" customWidth="1"/>
    <col min="1039" max="1039" width="97.75" style="13" customWidth="1"/>
    <col min="1040" max="1040" width="14.125" style="13" customWidth="1"/>
    <col min="1041" max="1041" width="16" style="13" customWidth="1"/>
    <col min="1042" max="1044" width="10.125" style="13" customWidth="1"/>
    <col min="1045" max="1045" width="5.125" style="13" customWidth="1"/>
    <col min="1046" max="1052" width="8.875" style="13" customWidth="1"/>
    <col min="1053" max="1280" width="9" style="13"/>
    <col min="1281" max="1281" width="4.125" style="13" customWidth="1"/>
    <col min="1282" max="1282" width="22.5" style="13" customWidth="1"/>
    <col min="1283" max="1283" width="26.625" style="13" customWidth="1"/>
    <col min="1284" max="1284" width="17.125" style="13" customWidth="1"/>
    <col min="1285" max="1285" width="8.125" style="13" customWidth="1"/>
    <col min="1286" max="1286" width="4" style="13" customWidth="1"/>
    <col min="1287" max="1287" width="0" style="13" hidden="1" customWidth="1"/>
    <col min="1288" max="1288" width="23.25" style="13" customWidth="1"/>
    <col min="1289" max="1289" width="17.125" style="13" customWidth="1"/>
    <col min="1290" max="1290" width="8.125" style="13" customWidth="1"/>
    <col min="1291" max="1291" width="4" style="13" customWidth="1"/>
    <col min="1292" max="1292" width="0" style="13" hidden="1" customWidth="1"/>
    <col min="1293" max="1293" width="8.25" style="13" customWidth="1"/>
    <col min="1294" max="1294" width="0" style="13" hidden="1" customWidth="1"/>
    <col min="1295" max="1295" width="97.75" style="13" customWidth="1"/>
    <col min="1296" max="1296" width="14.125" style="13" customWidth="1"/>
    <col min="1297" max="1297" width="16" style="13" customWidth="1"/>
    <col min="1298" max="1300" width="10.125" style="13" customWidth="1"/>
    <col min="1301" max="1301" width="5.125" style="13" customWidth="1"/>
    <col min="1302" max="1308" width="8.875" style="13" customWidth="1"/>
    <col min="1309" max="1536" width="9" style="13"/>
    <col min="1537" max="1537" width="4.125" style="13" customWidth="1"/>
    <col min="1538" max="1538" width="22.5" style="13" customWidth="1"/>
    <col min="1539" max="1539" width="26.625" style="13" customWidth="1"/>
    <col min="1540" max="1540" width="17.125" style="13" customWidth="1"/>
    <col min="1541" max="1541" width="8.125" style="13" customWidth="1"/>
    <col min="1542" max="1542" width="4" style="13" customWidth="1"/>
    <col min="1543" max="1543" width="0" style="13" hidden="1" customWidth="1"/>
    <col min="1544" max="1544" width="23.25" style="13" customWidth="1"/>
    <col min="1545" max="1545" width="17.125" style="13" customWidth="1"/>
    <col min="1546" max="1546" width="8.125" style="13" customWidth="1"/>
    <col min="1547" max="1547" width="4" style="13" customWidth="1"/>
    <col min="1548" max="1548" width="0" style="13" hidden="1" customWidth="1"/>
    <col min="1549" max="1549" width="8.25" style="13" customWidth="1"/>
    <col min="1550" max="1550" width="0" style="13" hidden="1" customWidth="1"/>
    <col min="1551" max="1551" width="97.75" style="13" customWidth="1"/>
    <col min="1552" max="1552" width="14.125" style="13" customWidth="1"/>
    <col min="1553" max="1553" width="16" style="13" customWidth="1"/>
    <col min="1554" max="1556" width="10.125" style="13" customWidth="1"/>
    <col min="1557" max="1557" width="5.125" style="13" customWidth="1"/>
    <col min="1558" max="1564" width="8.875" style="13" customWidth="1"/>
    <col min="1565" max="1792" width="9" style="13"/>
    <col min="1793" max="1793" width="4.125" style="13" customWidth="1"/>
    <col min="1794" max="1794" width="22.5" style="13" customWidth="1"/>
    <col min="1795" max="1795" width="26.625" style="13" customWidth="1"/>
    <col min="1796" max="1796" width="17.125" style="13" customWidth="1"/>
    <col min="1797" max="1797" width="8.125" style="13" customWidth="1"/>
    <col min="1798" max="1798" width="4" style="13" customWidth="1"/>
    <col min="1799" max="1799" width="0" style="13" hidden="1" customWidth="1"/>
    <col min="1800" max="1800" width="23.25" style="13" customWidth="1"/>
    <col min="1801" max="1801" width="17.125" style="13" customWidth="1"/>
    <col min="1802" max="1802" width="8.125" style="13" customWidth="1"/>
    <col min="1803" max="1803" width="4" style="13" customWidth="1"/>
    <col min="1804" max="1804" width="0" style="13" hidden="1" customWidth="1"/>
    <col min="1805" max="1805" width="8.25" style="13" customWidth="1"/>
    <col min="1806" max="1806" width="0" style="13" hidden="1" customWidth="1"/>
    <col min="1807" max="1807" width="97.75" style="13" customWidth="1"/>
    <col min="1808" max="1808" width="14.125" style="13" customWidth="1"/>
    <col min="1809" max="1809" width="16" style="13" customWidth="1"/>
    <col min="1810" max="1812" width="10.125" style="13" customWidth="1"/>
    <col min="1813" max="1813" width="5.125" style="13" customWidth="1"/>
    <col min="1814" max="1820" width="8.875" style="13" customWidth="1"/>
    <col min="1821" max="2048" width="9" style="13"/>
    <col min="2049" max="2049" width="4.125" style="13" customWidth="1"/>
    <col min="2050" max="2050" width="22.5" style="13" customWidth="1"/>
    <col min="2051" max="2051" width="26.625" style="13" customWidth="1"/>
    <col min="2052" max="2052" width="17.125" style="13" customWidth="1"/>
    <col min="2053" max="2053" width="8.125" style="13" customWidth="1"/>
    <col min="2054" max="2054" width="4" style="13" customWidth="1"/>
    <col min="2055" max="2055" width="0" style="13" hidden="1" customWidth="1"/>
    <col min="2056" max="2056" width="23.25" style="13" customWidth="1"/>
    <col min="2057" max="2057" width="17.125" style="13" customWidth="1"/>
    <col min="2058" max="2058" width="8.125" style="13" customWidth="1"/>
    <col min="2059" max="2059" width="4" style="13" customWidth="1"/>
    <col min="2060" max="2060" width="0" style="13" hidden="1" customWidth="1"/>
    <col min="2061" max="2061" width="8.25" style="13" customWidth="1"/>
    <col min="2062" max="2062" width="0" style="13" hidden="1" customWidth="1"/>
    <col min="2063" max="2063" width="97.75" style="13" customWidth="1"/>
    <col min="2064" max="2064" width="14.125" style="13" customWidth="1"/>
    <col min="2065" max="2065" width="16" style="13" customWidth="1"/>
    <col min="2066" max="2068" width="10.125" style="13" customWidth="1"/>
    <col min="2069" max="2069" width="5.125" style="13" customWidth="1"/>
    <col min="2070" max="2076" width="8.875" style="13" customWidth="1"/>
    <col min="2077" max="2304" width="9" style="13"/>
    <col min="2305" max="2305" width="4.125" style="13" customWidth="1"/>
    <col min="2306" max="2306" width="22.5" style="13" customWidth="1"/>
    <col min="2307" max="2307" width="26.625" style="13" customWidth="1"/>
    <col min="2308" max="2308" width="17.125" style="13" customWidth="1"/>
    <col min="2309" max="2309" width="8.125" style="13" customWidth="1"/>
    <col min="2310" max="2310" width="4" style="13" customWidth="1"/>
    <col min="2311" max="2311" width="0" style="13" hidden="1" customWidth="1"/>
    <col min="2312" max="2312" width="23.25" style="13" customWidth="1"/>
    <col min="2313" max="2313" width="17.125" style="13" customWidth="1"/>
    <col min="2314" max="2314" width="8.125" style="13" customWidth="1"/>
    <col min="2315" max="2315" width="4" style="13" customWidth="1"/>
    <col min="2316" max="2316" width="0" style="13" hidden="1" customWidth="1"/>
    <col min="2317" max="2317" width="8.25" style="13" customWidth="1"/>
    <col min="2318" max="2318" width="0" style="13" hidden="1" customWidth="1"/>
    <col min="2319" max="2319" width="97.75" style="13" customWidth="1"/>
    <col min="2320" max="2320" width="14.125" style="13" customWidth="1"/>
    <col min="2321" max="2321" width="16" style="13" customWidth="1"/>
    <col min="2322" max="2324" width="10.125" style="13" customWidth="1"/>
    <col min="2325" max="2325" width="5.125" style="13" customWidth="1"/>
    <col min="2326" max="2332" width="8.875" style="13" customWidth="1"/>
    <col min="2333" max="2560" width="9" style="13"/>
    <col min="2561" max="2561" width="4.125" style="13" customWidth="1"/>
    <col min="2562" max="2562" width="22.5" style="13" customWidth="1"/>
    <col min="2563" max="2563" width="26.625" style="13" customWidth="1"/>
    <col min="2564" max="2564" width="17.125" style="13" customWidth="1"/>
    <col min="2565" max="2565" width="8.125" style="13" customWidth="1"/>
    <col min="2566" max="2566" width="4" style="13" customWidth="1"/>
    <col min="2567" max="2567" width="0" style="13" hidden="1" customWidth="1"/>
    <col min="2568" max="2568" width="23.25" style="13" customWidth="1"/>
    <col min="2569" max="2569" width="17.125" style="13" customWidth="1"/>
    <col min="2570" max="2570" width="8.125" style="13" customWidth="1"/>
    <col min="2571" max="2571" width="4" style="13" customWidth="1"/>
    <col min="2572" max="2572" width="0" style="13" hidden="1" customWidth="1"/>
    <col min="2573" max="2573" width="8.25" style="13" customWidth="1"/>
    <col min="2574" max="2574" width="0" style="13" hidden="1" customWidth="1"/>
    <col min="2575" max="2575" width="97.75" style="13" customWidth="1"/>
    <col min="2576" max="2576" width="14.125" style="13" customWidth="1"/>
    <col min="2577" max="2577" width="16" style="13" customWidth="1"/>
    <col min="2578" max="2580" width="10.125" style="13" customWidth="1"/>
    <col min="2581" max="2581" width="5.125" style="13" customWidth="1"/>
    <col min="2582" max="2588" width="8.875" style="13" customWidth="1"/>
    <col min="2589" max="2816" width="9" style="13"/>
    <col min="2817" max="2817" width="4.125" style="13" customWidth="1"/>
    <col min="2818" max="2818" width="22.5" style="13" customWidth="1"/>
    <col min="2819" max="2819" width="26.625" style="13" customWidth="1"/>
    <col min="2820" max="2820" width="17.125" style="13" customWidth="1"/>
    <col min="2821" max="2821" width="8.125" style="13" customWidth="1"/>
    <col min="2822" max="2822" width="4" style="13" customWidth="1"/>
    <col min="2823" max="2823" width="0" style="13" hidden="1" customWidth="1"/>
    <col min="2824" max="2824" width="23.25" style="13" customWidth="1"/>
    <col min="2825" max="2825" width="17.125" style="13" customWidth="1"/>
    <col min="2826" max="2826" width="8.125" style="13" customWidth="1"/>
    <col min="2827" max="2827" width="4" style="13" customWidth="1"/>
    <col min="2828" max="2828" width="0" style="13" hidden="1" customWidth="1"/>
    <col min="2829" max="2829" width="8.25" style="13" customWidth="1"/>
    <col min="2830" max="2830" width="0" style="13" hidden="1" customWidth="1"/>
    <col min="2831" max="2831" width="97.75" style="13" customWidth="1"/>
    <col min="2832" max="2832" width="14.125" style="13" customWidth="1"/>
    <col min="2833" max="2833" width="16" style="13" customWidth="1"/>
    <col min="2834" max="2836" width="10.125" style="13" customWidth="1"/>
    <col min="2837" max="2837" width="5.125" style="13" customWidth="1"/>
    <col min="2838" max="2844" width="8.875" style="13" customWidth="1"/>
    <col min="2845" max="3072" width="9" style="13"/>
    <col min="3073" max="3073" width="4.125" style="13" customWidth="1"/>
    <col min="3074" max="3074" width="22.5" style="13" customWidth="1"/>
    <col min="3075" max="3075" width="26.625" style="13" customWidth="1"/>
    <col min="3076" max="3076" width="17.125" style="13" customWidth="1"/>
    <col min="3077" max="3077" width="8.125" style="13" customWidth="1"/>
    <col min="3078" max="3078" width="4" style="13" customWidth="1"/>
    <col min="3079" max="3079" width="0" style="13" hidden="1" customWidth="1"/>
    <col min="3080" max="3080" width="23.25" style="13" customWidth="1"/>
    <col min="3081" max="3081" width="17.125" style="13" customWidth="1"/>
    <col min="3082" max="3082" width="8.125" style="13" customWidth="1"/>
    <col min="3083" max="3083" width="4" style="13" customWidth="1"/>
    <col min="3084" max="3084" width="0" style="13" hidden="1" customWidth="1"/>
    <col min="3085" max="3085" width="8.25" style="13" customWidth="1"/>
    <col min="3086" max="3086" width="0" style="13" hidden="1" customWidth="1"/>
    <col min="3087" max="3087" width="97.75" style="13" customWidth="1"/>
    <col min="3088" max="3088" width="14.125" style="13" customWidth="1"/>
    <col min="3089" max="3089" width="16" style="13" customWidth="1"/>
    <col min="3090" max="3092" width="10.125" style="13" customWidth="1"/>
    <col min="3093" max="3093" width="5.125" style="13" customWidth="1"/>
    <col min="3094" max="3100" width="8.875" style="13" customWidth="1"/>
    <col min="3101" max="3328" width="9" style="13"/>
    <col min="3329" max="3329" width="4.125" style="13" customWidth="1"/>
    <col min="3330" max="3330" width="22.5" style="13" customWidth="1"/>
    <col min="3331" max="3331" width="26.625" style="13" customWidth="1"/>
    <col min="3332" max="3332" width="17.125" style="13" customWidth="1"/>
    <col min="3333" max="3333" width="8.125" style="13" customWidth="1"/>
    <col min="3334" max="3334" width="4" style="13" customWidth="1"/>
    <col min="3335" max="3335" width="0" style="13" hidden="1" customWidth="1"/>
    <col min="3336" max="3336" width="23.25" style="13" customWidth="1"/>
    <col min="3337" max="3337" width="17.125" style="13" customWidth="1"/>
    <col min="3338" max="3338" width="8.125" style="13" customWidth="1"/>
    <col min="3339" max="3339" width="4" style="13" customWidth="1"/>
    <col min="3340" max="3340" width="0" style="13" hidden="1" customWidth="1"/>
    <col min="3341" max="3341" width="8.25" style="13" customWidth="1"/>
    <col min="3342" max="3342" width="0" style="13" hidden="1" customWidth="1"/>
    <col min="3343" max="3343" width="97.75" style="13" customWidth="1"/>
    <col min="3344" max="3344" width="14.125" style="13" customWidth="1"/>
    <col min="3345" max="3345" width="16" style="13" customWidth="1"/>
    <col min="3346" max="3348" width="10.125" style="13" customWidth="1"/>
    <col min="3349" max="3349" width="5.125" style="13" customWidth="1"/>
    <col min="3350" max="3356" width="8.875" style="13" customWidth="1"/>
    <col min="3357" max="3584" width="9" style="13"/>
    <col min="3585" max="3585" width="4.125" style="13" customWidth="1"/>
    <col min="3586" max="3586" width="22.5" style="13" customWidth="1"/>
    <col min="3587" max="3587" width="26.625" style="13" customWidth="1"/>
    <col min="3588" max="3588" width="17.125" style="13" customWidth="1"/>
    <col min="3589" max="3589" width="8.125" style="13" customWidth="1"/>
    <col min="3590" max="3590" width="4" style="13" customWidth="1"/>
    <col min="3591" max="3591" width="0" style="13" hidden="1" customWidth="1"/>
    <col min="3592" max="3592" width="23.25" style="13" customWidth="1"/>
    <col min="3593" max="3593" width="17.125" style="13" customWidth="1"/>
    <col min="3594" max="3594" width="8.125" style="13" customWidth="1"/>
    <col min="3595" max="3595" width="4" style="13" customWidth="1"/>
    <col min="3596" max="3596" width="0" style="13" hidden="1" customWidth="1"/>
    <col min="3597" max="3597" width="8.25" style="13" customWidth="1"/>
    <col min="3598" max="3598" width="0" style="13" hidden="1" customWidth="1"/>
    <col min="3599" max="3599" width="97.75" style="13" customWidth="1"/>
    <col min="3600" max="3600" width="14.125" style="13" customWidth="1"/>
    <col min="3601" max="3601" width="16" style="13" customWidth="1"/>
    <col min="3602" max="3604" width="10.125" style="13" customWidth="1"/>
    <col min="3605" max="3605" width="5.125" style="13" customWidth="1"/>
    <col min="3606" max="3612" width="8.875" style="13" customWidth="1"/>
    <col min="3613" max="3840" width="9" style="13"/>
    <col min="3841" max="3841" width="4.125" style="13" customWidth="1"/>
    <col min="3842" max="3842" width="22.5" style="13" customWidth="1"/>
    <col min="3843" max="3843" width="26.625" style="13" customWidth="1"/>
    <col min="3844" max="3844" width="17.125" style="13" customWidth="1"/>
    <col min="3845" max="3845" width="8.125" style="13" customWidth="1"/>
    <col min="3846" max="3846" width="4" style="13" customWidth="1"/>
    <col min="3847" max="3847" width="0" style="13" hidden="1" customWidth="1"/>
    <col min="3848" max="3848" width="23.25" style="13" customWidth="1"/>
    <col min="3849" max="3849" width="17.125" style="13" customWidth="1"/>
    <col min="3850" max="3850" width="8.125" style="13" customWidth="1"/>
    <col min="3851" max="3851" width="4" style="13" customWidth="1"/>
    <col min="3852" max="3852" width="0" style="13" hidden="1" customWidth="1"/>
    <col min="3853" max="3853" width="8.25" style="13" customWidth="1"/>
    <col min="3854" max="3854" width="0" style="13" hidden="1" customWidth="1"/>
    <col min="3855" max="3855" width="97.75" style="13" customWidth="1"/>
    <col min="3856" max="3856" width="14.125" style="13" customWidth="1"/>
    <col min="3857" max="3857" width="16" style="13" customWidth="1"/>
    <col min="3858" max="3860" width="10.125" style="13" customWidth="1"/>
    <col min="3861" max="3861" width="5.125" style="13" customWidth="1"/>
    <col min="3862" max="3868" width="8.875" style="13" customWidth="1"/>
    <col min="3869" max="4096" width="9" style="13"/>
    <col min="4097" max="4097" width="4.125" style="13" customWidth="1"/>
    <col min="4098" max="4098" width="22.5" style="13" customWidth="1"/>
    <col min="4099" max="4099" width="26.625" style="13" customWidth="1"/>
    <col min="4100" max="4100" width="17.125" style="13" customWidth="1"/>
    <col min="4101" max="4101" width="8.125" style="13" customWidth="1"/>
    <col min="4102" max="4102" width="4" style="13" customWidth="1"/>
    <col min="4103" max="4103" width="0" style="13" hidden="1" customWidth="1"/>
    <col min="4104" max="4104" width="23.25" style="13" customWidth="1"/>
    <col min="4105" max="4105" width="17.125" style="13" customWidth="1"/>
    <col min="4106" max="4106" width="8.125" style="13" customWidth="1"/>
    <col min="4107" max="4107" width="4" style="13" customWidth="1"/>
    <col min="4108" max="4108" width="0" style="13" hidden="1" customWidth="1"/>
    <col min="4109" max="4109" width="8.25" style="13" customWidth="1"/>
    <col min="4110" max="4110" width="0" style="13" hidden="1" customWidth="1"/>
    <col min="4111" max="4111" width="97.75" style="13" customWidth="1"/>
    <col min="4112" max="4112" width="14.125" style="13" customWidth="1"/>
    <col min="4113" max="4113" width="16" style="13" customWidth="1"/>
    <col min="4114" max="4116" width="10.125" style="13" customWidth="1"/>
    <col min="4117" max="4117" width="5.125" style="13" customWidth="1"/>
    <col min="4118" max="4124" width="8.875" style="13" customWidth="1"/>
    <col min="4125" max="4352" width="9" style="13"/>
    <col min="4353" max="4353" width="4.125" style="13" customWidth="1"/>
    <col min="4354" max="4354" width="22.5" style="13" customWidth="1"/>
    <col min="4355" max="4355" width="26.625" style="13" customWidth="1"/>
    <col min="4356" max="4356" width="17.125" style="13" customWidth="1"/>
    <col min="4357" max="4357" width="8.125" style="13" customWidth="1"/>
    <col min="4358" max="4358" width="4" style="13" customWidth="1"/>
    <col min="4359" max="4359" width="0" style="13" hidden="1" customWidth="1"/>
    <col min="4360" max="4360" width="23.25" style="13" customWidth="1"/>
    <col min="4361" max="4361" width="17.125" style="13" customWidth="1"/>
    <col min="4362" max="4362" width="8.125" style="13" customWidth="1"/>
    <col min="4363" max="4363" width="4" style="13" customWidth="1"/>
    <col min="4364" max="4364" width="0" style="13" hidden="1" customWidth="1"/>
    <col min="4365" max="4365" width="8.25" style="13" customWidth="1"/>
    <col min="4366" max="4366" width="0" style="13" hidden="1" customWidth="1"/>
    <col min="4367" max="4367" width="97.75" style="13" customWidth="1"/>
    <col min="4368" max="4368" width="14.125" style="13" customWidth="1"/>
    <col min="4369" max="4369" width="16" style="13" customWidth="1"/>
    <col min="4370" max="4372" width="10.125" style="13" customWidth="1"/>
    <col min="4373" max="4373" width="5.125" style="13" customWidth="1"/>
    <col min="4374" max="4380" width="8.875" style="13" customWidth="1"/>
    <col min="4381" max="4608" width="9" style="13"/>
    <col min="4609" max="4609" width="4.125" style="13" customWidth="1"/>
    <col min="4610" max="4610" width="22.5" style="13" customWidth="1"/>
    <col min="4611" max="4611" width="26.625" style="13" customWidth="1"/>
    <col min="4612" max="4612" width="17.125" style="13" customWidth="1"/>
    <col min="4613" max="4613" width="8.125" style="13" customWidth="1"/>
    <col min="4614" max="4614" width="4" style="13" customWidth="1"/>
    <col min="4615" max="4615" width="0" style="13" hidden="1" customWidth="1"/>
    <col min="4616" max="4616" width="23.25" style="13" customWidth="1"/>
    <col min="4617" max="4617" width="17.125" style="13" customWidth="1"/>
    <col min="4618" max="4618" width="8.125" style="13" customWidth="1"/>
    <col min="4619" max="4619" width="4" style="13" customWidth="1"/>
    <col min="4620" max="4620" width="0" style="13" hidden="1" customWidth="1"/>
    <col min="4621" max="4621" width="8.25" style="13" customWidth="1"/>
    <col min="4622" max="4622" width="0" style="13" hidden="1" customWidth="1"/>
    <col min="4623" max="4623" width="97.75" style="13" customWidth="1"/>
    <col min="4624" max="4624" width="14.125" style="13" customWidth="1"/>
    <col min="4625" max="4625" width="16" style="13" customWidth="1"/>
    <col min="4626" max="4628" width="10.125" style="13" customWidth="1"/>
    <col min="4629" max="4629" width="5.125" style="13" customWidth="1"/>
    <col min="4630" max="4636" width="8.875" style="13" customWidth="1"/>
    <col min="4637" max="4864" width="9" style="13"/>
    <col min="4865" max="4865" width="4.125" style="13" customWidth="1"/>
    <col min="4866" max="4866" width="22.5" style="13" customWidth="1"/>
    <col min="4867" max="4867" width="26.625" style="13" customWidth="1"/>
    <col min="4868" max="4868" width="17.125" style="13" customWidth="1"/>
    <col min="4869" max="4869" width="8.125" style="13" customWidth="1"/>
    <col min="4870" max="4870" width="4" style="13" customWidth="1"/>
    <col min="4871" max="4871" width="0" style="13" hidden="1" customWidth="1"/>
    <col min="4872" max="4872" width="23.25" style="13" customWidth="1"/>
    <col min="4873" max="4873" width="17.125" style="13" customWidth="1"/>
    <col min="4874" max="4874" width="8.125" style="13" customWidth="1"/>
    <col min="4875" max="4875" width="4" style="13" customWidth="1"/>
    <col min="4876" max="4876" width="0" style="13" hidden="1" customWidth="1"/>
    <col min="4877" max="4877" width="8.25" style="13" customWidth="1"/>
    <col min="4878" max="4878" width="0" style="13" hidden="1" customWidth="1"/>
    <col min="4879" max="4879" width="97.75" style="13" customWidth="1"/>
    <col min="4880" max="4880" width="14.125" style="13" customWidth="1"/>
    <col min="4881" max="4881" width="16" style="13" customWidth="1"/>
    <col min="4882" max="4884" width="10.125" style="13" customWidth="1"/>
    <col min="4885" max="4885" width="5.125" style="13" customWidth="1"/>
    <col min="4886" max="4892" width="8.875" style="13" customWidth="1"/>
    <col min="4893" max="5120" width="9" style="13"/>
    <col min="5121" max="5121" width="4.125" style="13" customWidth="1"/>
    <col min="5122" max="5122" width="22.5" style="13" customWidth="1"/>
    <col min="5123" max="5123" width="26.625" style="13" customWidth="1"/>
    <col min="5124" max="5124" width="17.125" style="13" customWidth="1"/>
    <col min="5125" max="5125" width="8.125" style="13" customWidth="1"/>
    <col min="5126" max="5126" width="4" style="13" customWidth="1"/>
    <col min="5127" max="5127" width="0" style="13" hidden="1" customWidth="1"/>
    <col min="5128" max="5128" width="23.25" style="13" customWidth="1"/>
    <col min="5129" max="5129" width="17.125" style="13" customWidth="1"/>
    <col min="5130" max="5130" width="8.125" style="13" customWidth="1"/>
    <col min="5131" max="5131" width="4" style="13" customWidth="1"/>
    <col min="5132" max="5132" width="0" style="13" hidden="1" customWidth="1"/>
    <col min="5133" max="5133" width="8.25" style="13" customWidth="1"/>
    <col min="5134" max="5134" width="0" style="13" hidden="1" customWidth="1"/>
    <col min="5135" max="5135" width="97.75" style="13" customWidth="1"/>
    <col min="5136" max="5136" width="14.125" style="13" customWidth="1"/>
    <col min="5137" max="5137" width="16" style="13" customWidth="1"/>
    <col min="5138" max="5140" width="10.125" style="13" customWidth="1"/>
    <col min="5141" max="5141" width="5.125" style="13" customWidth="1"/>
    <col min="5142" max="5148" width="8.875" style="13" customWidth="1"/>
    <col min="5149" max="5376" width="9" style="13"/>
    <col min="5377" max="5377" width="4.125" style="13" customWidth="1"/>
    <col min="5378" max="5378" width="22.5" style="13" customWidth="1"/>
    <col min="5379" max="5379" width="26.625" style="13" customWidth="1"/>
    <col min="5380" max="5380" width="17.125" style="13" customWidth="1"/>
    <col min="5381" max="5381" width="8.125" style="13" customWidth="1"/>
    <col min="5382" max="5382" width="4" style="13" customWidth="1"/>
    <col min="5383" max="5383" width="0" style="13" hidden="1" customWidth="1"/>
    <col min="5384" max="5384" width="23.25" style="13" customWidth="1"/>
    <col min="5385" max="5385" width="17.125" style="13" customWidth="1"/>
    <col min="5386" max="5386" width="8.125" style="13" customWidth="1"/>
    <col min="5387" max="5387" width="4" style="13" customWidth="1"/>
    <col min="5388" max="5388" width="0" style="13" hidden="1" customWidth="1"/>
    <col min="5389" max="5389" width="8.25" style="13" customWidth="1"/>
    <col min="5390" max="5390" width="0" style="13" hidden="1" customWidth="1"/>
    <col min="5391" max="5391" width="97.75" style="13" customWidth="1"/>
    <col min="5392" max="5392" width="14.125" style="13" customWidth="1"/>
    <col min="5393" max="5393" width="16" style="13" customWidth="1"/>
    <col min="5394" max="5396" width="10.125" style="13" customWidth="1"/>
    <col min="5397" max="5397" width="5.125" style="13" customWidth="1"/>
    <col min="5398" max="5404" width="8.875" style="13" customWidth="1"/>
    <col min="5405" max="5632" width="9" style="13"/>
    <col min="5633" max="5633" width="4.125" style="13" customWidth="1"/>
    <col min="5634" max="5634" width="22.5" style="13" customWidth="1"/>
    <col min="5635" max="5635" width="26.625" style="13" customWidth="1"/>
    <col min="5636" max="5636" width="17.125" style="13" customWidth="1"/>
    <col min="5637" max="5637" width="8.125" style="13" customWidth="1"/>
    <col min="5638" max="5638" width="4" style="13" customWidth="1"/>
    <col min="5639" max="5639" width="0" style="13" hidden="1" customWidth="1"/>
    <col min="5640" max="5640" width="23.25" style="13" customWidth="1"/>
    <col min="5641" max="5641" width="17.125" style="13" customWidth="1"/>
    <col min="5642" max="5642" width="8.125" style="13" customWidth="1"/>
    <col min="5643" max="5643" width="4" style="13" customWidth="1"/>
    <col min="5644" max="5644" width="0" style="13" hidden="1" customWidth="1"/>
    <col min="5645" max="5645" width="8.25" style="13" customWidth="1"/>
    <col min="5646" max="5646" width="0" style="13" hidden="1" customWidth="1"/>
    <col min="5647" max="5647" width="97.75" style="13" customWidth="1"/>
    <col min="5648" max="5648" width="14.125" style="13" customWidth="1"/>
    <col min="5649" max="5649" width="16" style="13" customWidth="1"/>
    <col min="5650" max="5652" width="10.125" style="13" customWidth="1"/>
    <col min="5653" max="5653" width="5.125" style="13" customWidth="1"/>
    <col min="5654" max="5660" width="8.875" style="13" customWidth="1"/>
    <col min="5661" max="5888" width="9" style="13"/>
    <col min="5889" max="5889" width="4.125" style="13" customWidth="1"/>
    <col min="5890" max="5890" width="22.5" style="13" customWidth="1"/>
    <col min="5891" max="5891" width="26.625" style="13" customWidth="1"/>
    <col min="5892" max="5892" width="17.125" style="13" customWidth="1"/>
    <col min="5893" max="5893" width="8.125" style="13" customWidth="1"/>
    <col min="5894" max="5894" width="4" style="13" customWidth="1"/>
    <col min="5895" max="5895" width="0" style="13" hidden="1" customWidth="1"/>
    <col min="5896" max="5896" width="23.25" style="13" customWidth="1"/>
    <col min="5897" max="5897" width="17.125" style="13" customWidth="1"/>
    <col min="5898" max="5898" width="8.125" style="13" customWidth="1"/>
    <col min="5899" max="5899" width="4" style="13" customWidth="1"/>
    <col min="5900" max="5900" width="0" style="13" hidden="1" customWidth="1"/>
    <col min="5901" max="5901" width="8.25" style="13" customWidth="1"/>
    <col min="5902" max="5902" width="0" style="13" hidden="1" customWidth="1"/>
    <col min="5903" max="5903" width="97.75" style="13" customWidth="1"/>
    <col min="5904" max="5904" width="14.125" style="13" customWidth="1"/>
    <col min="5905" max="5905" width="16" style="13" customWidth="1"/>
    <col min="5906" max="5908" width="10.125" style="13" customWidth="1"/>
    <col min="5909" max="5909" width="5.125" style="13" customWidth="1"/>
    <col min="5910" max="5916" width="8.875" style="13" customWidth="1"/>
    <col min="5917" max="6144" width="9" style="13"/>
    <col min="6145" max="6145" width="4.125" style="13" customWidth="1"/>
    <col min="6146" max="6146" width="22.5" style="13" customWidth="1"/>
    <col min="6147" max="6147" width="26.625" style="13" customWidth="1"/>
    <col min="6148" max="6148" width="17.125" style="13" customWidth="1"/>
    <col min="6149" max="6149" width="8.125" style="13" customWidth="1"/>
    <col min="6150" max="6150" width="4" style="13" customWidth="1"/>
    <col min="6151" max="6151" width="0" style="13" hidden="1" customWidth="1"/>
    <col min="6152" max="6152" width="23.25" style="13" customWidth="1"/>
    <col min="6153" max="6153" width="17.125" style="13" customWidth="1"/>
    <col min="6154" max="6154" width="8.125" style="13" customWidth="1"/>
    <col min="6155" max="6155" width="4" style="13" customWidth="1"/>
    <col min="6156" max="6156" width="0" style="13" hidden="1" customWidth="1"/>
    <col min="6157" max="6157" width="8.25" style="13" customWidth="1"/>
    <col min="6158" max="6158" width="0" style="13" hidden="1" customWidth="1"/>
    <col min="6159" max="6159" width="97.75" style="13" customWidth="1"/>
    <col min="6160" max="6160" width="14.125" style="13" customWidth="1"/>
    <col min="6161" max="6161" width="16" style="13" customWidth="1"/>
    <col min="6162" max="6164" width="10.125" style="13" customWidth="1"/>
    <col min="6165" max="6165" width="5.125" style="13" customWidth="1"/>
    <col min="6166" max="6172" width="8.875" style="13" customWidth="1"/>
    <col min="6173" max="6400" width="9" style="13"/>
    <col min="6401" max="6401" width="4.125" style="13" customWidth="1"/>
    <col min="6402" max="6402" width="22.5" style="13" customWidth="1"/>
    <col min="6403" max="6403" width="26.625" style="13" customWidth="1"/>
    <col min="6404" max="6404" width="17.125" style="13" customWidth="1"/>
    <col min="6405" max="6405" width="8.125" style="13" customWidth="1"/>
    <col min="6406" max="6406" width="4" style="13" customWidth="1"/>
    <col min="6407" max="6407" width="0" style="13" hidden="1" customWidth="1"/>
    <col min="6408" max="6408" width="23.25" style="13" customWidth="1"/>
    <col min="6409" max="6409" width="17.125" style="13" customWidth="1"/>
    <col min="6410" max="6410" width="8.125" style="13" customWidth="1"/>
    <col min="6411" max="6411" width="4" style="13" customWidth="1"/>
    <col min="6412" max="6412" width="0" style="13" hidden="1" customWidth="1"/>
    <col min="6413" max="6413" width="8.25" style="13" customWidth="1"/>
    <col min="6414" max="6414" width="0" style="13" hidden="1" customWidth="1"/>
    <col min="6415" max="6415" width="97.75" style="13" customWidth="1"/>
    <col min="6416" max="6416" width="14.125" style="13" customWidth="1"/>
    <col min="6417" max="6417" width="16" style="13" customWidth="1"/>
    <col min="6418" max="6420" width="10.125" style="13" customWidth="1"/>
    <col min="6421" max="6421" width="5.125" style="13" customWidth="1"/>
    <col min="6422" max="6428" width="8.875" style="13" customWidth="1"/>
    <col min="6429" max="6656" width="9" style="13"/>
    <col min="6657" max="6657" width="4.125" style="13" customWidth="1"/>
    <col min="6658" max="6658" width="22.5" style="13" customWidth="1"/>
    <col min="6659" max="6659" width="26.625" style="13" customWidth="1"/>
    <col min="6660" max="6660" width="17.125" style="13" customWidth="1"/>
    <col min="6661" max="6661" width="8.125" style="13" customWidth="1"/>
    <col min="6662" max="6662" width="4" style="13" customWidth="1"/>
    <col min="6663" max="6663" width="0" style="13" hidden="1" customWidth="1"/>
    <col min="6664" max="6664" width="23.25" style="13" customWidth="1"/>
    <col min="6665" max="6665" width="17.125" style="13" customWidth="1"/>
    <col min="6666" max="6666" width="8.125" style="13" customWidth="1"/>
    <col min="6667" max="6667" width="4" style="13" customWidth="1"/>
    <col min="6668" max="6668" width="0" style="13" hidden="1" customWidth="1"/>
    <col min="6669" max="6669" width="8.25" style="13" customWidth="1"/>
    <col min="6670" max="6670" width="0" style="13" hidden="1" customWidth="1"/>
    <col min="6671" max="6671" width="97.75" style="13" customWidth="1"/>
    <col min="6672" max="6672" width="14.125" style="13" customWidth="1"/>
    <col min="6673" max="6673" width="16" style="13" customWidth="1"/>
    <col min="6674" max="6676" width="10.125" style="13" customWidth="1"/>
    <col min="6677" max="6677" width="5.125" style="13" customWidth="1"/>
    <col min="6678" max="6684" width="8.875" style="13" customWidth="1"/>
    <col min="6685" max="6912" width="9" style="13"/>
    <col min="6913" max="6913" width="4.125" style="13" customWidth="1"/>
    <col min="6914" max="6914" width="22.5" style="13" customWidth="1"/>
    <col min="6915" max="6915" width="26.625" style="13" customWidth="1"/>
    <col min="6916" max="6916" width="17.125" style="13" customWidth="1"/>
    <col min="6917" max="6917" width="8.125" style="13" customWidth="1"/>
    <col min="6918" max="6918" width="4" style="13" customWidth="1"/>
    <col min="6919" max="6919" width="0" style="13" hidden="1" customWidth="1"/>
    <col min="6920" max="6920" width="23.25" style="13" customWidth="1"/>
    <col min="6921" max="6921" width="17.125" style="13" customWidth="1"/>
    <col min="6922" max="6922" width="8.125" style="13" customWidth="1"/>
    <col min="6923" max="6923" width="4" style="13" customWidth="1"/>
    <col min="6924" max="6924" width="0" style="13" hidden="1" customWidth="1"/>
    <col min="6925" max="6925" width="8.25" style="13" customWidth="1"/>
    <col min="6926" max="6926" width="0" style="13" hidden="1" customWidth="1"/>
    <col min="6927" max="6927" width="97.75" style="13" customWidth="1"/>
    <col min="6928" max="6928" width="14.125" style="13" customWidth="1"/>
    <col min="6929" max="6929" width="16" style="13" customWidth="1"/>
    <col min="6930" max="6932" width="10.125" style="13" customWidth="1"/>
    <col min="6933" max="6933" width="5.125" style="13" customWidth="1"/>
    <col min="6934" max="6940" width="8.875" style="13" customWidth="1"/>
    <col min="6941" max="7168" width="9" style="13"/>
    <col min="7169" max="7169" width="4.125" style="13" customWidth="1"/>
    <col min="7170" max="7170" width="22.5" style="13" customWidth="1"/>
    <col min="7171" max="7171" width="26.625" style="13" customWidth="1"/>
    <col min="7172" max="7172" width="17.125" style="13" customWidth="1"/>
    <col min="7173" max="7173" width="8.125" style="13" customWidth="1"/>
    <col min="7174" max="7174" width="4" style="13" customWidth="1"/>
    <col min="7175" max="7175" width="0" style="13" hidden="1" customWidth="1"/>
    <col min="7176" max="7176" width="23.25" style="13" customWidth="1"/>
    <col min="7177" max="7177" width="17.125" style="13" customWidth="1"/>
    <col min="7178" max="7178" width="8.125" style="13" customWidth="1"/>
    <col min="7179" max="7179" width="4" style="13" customWidth="1"/>
    <col min="7180" max="7180" width="0" style="13" hidden="1" customWidth="1"/>
    <col min="7181" max="7181" width="8.25" style="13" customWidth="1"/>
    <col min="7182" max="7182" width="0" style="13" hidden="1" customWidth="1"/>
    <col min="7183" max="7183" width="97.75" style="13" customWidth="1"/>
    <col min="7184" max="7184" width="14.125" style="13" customWidth="1"/>
    <col min="7185" max="7185" width="16" style="13" customWidth="1"/>
    <col min="7186" max="7188" width="10.125" style="13" customWidth="1"/>
    <col min="7189" max="7189" width="5.125" style="13" customWidth="1"/>
    <col min="7190" max="7196" width="8.875" style="13" customWidth="1"/>
    <col min="7197" max="7424" width="9" style="13"/>
    <col min="7425" max="7425" width="4.125" style="13" customWidth="1"/>
    <col min="7426" max="7426" width="22.5" style="13" customWidth="1"/>
    <col min="7427" max="7427" width="26.625" style="13" customWidth="1"/>
    <col min="7428" max="7428" width="17.125" style="13" customWidth="1"/>
    <col min="7429" max="7429" width="8.125" style="13" customWidth="1"/>
    <col min="7430" max="7430" width="4" style="13" customWidth="1"/>
    <col min="7431" max="7431" width="0" style="13" hidden="1" customWidth="1"/>
    <col min="7432" max="7432" width="23.25" style="13" customWidth="1"/>
    <col min="7433" max="7433" width="17.125" style="13" customWidth="1"/>
    <col min="7434" max="7434" width="8.125" style="13" customWidth="1"/>
    <col min="7435" max="7435" width="4" style="13" customWidth="1"/>
    <col min="7436" max="7436" width="0" style="13" hidden="1" customWidth="1"/>
    <col min="7437" max="7437" width="8.25" style="13" customWidth="1"/>
    <col min="7438" max="7438" width="0" style="13" hidden="1" customWidth="1"/>
    <col min="7439" max="7439" width="97.75" style="13" customWidth="1"/>
    <col min="7440" max="7440" width="14.125" style="13" customWidth="1"/>
    <col min="7441" max="7441" width="16" style="13" customWidth="1"/>
    <col min="7442" max="7444" width="10.125" style="13" customWidth="1"/>
    <col min="7445" max="7445" width="5.125" style="13" customWidth="1"/>
    <col min="7446" max="7452" width="8.875" style="13" customWidth="1"/>
    <col min="7453" max="7680" width="9" style="13"/>
    <col min="7681" max="7681" width="4.125" style="13" customWidth="1"/>
    <col min="7682" max="7682" width="22.5" style="13" customWidth="1"/>
    <col min="7683" max="7683" width="26.625" style="13" customWidth="1"/>
    <col min="7684" max="7684" width="17.125" style="13" customWidth="1"/>
    <col min="7685" max="7685" width="8.125" style="13" customWidth="1"/>
    <col min="7686" max="7686" width="4" style="13" customWidth="1"/>
    <col min="7687" max="7687" width="0" style="13" hidden="1" customWidth="1"/>
    <col min="7688" max="7688" width="23.25" style="13" customWidth="1"/>
    <col min="7689" max="7689" width="17.125" style="13" customWidth="1"/>
    <col min="7690" max="7690" width="8.125" style="13" customWidth="1"/>
    <col min="7691" max="7691" width="4" style="13" customWidth="1"/>
    <col min="7692" max="7692" width="0" style="13" hidden="1" customWidth="1"/>
    <col min="7693" max="7693" width="8.25" style="13" customWidth="1"/>
    <col min="7694" max="7694" width="0" style="13" hidden="1" customWidth="1"/>
    <col min="7695" max="7695" width="97.75" style="13" customWidth="1"/>
    <col min="7696" max="7696" width="14.125" style="13" customWidth="1"/>
    <col min="7697" max="7697" width="16" style="13" customWidth="1"/>
    <col min="7698" max="7700" width="10.125" style="13" customWidth="1"/>
    <col min="7701" max="7701" width="5.125" style="13" customWidth="1"/>
    <col min="7702" max="7708" width="8.875" style="13" customWidth="1"/>
    <col min="7709" max="7936" width="9" style="13"/>
    <col min="7937" max="7937" width="4.125" style="13" customWidth="1"/>
    <col min="7938" max="7938" width="22.5" style="13" customWidth="1"/>
    <col min="7939" max="7939" width="26.625" style="13" customWidth="1"/>
    <col min="7940" max="7940" width="17.125" style="13" customWidth="1"/>
    <col min="7941" max="7941" width="8.125" style="13" customWidth="1"/>
    <col min="7942" max="7942" width="4" style="13" customWidth="1"/>
    <col min="7943" max="7943" width="0" style="13" hidden="1" customWidth="1"/>
    <col min="7944" max="7944" width="23.25" style="13" customWidth="1"/>
    <col min="7945" max="7945" width="17.125" style="13" customWidth="1"/>
    <col min="7946" max="7946" width="8.125" style="13" customWidth="1"/>
    <col min="7947" max="7947" width="4" style="13" customWidth="1"/>
    <col min="7948" max="7948" width="0" style="13" hidden="1" customWidth="1"/>
    <col min="7949" max="7949" width="8.25" style="13" customWidth="1"/>
    <col min="7950" max="7950" width="0" style="13" hidden="1" customWidth="1"/>
    <col min="7951" max="7951" width="97.75" style="13" customWidth="1"/>
    <col min="7952" max="7952" width="14.125" style="13" customWidth="1"/>
    <col min="7953" max="7953" width="16" style="13" customWidth="1"/>
    <col min="7954" max="7956" width="10.125" style="13" customWidth="1"/>
    <col min="7957" max="7957" width="5.125" style="13" customWidth="1"/>
    <col min="7958" max="7964" width="8.875" style="13" customWidth="1"/>
    <col min="7965" max="8192" width="9" style="13"/>
    <col min="8193" max="8193" width="4.125" style="13" customWidth="1"/>
    <col min="8194" max="8194" width="22.5" style="13" customWidth="1"/>
    <col min="8195" max="8195" width="26.625" style="13" customWidth="1"/>
    <col min="8196" max="8196" width="17.125" style="13" customWidth="1"/>
    <col min="8197" max="8197" width="8.125" style="13" customWidth="1"/>
    <col min="8198" max="8198" width="4" style="13" customWidth="1"/>
    <col min="8199" max="8199" width="0" style="13" hidden="1" customWidth="1"/>
    <col min="8200" max="8200" width="23.25" style="13" customWidth="1"/>
    <col min="8201" max="8201" width="17.125" style="13" customWidth="1"/>
    <col min="8202" max="8202" width="8.125" style="13" customWidth="1"/>
    <col min="8203" max="8203" width="4" style="13" customWidth="1"/>
    <col min="8204" max="8204" width="0" style="13" hidden="1" customWidth="1"/>
    <col min="8205" max="8205" width="8.25" style="13" customWidth="1"/>
    <col min="8206" max="8206" width="0" style="13" hidden="1" customWidth="1"/>
    <col min="8207" max="8207" width="97.75" style="13" customWidth="1"/>
    <col min="8208" max="8208" width="14.125" style="13" customWidth="1"/>
    <col min="8209" max="8209" width="16" style="13" customWidth="1"/>
    <col min="8210" max="8212" width="10.125" style="13" customWidth="1"/>
    <col min="8213" max="8213" width="5.125" style="13" customWidth="1"/>
    <col min="8214" max="8220" width="8.875" style="13" customWidth="1"/>
    <col min="8221" max="8448" width="9" style="13"/>
    <col min="8449" max="8449" width="4.125" style="13" customWidth="1"/>
    <col min="8450" max="8450" width="22.5" style="13" customWidth="1"/>
    <col min="8451" max="8451" width="26.625" style="13" customWidth="1"/>
    <col min="8452" max="8452" width="17.125" style="13" customWidth="1"/>
    <col min="8453" max="8453" width="8.125" style="13" customWidth="1"/>
    <col min="8454" max="8454" width="4" style="13" customWidth="1"/>
    <col min="8455" max="8455" width="0" style="13" hidden="1" customWidth="1"/>
    <col min="8456" max="8456" width="23.25" style="13" customWidth="1"/>
    <col min="8457" max="8457" width="17.125" style="13" customWidth="1"/>
    <col min="8458" max="8458" width="8.125" style="13" customWidth="1"/>
    <col min="8459" max="8459" width="4" style="13" customWidth="1"/>
    <col min="8460" max="8460" width="0" style="13" hidden="1" customWidth="1"/>
    <col min="8461" max="8461" width="8.25" style="13" customWidth="1"/>
    <col min="8462" max="8462" width="0" style="13" hidden="1" customWidth="1"/>
    <col min="8463" max="8463" width="97.75" style="13" customWidth="1"/>
    <col min="8464" max="8464" width="14.125" style="13" customWidth="1"/>
    <col min="8465" max="8465" width="16" style="13" customWidth="1"/>
    <col min="8466" max="8468" width="10.125" style="13" customWidth="1"/>
    <col min="8469" max="8469" width="5.125" style="13" customWidth="1"/>
    <col min="8470" max="8476" width="8.875" style="13" customWidth="1"/>
    <col min="8477" max="8704" width="9" style="13"/>
    <col min="8705" max="8705" width="4.125" style="13" customWidth="1"/>
    <col min="8706" max="8706" width="22.5" style="13" customWidth="1"/>
    <col min="8707" max="8707" width="26.625" style="13" customWidth="1"/>
    <col min="8708" max="8708" width="17.125" style="13" customWidth="1"/>
    <col min="8709" max="8709" width="8.125" style="13" customWidth="1"/>
    <col min="8710" max="8710" width="4" style="13" customWidth="1"/>
    <col min="8711" max="8711" width="0" style="13" hidden="1" customWidth="1"/>
    <col min="8712" max="8712" width="23.25" style="13" customWidth="1"/>
    <col min="8713" max="8713" width="17.125" style="13" customWidth="1"/>
    <col min="8714" max="8714" width="8.125" style="13" customWidth="1"/>
    <col min="8715" max="8715" width="4" style="13" customWidth="1"/>
    <col min="8716" max="8716" width="0" style="13" hidden="1" customWidth="1"/>
    <col min="8717" max="8717" width="8.25" style="13" customWidth="1"/>
    <col min="8718" max="8718" width="0" style="13" hidden="1" customWidth="1"/>
    <col min="8719" max="8719" width="97.75" style="13" customWidth="1"/>
    <col min="8720" max="8720" width="14.125" style="13" customWidth="1"/>
    <col min="8721" max="8721" width="16" style="13" customWidth="1"/>
    <col min="8722" max="8724" width="10.125" style="13" customWidth="1"/>
    <col min="8725" max="8725" width="5.125" style="13" customWidth="1"/>
    <col min="8726" max="8732" width="8.875" style="13" customWidth="1"/>
    <col min="8733" max="8960" width="9" style="13"/>
    <col min="8961" max="8961" width="4.125" style="13" customWidth="1"/>
    <col min="8962" max="8962" width="22.5" style="13" customWidth="1"/>
    <col min="8963" max="8963" width="26.625" style="13" customWidth="1"/>
    <col min="8964" max="8964" width="17.125" style="13" customWidth="1"/>
    <col min="8965" max="8965" width="8.125" style="13" customWidth="1"/>
    <col min="8966" max="8966" width="4" style="13" customWidth="1"/>
    <col min="8967" max="8967" width="0" style="13" hidden="1" customWidth="1"/>
    <col min="8968" max="8968" width="23.25" style="13" customWidth="1"/>
    <col min="8969" max="8969" width="17.125" style="13" customWidth="1"/>
    <col min="8970" max="8970" width="8.125" style="13" customWidth="1"/>
    <col min="8971" max="8971" width="4" style="13" customWidth="1"/>
    <col min="8972" max="8972" width="0" style="13" hidden="1" customWidth="1"/>
    <col min="8973" max="8973" width="8.25" style="13" customWidth="1"/>
    <col min="8974" max="8974" width="0" style="13" hidden="1" customWidth="1"/>
    <col min="8975" max="8975" width="97.75" style="13" customWidth="1"/>
    <col min="8976" max="8976" width="14.125" style="13" customWidth="1"/>
    <col min="8977" max="8977" width="16" style="13" customWidth="1"/>
    <col min="8978" max="8980" width="10.125" style="13" customWidth="1"/>
    <col min="8981" max="8981" width="5.125" style="13" customWidth="1"/>
    <col min="8982" max="8988" width="8.875" style="13" customWidth="1"/>
    <col min="8989" max="9216" width="9" style="13"/>
    <col min="9217" max="9217" width="4.125" style="13" customWidth="1"/>
    <col min="9218" max="9218" width="22.5" style="13" customWidth="1"/>
    <col min="9219" max="9219" width="26.625" style="13" customWidth="1"/>
    <col min="9220" max="9220" width="17.125" style="13" customWidth="1"/>
    <col min="9221" max="9221" width="8.125" style="13" customWidth="1"/>
    <col min="9222" max="9222" width="4" style="13" customWidth="1"/>
    <col min="9223" max="9223" width="0" style="13" hidden="1" customWidth="1"/>
    <col min="9224" max="9224" width="23.25" style="13" customWidth="1"/>
    <col min="9225" max="9225" width="17.125" style="13" customWidth="1"/>
    <col min="9226" max="9226" width="8.125" style="13" customWidth="1"/>
    <col min="9227" max="9227" width="4" style="13" customWidth="1"/>
    <col min="9228" max="9228" width="0" style="13" hidden="1" customWidth="1"/>
    <col min="9229" max="9229" width="8.25" style="13" customWidth="1"/>
    <col min="9230" max="9230" width="0" style="13" hidden="1" customWidth="1"/>
    <col min="9231" max="9231" width="97.75" style="13" customWidth="1"/>
    <col min="9232" max="9232" width="14.125" style="13" customWidth="1"/>
    <col min="9233" max="9233" width="16" style="13" customWidth="1"/>
    <col min="9234" max="9236" width="10.125" style="13" customWidth="1"/>
    <col min="9237" max="9237" width="5.125" style="13" customWidth="1"/>
    <col min="9238" max="9244" width="8.875" style="13" customWidth="1"/>
    <col min="9245" max="9472" width="9" style="13"/>
    <col min="9473" max="9473" width="4.125" style="13" customWidth="1"/>
    <col min="9474" max="9474" width="22.5" style="13" customWidth="1"/>
    <col min="9475" max="9475" width="26.625" style="13" customWidth="1"/>
    <col min="9476" max="9476" width="17.125" style="13" customWidth="1"/>
    <col min="9477" max="9477" width="8.125" style="13" customWidth="1"/>
    <col min="9478" max="9478" width="4" style="13" customWidth="1"/>
    <col min="9479" max="9479" width="0" style="13" hidden="1" customWidth="1"/>
    <col min="9480" max="9480" width="23.25" style="13" customWidth="1"/>
    <col min="9481" max="9481" width="17.125" style="13" customWidth="1"/>
    <col min="9482" max="9482" width="8.125" style="13" customWidth="1"/>
    <col min="9483" max="9483" width="4" style="13" customWidth="1"/>
    <col min="9484" max="9484" width="0" style="13" hidden="1" customWidth="1"/>
    <col min="9485" max="9485" width="8.25" style="13" customWidth="1"/>
    <col min="9486" max="9486" width="0" style="13" hidden="1" customWidth="1"/>
    <col min="9487" max="9487" width="97.75" style="13" customWidth="1"/>
    <col min="9488" max="9488" width="14.125" style="13" customWidth="1"/>
    <col min="9489" max="9489" width="16" style="13" customWidth="1"/>
    <col min="9490" max="9492" width="10.125" style="13" customWidth="1"/>
    <col min="9493" max="9493" width="5.125" style="13" customWidth="1"/>
    <col min="9494" max="9500" width="8.875" style="13" customWidth="1"/>
    <col min="9501" max="9728" width="9" style="13"/>
    <col min="9729" max="9729" width="4.125" style="13" customWidth="1"/>
    <col min="9730" max="9730" width="22.5" style="13" customWidth="1"/>
    <col min="9731" max="9731" width="26.625" style="13" customWidth="1"/>
    <col min="9732" max="9732" width="17.125" style="13" customWidth="1"/>
    <col min="9733" max="9733" width="8.125" style="13" customWidth="1"/>
    <col min="9734" max="9734" width="4" style="13" customWidth="1"/>
    <col min="9735" max="9735" width="0" style="13" hidden="1" customWidth="1"/>
    <col min="9736" max="9736" width="23.25" style="13" customWidth="1"/>
    <col min="9737" max="9737" width="17.125" style="13" customWidth="1"/>
    <col min="9738" max="9738" width="8.125" style="13" customWidth="1"/>
    <col min="9739" max="9739" width="4" style="13" customWidth="1"/>
    <col min="9740" max="9740" width="0" style="13" hidden="1" customWidth="1"/>
    <col min="9741" max="9741" width="8.25" style="13" customWidth="1"/>
    <col min="9742" max="9742" width="0" style="13" hidden="1" customWidth="1"/>
    <col min="9743" max="9743" width="97.75" style="13" customWidth="1"/>
    <col min="9744" max="9744" width="14.125" style="13" customWidth="1"/>
    <col min="9745" max="9745" width="16" style="13" customWidth="1"/>
    <col min="9746" max="9748" width="10.125" style="13" customWidth="1"/>
    <col min="9749" max="9749" width="5.125" style="13" customWidth="1"/>
    <col min="9750" max="9756" width="8.875" style="13" customWidth="1"/>
    <col min="9757" max="9984" width="9" style="13"/>
    <col min="9985" max="9985" width="4.125" style="13" customWidth="1"/>
    <col min="9986" max="9986" width="22.5" style="13" customWidth="1"/>
    <col min="9987" max="9987" width="26.625" style="13" customWidth="1"/>
    <col min="9988" max="9988" width="17.125" style="13" customWidth="1"/>
    <col min="9989" max="9989" width="8.125" style="13" customWidth="1"/>
    <col min="9990" max="9990" width="4" style="13" customWidth="1"/>
    <col min="9991" max="9991" width="0" style="13" hidden="1" customWidth="1"/>
    <col min="9992" max="9992" width="23.25" style="13" customWidth="1"/>
    <col min="9993" max="9993" width="17.125" style="13" customWidth="1"/>
    <col min="9994" max="9994" width="8.125" style="13" customWidth="1"/>
    <col min="9995" max="9995" width="4" style="13" customWidth="1"/>
    <col min="9996" max="9996" width="0" style="13" hidden="1" customWidth="1"/>
    <col min="9997" max="9997" width="8.25" style="13" customWidth="1"/>
    <col min="9998" max="9998" width="0" style="13" hidden="1" customWidth="1"/>
    <col min="9999" max="9999" width="97.75" style="13" customWidth="1"/>
    <col min="10000" max="10000" width="14.125" style="13" customWidth="1"/>
    <col min="10001" max="10001" width="16" style="13" customWidth="1"/>
    <col min="10002" max="10004" width="10.125" style="13" customWidth="1"/>
    <col min="10005" max="10005" width="5.125" style="13" customWidth="1"/>
    <col min="10006" max="10012" width="8.875" style="13" customWidth="1"/>
    <col min="10013" max="10240" width="9" style="13"/>
    <col min="10241" max="10241" width="4.125" style="13" customWidth="1"/>
    <col min="10242" max="10242" width="22.5" style="13" customWidth="1"/>
    <col min="10243" max="10243" width="26.625" style="13" customWidth="1"/>
    <col min="10244" max="10244" width="17.125" style="13" customWidth="1"/>
    <col min="10245" max="10245" width="8.125" style="13" customWidth="1"/>
    <col min="10246" max="10246" width="4" style="13" customWidth="1"/>
    <col min="10247" max="10247" width="0" style="13" hidden="1" customWidth="1"/>
    <col min="10248" max="10248" width="23.25" style="13" customWidth="1"/>
    <col min="10249" max="10249" width="17.125" style="13" customWidth="1"/>
    <col min="10250" max="10250" width="8.125" style="13" customWidth="1"/>
    <col min="10251" max="10251" width="4" style="13" customWidth="1"/>
    <col min="10252" max="10252" width="0" style="13" hidden="1" customWidth="1"/>
    <col min="10253" max="10253" width="8.25" style="13" customWidth="1"/>
    <col min="10254" max="10254" width="0" style="13" hidden="1" customWidth="1"/>
    <col min="10255" max="10255" width="97.75" style="13" customWidth="1"/>
    <col min="10256" max="10256" width="14.125" style="13" customWidth="1"/>
    <col min="10257" max="10257" width="16" style="13" customWidth="1"/>
    <col min="10258" max="10260" width="10.125" style="13" customWidth="1"/>
    <col min="10261" max="10261" width="5.125" style="13" customWidth="1"/>
    <col min="10262" max="10268" width="8.875" style="13" customWidth="1"/>
    <col min="10269" max="10496" width="9" style="13"/>
    <col min="10497" max="10497" width="4.125" style="13" customWidth="1"/>
    <col min="10498" max="10498" width="22.5" style="13" customWidth="1"/>
    <col min="10499" max="10499" width="26.625" style="13" customWidth="1"/>
    <col min="10500" max="10500" width="17.125" style="13" customWidth="1"/>
    <col min="10501" max="10501" width="8.125" style="13" customWidth="1"/>
    <col min="10502" max="10502" width="4" style="13" customWidth="1"/>
    <col min="10503" max="10503" width="0" style="13" hidden="1" customWidth="1"/>
    <col min="10504" max="10504" width="23.25" style="13" customWidth="1"/>
    <col min="10505" max="10505" width="17.125" style="13" customWidth="1"/>
    <col min="10506" max="10506" width="8.125" style="13" customWidth="1"/>
    <col min="10507" max="10507" width="4" style="13" customWidth="1"/>
    <col min="10508" max="10508" width="0" style="13" hidden="1" customWidth="1"/>
    <col min="10509" max="10509" width="8.25" style="13" customWidth="1"/>
    <col min="10510" max="10510" width="0" style="13" hidden="1" customWidth="1"/>
    <col min="10511" max="10511" width="97.75" style="13" customWidth="1"/>
    <col min="10512" max="10512" width="14.125" style="13" customWidth="1"/>
    <col min="10513" max="10513" width="16" style="13" customWidth="1"/>
    <col min="10514" max="10516" width="10.125" style="13" customWidth="1"/>
    <col min="10517" max="10517" width="5.125" style="13" customWidth="1"/>
    <col min="10518" max="10524" width="8.875" style="13" customWidth="1"/>
    <col min="10525" max="10752" width="9" style="13"/>
    <col min="10753" max="10753" width="4.125" style="13" customWidth="1"/>
    <col min="10754" max="10754" width="22.5" style="13" customWidth="1"/>
    <col min="10755" max="10755" width="26.625" style="13" customWidth="1"/>
    <col min="10756" max="10756" width="17.125" style="13" customWidth="1"/>
    <col min="10757" max="10757" width="8.125" style="13" customWidth="1"/>
    <col min="10758" max="10758" width="4" style="13" customWidth="1"/>
    <col min="10759" max="10759" width="0" style="13" hidden="1" customWidth="1"/>
    <col min="10760" max="10760" width="23.25" style="13" customWidth="1"/>
    <col min="10761" max="10761" width="17.125" style="13" customWidth="1"/>
    <col min="10762" max="10762" width="8.125" style="13" customWidth="1"/>
    <col min="10763" max="10763" width="4" style="13" customWidth="1"/>
    <col min="10764" max="10764" width="0" style="13" hidden="1" customWidth="1"/>
    <col min="10765" max="10765" width="8.25" style="13" customWidth="1"/>
    <col min="10766" max="10766" width="0" style="13" hidden="1" customWidth="1"/>
    <col min="10767" max="10767" width="97.75" style="13" customWidth="1"/>
    <col min="10768" max="10768" width="14.125" style="13" customWidth="1"/>
    <col min="10769" max="10769" width="16" style="13" customWidth="1"/>
    <col min="10770" max="10772" width="10.125" style="13" customWidth="1"/>
    <col min="10773" max="10773" width="5.125" style="13" customWidth="1"/>
    <col min="10774" max="10780" width="8.875" style="13" customWidth="1"/>
    <col min="10781" max="11008" width="9" style="13"/>
    <col min="11009" max="11009" width="4.125" style="13" customWidth="1"/>
    <col min="11010" max="11010" width="22.5" style="13" customWidth="1"/>
    <col min="11011" max="11011" width="26.625" style="13" customWidth="1"/>
    <col min="11012" max="11012" width="17.125" style="13" customWidth="1"/>
    <col min="11013" max="11013" width="8.125" style="13" customWidth="1"/>
    <col min="11014" max="11014" width="4" style="13" customWidth="1"/>
    <col min="11015" max="11015" width="0" style="13" hidden="1" customWidth="1"/>
    <col min="11016" max="11016" width="23.25" style="13" customWidth="1"/>
    <col min="11017" max="11017" width="17.125" style="13" customWidth="1"/>
    <col min="11018" max="11018" width="8.125" style="13" customWidth="1"/>
    <col min="11019" max="11019" width="4" style="13" customWidth="1"/>
    <col min="11020" max="11020" width="0" style="13" hidden="1" customWidth="1"/>
    <col min="11021" max="11021" width="8.25" style="13" customWidth="1"/>
    <col min="11022" max="11022" width="0" style="13" hidden="1" customWidth="1"/>
    <col min="11023" max="11023" width="97.75" style="13" customWidth="1"/>
    <col min="11024" max="11024" width="14.125" style="13" customWidth="1"/>
    <col min="11025" max="11025" width="16" style="13" customWidth="1"/>
    <col min="11026" max="11028" width="10.125" style="13" customWidth="1"/>
    <col min="11029" max="11029" width="5.125" style="13" customWidth="1"/>
    <col min="11030" max="11036" width="8.875" style="13" customWidth="1"/>
    <col min="11037" max="11264" width="9" style="13"/>
    <col min="11265" max="11265" width="4.125" style="13" customWidth="1"/>
    <col min="11266" max="11266" width="22.5" style="13" customWidth="1"/>
    <col min="11267" max="11267" width="26.625" style="13" customWidth="1"/>
    <col min="11268" max="11268" width="17.125" style="13" customWidth="1"/>
    <col min="11269" max="11269" width="8.125" style="13" customWidth="1"/>
    <col min="11270" max="11270" width="4" style="13" customWidth="1"/>
    <col min="11271" max="11271" width="0" style="13" hidden="1" customWidth="1"/>
    <col min="11272" max="11272" width="23.25" style="13" customWidth="1"/>
    <col min="11273" max="11273" width="17.125" style="13" customWidth="1"/>
    <col min="11274" max="11274" width="8.125" style="13" customWidth="1"/>
    <col min="11275" max="11275" width="4" style="13" customWidth="1"/>
    <col min="11276" max="11276" width="0" style="13" hidden="1" customWidth="1"/>
    <col min="11277" max="11277" width="8.25" style="13" customWidth="1"/>
    <col min="11278" max="11278" width="0" style="13" hidden="1" customWidth="1"/>
    <col min="11279" max="11279" width="97.75" style="13" customWidth="1"/>
    <col min="11280" max="11280" width="14.125" style="13" customWidth="1"/>
    <col min="11281" max="11281" width="16" style="13" customWidth="1"/>
    <col min="11282" max="11284" width="10.125" style="13" customWidth="1"/>
    <col min="11285" max="11285" width="5.125" style="13" customWidth="1"/>
    <col min="11286" max="11292" width="8.875" style="13" customWidth="1"/>
    <col min="11293" max="11520" width="9" style="13"/>
    <col min="11521" max="11521" width="4.125" style="13" customWidth="1"/>
    <col min="11522" max="11522" width="22.5" style="13" customWidth="1"/>
    <col min="11523" max="11523" width="26.625" style="13" customWidth="1"/>
    <col min="11524" max="11524" width="17.125" style="13" customWidth="1"/>
    <col min="11525" max="11525" width="8.125" style="13" customWidth="1"/>
    <col min="11526" max="11526" width="4" style="13" customWidth="1"/>
    <col min="11527" max="11527" width="0" style="13" hidden="1" customWidth="1"/>
    <col min="11528" max="11528" width="23.25" style="13" customWidth="1"/>
    <col min="11529" max="11529" width="17.125" style="13" customWidth="1"/>
    <col min="11530" max="11530" width="8.125" style="13" customWidth="1"/>
    <col min="11531" max="11531" width="4" style="13" customWidth="1"/>
    <col min="11532" max="11532" width="0" style="13" hidden="1" customWidth="1"/>
    <col min="11533" max="11533" width="8.25" style="13" customWidth="1"/>
    <col min="11534" max="11534" width="0" style="13" hidden="1" customWidth="1"/>
    <col min="11535" max="11535" width="97.75" style="13" customWidth="1"/>
    <col min="11536" max="11536" width="14.125" style="13" customWidth="1"/>
    <col min="11537" max="11537" width="16" style="13" customWidth="1"/>
    <col min="11538" max="11540" width="10.125" style="13" customWidth="1"/>
    <col min="11541" max="11541" width="5.125" style="13" customWidth="1"/>
    <col min="11542" max="11548" width="8.875" style="13" customWidth="1"/>
    <col min="11549" max="11776" width="9" style="13"/>
    <col min="11777" max="11777" width="4.125" style="13" customWidth="1"/>
    <col min="11778" max="11778" width="22.5" style="13" customWidth="1"/>
    <col min="11779" max="11779" width="26.625" style="13" customWidth="1"/>
    <col min="11780" max="11780" width="17.125" style="13" customWidth="1"/>
    <col min="11781" max="11781" width="8.125" style="13" customWidth="1"/>
    <col min="11782" max="11782" width="4" style="13" customWidth="1"/>
    <col min="11783" max="11783" width="0" style="13" hidden="1" customWidth="1"/>
    <col min="11784" max="11784" width="23.25" style="13" customWidth="1"/>
    <col min="11785" max="11785" width="17.125" style="13" customWidth="1"/>
    <col min="11786" max="11786" width="8.125" style="13" customWidth="1"/>
    <col min="11787" max="11787" width="4" style="13" customWidth="1"/>
    <col min="11788" max="11788" width="0" style="13" hidden="1" customWidth="1"/>
    <col min="11789" max="11789" width="8.25" style="13" customWidth="1"/>
    <col min="11790" max="11790" width="0" style="13" hidden="1" customWidth="1"/>
    <col min="11791" max="11791" width="97.75" style="13" customWidth="1"/>
    <col min="11792" max="11792" width="14.125" style="13" customWidth="1"/>
    <col min="11793" max="11793" width="16" style="13" customWidth="1"/>
    <col min="11794" max="11796" width="10.125" style="13" customWidth="1"/>
    <col min="11797" max="11797" width="5.125" style="13" customWidth="1"/>
    <col min="11798" max="11804" width="8.875" style="13" customWidth="1"/>
    <col min="11805" max="12032" width="9" style="13"/>
    <col min="12033" max="12033" width="4.125" style="13" customWidth="1"/>
    <col min="12034" max="12034" width="22.5" style="13" customWidth="1"/>
    <col min="12035" max="12035" width="26.625" style="13" customWidth="1"/>
    <col min="12036" max="12036" width="17.125" style="13" customWidth="1"/>
    <col min="12037" max="12037" width="8.125" style="13" customWidth="1"/>
    <col min="12038" max="12038" width="4" style="13" customWidth="1"/>
    <col min="12039" max="12039" width="0" style="13" hidden="1" customWidth="1"/>
    <col min="12040" max="12040" width="23.25" style="13" customWidth="1"/>
    <col min="12041" max="12041" width="17.125" style="13" customWidth="1"/>
    <col min="12042" max="12042" width="8.125" style="13" customWidth="1"/>
    <col min="12043" max="12043" width="4" style="13" customWidth="1"/>
    <col min="12044" max="12044" width="0" style="13" hidden="1" customWidth="1"/>
    <col min="12045" max="12045" width="8.25" style="13" customWidth="1"/>
    <col min="12046" max="12046" width="0" style="13" hidden="1" customWidth="1"/>
    <col min="12047" max="12047" width="97.75" style="13" customWidth="1"/>
    <col min="12048" max="12048" width="14.125" style="13" customWidth="1"/>
    <col min="12049" max="12049" width="16" style="13" customWidth="1"/>
    <col min="12050" max="12052" width="10.125" style="13" customWidth="1"/>
    <col min="12053" max="12053" width="5.125" style="13" customWidth="1"/>
    <col min="12054" max="12060" width="8.875" style="13" customWidth="1"/>
    <col min="12061" max="12288" width="9" style="13"/>
    <col min="12289" max="12289" width="4.125" style="13" customWidth="1"/>
    <col min="12290" max="12290" width="22.5" style="13" customWidth="1"/>
    <col min="12291" max="12291" width="26.625" style="13" customWidth="1"/>
    <col min="12292" max="12292" width="17.125" style="13" customWidth="1"/>
    <col min="12293" max="12293" width="8.125" style="13" customWidth="1"/>
    <col min="12294" max="12294" width="4" style="13" customWidth="1"/>
    <col min="12295" max="12295" width="0" style="13" hidden="1" customWidth="1"/>
    <col min="12296" max="12296" width="23.25" style="13" customWidth="1"/>
    <col min="12297" max="12297" width="17.125" style="13" customWidth="1"/>
    <col min="12298" max="12298" width="8.125" style="13" customWidth="1"/>
    <col min="12299" max="12299" width="4" style="13" customWidth="1"/>
    <col min="12300" max="12300" width="0" style="13" hidden="1" customWidth="1"/>
    <col min="12301" max="12301" width="8.25" style="13" customWidth="1"/>
    <col min="12302" max="12302" width="0" style="13" hidden="1" customWidth="1"/>
    <col min="12303" max="12303" width="97.75" style="13" customWidth="1"/>
    <col min="12304" max="12304" width="14.125" style="13" customWidth="1"/>
    <col min="12305" max="12305" width="16" style="13" customWidth="1"/>
    <col min="12306" max="12308" width="10.125" style="13" customWidth="1"/>
    <col min="12309" max="12309" width="5.125" style="13" customWidth="1"/>
    <col min="12310" max="12316" width="8.875" style="13" customWidth="1"/>
    <col min="12317" max="12544" width="9" style="13"/>
    <col min="12545" max="12545" width="4.125" style="13" customWidth="1"/>
    <col min="12546" max="12546" width="22.5" style="13" customWidth="1"/>
    <col min="12547" max="12547" width="26.625" style="13" customWidth="1"/>
    <col min="12548" max="12548" width="17.125" style="13" customWidth="1"/>
    <col min="12549" max="12549" width="8.125" style="13" customWidth="1"/>
    <col min="12550" max="12550" width="4" style="13" customWidth="1"/>
    <col min="12551" max="12551" width="0" style="13" hidden="1" customWidth="1"/>
    <col min="12552" max="12552" width="23.25" style="13" customWidth="1"/>
    <col min="12553" max="12553" width="17.125" style="13" customWidth="1"/>
    <col min="12554" max="12554" width="8.125" style="13" customWidth="1"/>
    <col min="12555" max="12555" width="4" style="13" customWidth="1"/>
    <col min="12556" max="12556" width="0" style="13" hidden="1" customWidth="1"/>
    <col min="12557" max="12557" width="8.25" style="13" customWidth="1"/>
    <col min="12558" max="12558" width="0" style="13" hidden="1" customWidth="1"/>
    <col min="12559" max="12559" width="97.75" style="13" customWidth="1"/>
    <col min="12560" max="12560" width="14.125" style="13" customWidth="1"/>
    <col min="12561" max="12561" width="16" style="13" customWidth="1"/>
    <col min="12562" max="12564" width="10.125" style="13" customWidth="1"/>
    <col min="12565" max="12565" width="5.125" style="13" customWidth="1"/>
    <col min="12566" max="12572" width="8.875" style="13" customWidth="1"/>
    <col min="12573" max="12800" width="9" style="13"/>
    <col min="12801" max="12801" width="4.125" style="13" customWidth="1"/>
    <col min="12802" max="12802" width="22.5" style="13" customWidth="1"/>
    <col min="12803" max="12803" width="26.625" style="13" customWidth="1"/>
    <col min="12804" max="12804" width="17.125" style="13" customWidth="1"/>
    <col min="12805" max="12805" width="8.125" style="13" customWidth="1"/>
    <col min="12806" max="12806" width="4" style="13" customWidth="1"/>
    <col min="12807" max="12807" width="0" style="13" hidden="1" customWidth="1"/>
    <col min="12808" max="12808" width="23.25" style="13" customWidth="1"/>
    <col min="12809" max="12809" width="17.125" style="13" customWidth="1"/>
    <col min="12810" max="12810" width="8.125" style="13" customWidth="1"/>
    <col min="12811" max="12811" width="4" style="13" customWidth="1"/>
    <col min="12812" max="12812" width="0" style="13" hidden="1" customWidth="1"/>
    <col min="12813" max="12813" width="8.25" style="13" customWidth="1"/>
    <col min="12814" max="12814" width="0" style="13" hidden="1" customWidth="1"/>
    <col min="12815" max="12815" width="97.75" style="13" customWidth="1"/>
    <col min="12816" max="12816" width="14.125" style="13" customWidth="1"/>
    <col min="12817" max="12817" width="16" style="13" customWidth="1"/>
    <col min="12818" max="12820" width="10.125" style="13" customWidth="1"/>
    <col min="12821" max="12821" width="5.125" style="13" customWidth="1"/>
    <col min="12822" max="12828" width="8.875" style="13" customWidth="1"/>
    <col min="12829" max="13056" width="9" style="13"/>
    <col min="13057" max="13057" width="4.125" style="13" customWidth="1"/>
    <col min="13058" max="13058" width="22.5" style="13" customWidth="1"/>
    <col min="13059" max="13059" width="26.625" style="13" customWidth="1"/>
    <col min="13060" max="13060" width="17.125" style="13" customWidth="1"/>
    <col min="13061" max="13061" width="8.125" style="13" customWidth="1"/>
    <col min="13062" max="13062" width="4" style="13" customWidth="1"/>
    <col min="13063" max="13063" width="0" style="13" hidden="1" customWidth="1"/>
    <col min="13064" max="13064" width="23.25" style="13" customWidth="1"/>
    <col min="13065" max="13065" width="17.125" style="13" customWidth="1"/>
    <col min="13066" max="13066" width="8.125" style="13" customWidth="1"/>
    <col min="13067" max="13067" width="4" style="13" customWidth="1"/>
    <col min="13068" max="13068" width="0" style="13" hidden="1" customWidth="1"/>
    <col min="13069" max="13069" width="8.25" style="13" customWidth="1"/>
    <col min="13070" max="13070" width="0" style="13" hidden="1" customWidth="1"/>
    <col min="13071" max="13071" width="97.75" style="13" customWidth="1"/>
    <col min="13072" max="13072" width="14.125" style="13" customWidth="1"/>
    <col min="13073" max="13073" width="16" style="13" customWidth="1"/>
    <col min="13074" max="13076" width="10.125" style="13" customWidth="1"/>
    <col min="13077" max="13077" width="5.125" style="13" customWidth="1"/>
    <col min="13078" max="13084" width="8.875" style="13" customWidth="1"/>
    <col min="13085" max="13312" width="9" style="13"/>
    <col min="13313" max="13313" width="4.125" style="13" customWidth="1"/>
    <col min="13314" max="13314" width="22.5" style="13" customWidth="1"/>
    <col min="13315" max="13315" width="26.625" style="13" customWidth="1"/>
    <col min="13316" max="13316" width="17.125" style="13" customWidth="1"/>
    <col min="13317" max="13317" width="8.125" style="13" customWidth="1"/>
    <col min="13318" max="13318" width="4" style="13" customWidth="1"/>
    <col min="13319" max="13319" width="0" style="13" hidden="1" customWidth="1"/>
    <col min="13320" max="13320" width="23.25" style="13" customWidth="1"/>
    <col min="13321" max="13321" width="17.125" style="13" customWidth="1"/>
    <col min="13322" max="13322" width="8.125" style="13" customWidth="1"/>
    <col min="13323" max="13323" width="4" style="13" customWidth="1"/>
    <col min="13324" max="13324" width="0" style="13" hidden="1" customWidth="1"/>
    <col min="13325" max="13325" width="8.25" style="13" customWidth="1"/>
    <col min="13326" max="13326" width="0" style="13" hidden="1" customWidth="1"/>
    <col min="13327" max="13327" width="97.75" style="13" customWidth="1"/>
    <col min="13328" max="13328" width="14.125" style="13" customWidth="1"/>
    <col min="13329" max="13329" width="16" style="13" customWidth="1"/>
    <col min="13330" max="13332" width="10.125" style="13" customWidth="1"/>
    <col min="13333" max="13333" width="5.125" style="13" customWidth="1"/>
    <col min="13334" max="13340" width="8.875" style="13" customWidth="1"/>
    <col min="13341" max="13568" width="9" style="13"/>
    <col min="13569" max="13569" width="4.125" style="13" customWidth="1"/>
    <col min="13570" max="13570" width="22.5" style="13" customWidth="1"/>
    <col min="13571" max="13571" width="26.625" style="13" customWidth="1"/>
    <col min="13572" max="13572" width="17.125" style="13" customWidth="1"/>
    <col min="13573" max="13573" width="8.125" style="13" customWidth="1"/>
    <col min="13574" max="13574" width="4" style="13" customWidth="1"/>
    <col min="13575" max="13575" width="0" style="13" hidden="1" customWidth="1"/>
    <col min="13576" max="13576" width="23.25" style="13" customWidth="1"/>
    <col min="13577" max="13577" width="17.125" style="13" customWidth="1"/>
    <col min="13578" max="13578" width="8.125" style="13" customWidth="1"/>
    <col min="13579" max="13579" width="4" style="13" customWidth="1"/>
    <col min="13580" max="13580" width="0" style="13" hidden="1" customWidth="1"/>
    <col min="13581" max="13581" width="8.25" style="13" customWidth="1"/>
    <col min="13582" max="13582" width="0" style="13" hidden="1" customWidth="1"/>
    <col min="13583" max="13583" width="97.75" style="13" customWidth="1"/>
    <col min="13584" max="13584" width="14.125" style="13" customWidth="1"/>
    <col min="13585" max="13585" width="16" style="13" customWidth="1"/>
    <col min="13586" max="13588" width="10.125" style="13" customWidth="1"/>
    <col min="13589" max="13589" width="5.125" style="13" customWidth="1"/>
    <col min="13590" max="13596" width="8.875" style="13" customWidth="1"/>
    <col min="13597" max="13824" width="9" style="13"/>
    <col min="13825" max="13825" width="4.125" style="13" customWidth="1"/>
    <col min="13826" max="13826" width="22.5" style="13" customWidth="1"/>
    <col min="13827" max="13827" width="26.625" style="13" customWidth="1"/>
    <col min="13828" max="13828" width="17.125" style="13" customWidth="1"/>
    <col min="13829" max="13829" width="8.125" style="13" customWidth="1"/>
    <col min="13830" max="13830" width="4" style="13" customWidth="1"/>
    <col min="13831" max="13831" width="0" style="13" hidden="1" customWidth="1"/>
    <col min="13832" max="13832" width="23.25" style="13" customWidth="1"/>
    <col min="13833" max="13833" width="17.125" style="13" customWidth="1"/>
    <col min="13834" max="13834" width="8.125" style="13" customWidth="1"/>
    <col min="13835" max="13835" width="4" style="13" customWidth="1"/>
    <col min="13836" max="13836" width="0" style="13" hidden="1" customWidth="1"/>
    <col min="13837" max="13837" width="8.25" style="13" customWidth="1"/>
    <col min="13838" max="13838" width="0" style="13" hidden="1" customWidth="1"/>
    <col min="13839" max="13839" width="97.75" style="13" customWidth="1"/>
    <col min="13840" max="13840" width="14.125" style="13" customWidth="1"/>
    <col min="13841" max="13841" width="16" style="13" customWidth="1"/>
    <col min="13842" max="13844" width="10.125" style="13" customWidth="1"/>
    <col min="13845" max="13845" width="5.125" style="13" customWidth="1"/>
    <col min="13846" max="13852" width="8.875" style="13" customWidth="1"/>
    <col min="13853" max="14080" width="9" style="13"/>
    <col min="14081" max="14081" width="4.125" style="13" customWidth="1"/>
    <col min="14082" max="14082" width="22.5" style="13" customWidth="1"/>
    <col min="14083" max="14083" width="26.625" style="13" customWidth="1"/>
    <col min="14084" max="14084" width="17.125" style="13" customWidth="1"/>
    <col min="14085" max="14085" width="8.125" style="13" customWidth="1"/>
    <col min="14086" max="14086" width="4" style="13" customWidth="1"/>
    <col min="14087" max="14087" width="0" style="13" hidden="1" customWidth="1"/>
    <col min="14088" max="14088" width="23.25" style="13" customWidth="1"/>
    <col min="14089" max="14089" width="17.125" style="13" customWidth="1"/>
    <col min="14090" max="14090" width="8.125" style="13" customWidth="1"/>
    <col min="14091" max="14091" width="4" style="13" customWidth="1"/>
    <col min="14092" max="14092" width="0" style="13" hidden="1" customWidth="1"/>
    <col min="14093" max="14093" width="8.25" style="13" customWidth="1"/>
    <col min="14094" max="14094" width="0" style="13" hidden="1" customWidth="1"/>
    <col min="14095" max="14095" width="97.75" style="13" customWidth="1"/>
    <col min="14096" max="14096" width="14.125" style="13" customWidth="1"/>
    <col min="14097" max="14097" width="16" style="13" customWidth="1"/>
    <col min="14098" max="14100" width="10.125" style="13" customWidth="1"/>
    <col min="14101" max="14101" width="5.125" style="13" customWidth="1"/>
    <col min="14102" max="14108" width="8.875" style="13" customWidth="1"/>
    <col min="14109" max="14336" width="9" style="13"/>
    <col min="14337" max="14337" width="4.125" style="13" customWidth="1"/>
    <col min="14338" max="14338" width="22.5" style="13" customWidth="1"/>
    <col min="14339" max="14339" width="26.625" style="13" customWidth="1"/>
    <col min="14340" max="14340" width="17.125" style="13" customWidth="1"/>
    <col min="14341" max="14341" width="8.125" style="13" customWidth="1"/>
    <col min="14342" max="14342" width="4" style="13" customWidth="1"/>
    <col min="14343" max="14343" width="0" style="13" hidden="1" customWidth="1"/>
    <col min="14344" max="14344" width="23.25" style="13" customWidth="1"/>
    <col min="14345" max="14345" width="17.125" style="13" customWidth="1"/>
    <col min="14346" max="14346" width="8.125" style="13" customWidth="1"/>
    <col min="14347" max="14347" width="4" style="13" customWidth="1"/>
    <col min="14348" max="14348" width="0" style="13" hidden="1" customWidth="1"/>
    <col min="14349" max="14349" width="8.25" style="13" customWidth="1"/>
    <col min="14350" max="14350" width="0" style="13" hidden="1" customWidth="1"/>
    <col min="14351" max="14351" width="97.75" style="13" customWidth="1"/>
    <col min="14352" max="14352" width="14.125" style="13" customWidth="1"/>
    <col min="14353" max="14353" width="16" style="13" customWidth="1"/>
    <col min="14354" max="14356" width="10.125" style="13" customWidth="1"/>
    <col min="14357" max="14357" width="5.125" style="13" customWidth="1"/>
    <col min="14358" max="14364" width="8.875" style="13" customWidth="1"/>
    <col min="14365" max="14592" width="9" style="13"/>
    <col min="14593" max="14593" width="4.125" style="13" customWidth="1"/>
    <col min="14594" max="14594" width="22.5" style="13" customWidth="1"/>
    <col min="14595" max="14595" width="26.625" style="13" customWidth="1"/>
    <col min="14596" max="14596" width="17.125" style="13" customWidth="1"/>
    <col min="14597" max="14597" width="8.125" style="13" customWidth="1"/>
    <col min="14598" max="14598" width="4" style="13" customWidth="1"/>
    <col min="14599" max="14599" width="0" style="13" hidden="1" customWidth="1"/>
    <col min="14600" max="14600" width="23.25" style="13" customWidth="1"/>
    <col min="14601" max="14601" width="17.125" style="13" customWidth="1"/>
    <col min="14602" max="14602" width="8.125" style="13" customWidth="1"/>
    <col min="14603" max="14603" width="4" style="13" customWidth="1"/>
    <col min="14604" max="14604" width="0" style="13" hidden="1" customWidth="1"/>
    <col min="14605" max="14605" width="8.25" style="13" customWidth="1"/>
    <col min="14606" max="14606" width="0" style="13" hidden="1" customWidth="1"/>
    <col min="14607" max="14607" width="97.75" style="13" customWidth="1"/>
    <col min="14608" max="14608" width="14.125" style="13" customWidth="1"/>
    <col min="14609" max="14609" width="16" style="13" customWidth="1"/>
    <col min="14610" max="14612" width="10.125" style="13" customWidth="1"/>
    <col min="14613" max="14613" width="5.125" style="13" customWidth="1"/>
    <col min="14614" max="14620" width="8.875" style="13" customWidth="1"/>
    <col min="14621" max="14848" width="9" style="13"/>
    <col min="14849" max="14849" width="4.125" style="13" customWidth="1"/>
    <col min="14850" max="14850" width="22.5" style="13" customWidth="1"/>
    <col min="14851" max="14851" width="26.625" style="13" customWidth="1"/>
    <col min="14852" max="14852" width="17.125" style="13" customWidth="1"/>
    <col min="14853" max="14853" width="8.125" style="13" customWidth="1"/>
    <col min="14854" max="14854" width="4" style="13" customWidth="1"/>
    <col min="14855" max="14855" width="0" style="13" hidden="1" customWidth="1"/>
    <col min="14856" max="14856" width="23.25" style="13" customWidth="1"/>
    <col min="14857" max="14857" width="17.125" style="13" customWidth="1"/>
    <col min="14858" max="14858" width="8.125" style="13" customWidth="1"/>
    <col min="14859" max="14859" width="4" style="13" customWidth="1"/>
    <col min="14860" max="14860" width="0" style="13" hidden="1" customWidth="1"/>
    <col min="14861" max="14861" width="8.25" style="13" customWidth="1"/>
    <col min="14862" max="14862" width="0" style="13" hidden="1" customWidth="1"/>
    <col min="14863" max="14863" width="97.75" style="13" customWidth="1"/>
    <col min="14864" max="14864" width="14.125" style="13" customWidth="1"/>
    <col min="14865" max="14865" width="16" style="13" customWidth="1"/>
    <col min="14866" max="14868" width="10.125" style="13" customWidth="1"/>
    <col min="14869" max="14869" width="5.125" style="13" customWidth="1"/>
    <col min="14870" max="14876" width="8.875" style="13" customWidth="1"/>
    <col min="14877" max="15104" width="9" style="13"/>
    <col min="15105" max="15105" width="4.125" style="13" customWidth="1"/>
    <col min="15106" max="15106" width="22.5" style="13" customWidth="1"/>
    <col min="15107" max="15107" width="26.625" style="13" customWidth="1"/>
    <col min="15108" max="15108" width="17.125" style="13" customWidth="1"/>
    <col min="15109" max="15109" width="8.125" style="13" customWidth="1"/>
    <col min="15110" max="15110" width="4" style="13" customWidth="1"/>
    <col min="15111" max="15111" width="0" style="13" hidden="1" customWidth="1"/>
    <col min="15112" max="15112" width="23.25" style="13" customWidth="1"/>
    <col min="15113" max="15113" width="17.125" style="13" customWidth="1"/>
    <col min="15114" max="15114" width="8.125" style="13" customWidth="1"/>
    <col min="15115" max="15115" width="4" style="13" customWidth="1"/>
    <col min="15116" max="15116" width="0" style="13" hidden="1" customWidth="1"/>
    <col min="15117" max="15117" width="8.25" style="13" customWidth="1"/>
    <col min="15118" max="15118" width="0" style="13" hidden="1" customWidth="1"/>
    <col min="15119" max="15119" width="97.75" style="13" customWidth="1"/>
    <col min="15120" max="15120" width="14.125" style="13" customWidth="1"/>
    <col min="15121" max="15121" width="16" style="13" customWidth="1"/>
    <col min="15122" max="15124" width="10.125" style="13" customWidth="1"/>
    <col min="15125" max="15125" width="5.125" style="13" customWidth="1"/>
    <col min="15126" max="15132" width="8.875" style="13" customWidth="1"/>
    <col min="15133" max="15360" width="9" style="13"/>
    <col min="15361" max="15361" width="4.125" style="13" customWidth="1"/>
    <col min="15362" max="15362" width="22.5" style="13" customWidth="1"/>
    <col min="15363" max="15363" width="26.625" style="13" customWidth="1"/>
    <col min="15364" max="15364" width="17.125" style="13" customWidth="1"/>
    <col min="15365" max="15365" width="8.125" style="13" customWidth="1"/>
    <col min="15366" max="15366" width="4" style="13" customWidth="1"/>
    <col min="15367" max="15367" width="0" style="13" hidden="1" customWidth="1"/>
    <col min="15368" max="15368" width="23.25" style="13" customWidth="1"/>
    <col min="15369" max="15369" width="17.125" style="13" customWidth="1"/>
    <col min="15370" max="15370" width="8.125" style="13" customWidth="1"/>
    <col min="15371" max="15371" width="4" style="13" customWidth="1"/>
    <col min="15372" max="15372" width="0" style="13" hidden="1" customWidth="1"/>
    <col min="15373" max="15373" width="8.25" style="13" customWidth="1"/>
    <col min="15374" max="15374" width="0" style="13" hidden="1" customWidth="1"/>
    <col min="15375" max="15375" width="97.75" style="13" customWidth="1"/>
    <col min="15376" max="15376" width="14.125" style="13" customWidth="1"/>
    <col min="15377" max="15377" width="16" style="13" customWidth="1"/>
    <col min="15378" max="15380" width="10.125" style="13" customWidth="1"/>
    <col min="15381" max="15381" width="5.125" style="13" customWidth="1"/>
    <col min="15382" max="15388" width="8.875" style="13" customWidth="1"/>
    <col min="15389" max="15616" width="9" style="13"/>
    <col min="15617" max="15617" width="4.125" style="13" customWidth="1"/>
    <col min="15618" max="15618" width="22.5" style="13" customWidth="1"/>
    <col min="15619" max="15619" width="26.625" style="13" customWidth="1"/>
    <col min="15620" max="15620" width="17.125" style="13" customWidth="1"/>
    <col min="15621" max="15621" width="8.125" style="13" customWidth="1"/>
    <col min="15622" max="15622" width="4" style="13" customWidth="1"/>
    <col min="15623" max="15623" width="0" style="13" hidden="1" customWidth="1"/>
    <col min="15624" max="15624" width="23.25" style="13" customWidth="1"/>
    <col min="15625" max="15625" width="17.125" style="13" customWidth="1"/>
    <col min="15626" max="15626" width="8.125" style="13" customWidth="1"/>
    <col min="15627" max="15627" width="4" style="13" customWidth="1"/>
    <col min="15628" max="15628" width="0" style="13" hidden="1" customWidth="1"/>
    <col min="15629" max="15629" width="8.25" style="13" customWidth="1"/>
    <col min="15630" max="15630" width="0" style="13" hidden="1" customWidth="1"/>
    <col min="15631" max="15631" width="97.75" style="13" customWidth="1"/>
    <col min="15632" max="15632" width="14.125" style="13" customWidth="1"/>
    <col min="15633" max="15633" width="16" style="13" customWidth="1"/>
    <col min="15634" max="15636" width="10.125" style="13" customWidth="1"/>
    <col min="15637" max="15637" width="5.125" style="13" customWidth="1"/>
    <col min="15638" max="15644" width="8.875" style="13" customWidth="1"/>
    <col min="15645" max="15872" width="9" style="13"/>
    <col min="15873" max="15873" width="4.125" style="13" customWidth="1"/>
    <col min="15874" max="15874" width="22.5" style="13" customWidth="1"/>
    <col min="15875" max="15875" width="26.625" style="13" customWidth="1"/>
    <col min="15876" max="15876" width="17.125" style="13" customWidth="1"/>
    <col min="15877" max="15877" width="8.125" style="13" customWidth="1"/>
    <col min="15878" max="15878" width="4" style="13" customWidth="1"/>
    <col min="15879" max="15879" width="0" style="13" hidden="1" customWidth="1"/>
    <col min="15880" max="15880" width="23.25" style="13" customWidth="1"/>
    <col min="15881" max="15881" width="17.125" style="13" customWidth="1"/>
    <col min="15882" max="15882" width="8.125" style="13" customWidth="1"/>
    <col min="15883" max="15883" width="4" style="13" customWidth="1"/>
    <col min="15884" max="15884" width="0" style="13" hidden="1" customWidth="1"/>
    <col min="15885" max="15885" width="8.25" style="13" customWidth="1"/>
    <col min="15886" max="15886" width="0" style="13" hidden="1" customWidth="1"/>
    <col min="15887" max="15887" width="97.75" style="13" customWidth="1"/>
    <col min="15888" max="15888" width="14.125" style="13" customWidth="1"/>
    <col min="15889" max="15889" width="16" style="13" customWidth="1"/>
    <col min="15890" max="15892" width="10.125" style="13" customWidth="1"/>
    <col min="15893" max="15893" width="5.125" style="13" customWidth="1"/>
    <col min="15894" max="15900" width="8.875" style="13" customWidth="1"/>
    <col min="15901" max="16128" width="9" style="13"/>
    <col min="16129" max="16129" width="4.125" style="13" customWidth="1"/>
    <col min="16130" max="16130" width="22.5" style="13" customWidth="1"/>
    <col min="16131" max="16131" width="26.625" style="13" customWidth="1"/>
    <col min="16132" max="16132" width="17.125" style="13" customWidth="1"/>
    <col min="16133" max="16133" width="8.125" style="13" customWidth="1"/>
    <col min="16134" max="16134" width="4" style="13" customWidth="1"/>
    <col min="16135" max="16135" width="0" style="13" hidden="1" customWidth="1"/>
    <col min="16136" max="16136" width="23.25" style="13" customWidth="1"/>
    <col min="16137" max="16137" width="17.125" style="13" customWidth="1"/>
    <col min="16138" max="16138" width="8.125" style="13" customWidth="1"/>
    <col min="16139" max="16139" width="4" style="13" customWidth="1"/>
    <col min="16140" max="16140" width="0" style="13" hidden="1" customWidth="1"/>
    <col min="16141" max="16141" width="8.25" style="13" customWidth="1"/>
    <col min="16142" max="16142" width="0" style="13" hidden="1" customWidth="1"/>
    <col min="16143" max="16143" width="97.75" style="13" customWidth="1"/>
    <col min="16144" max="16144" width="14.125" style="13" customWidth="1"/>
    <col min="16145" max="16145" width="16" style="13" customWidth="1"/>
    <col min="16146" max="16148" width="10.125" style="13" customWidth="1"/>
    <col min="16149" max="16149" width="5.125" style="13" customWidth="1"/>
    <col min="16150" max="16156" width="8.875" style="13" customWidth="1"/>
    <col min="16157" max="16384" width="9" style="13"/>
  </cols>
  <sheetData>
    <row r="1" spans="1:21" ht="36.75" customHeight="1" x14ac:dyDescent="0.15">
      <c r="A1" s="11" t="s">
        <v>280</v>
      </c>
      <c r="B1" s="11"/>
      <c r="C1" s="12"/>
      <c r="D1" s="13"/>
      <c r="E1" s="12"/>
      <c r="F1" s="12"/>
      <c r="G1" s="12"/>
      <c r="H1" s="210"/>
      <c r="I1" s="210"/>
      <c r="J1" s="211"/>
      <c r="K1" s="211"/>
      <c r="L1" s="211"/>
      <c r="M1" s="211"/>
      <c r="N1" s="211"/>
      <c r="O1" s="211"/>
      <c r="P1" s="12"/>
      <c r="Q1" s="12"/>
      <c r="R1" s="15"/>
      <c r="S1" s="15"/>
      <c r="T1" s="13"/>
      <c r="U1" s="13"/>
    </row>
    <row r="2" spans="1:21" ht="36.75" customHeight="1" x14ac:dyDescent="0.15">
      <c r="A2" s="210" t="s">
        <v>106</v>
      </c>
      <c r="B2" s="210"/>
      <c r="C2" s="211"/>
      <c r="D2" s="211"/>
      <c r="E2" s="211"/>
      <c r="F2" s="211"/>
      <c r="G2" s="211"/>
      <c r="H2" s="211"/>
      <c r="I2" s="211"/>
      <c r="J2" s="211"/>
      <c r="K2" s="211"/>
      <c r="L2" s="211"/>
      <c r="M2" s="211"/>
      <c r="N2" s="211"/>
      <c r="O2" s="211"/>
      <c r="P2" s="211"/>
      <c r="Q2" s="211"/>
      <c r="R2" s="211"/>
      <c r="S2" s="211"/>
      <c r="T2" s="211"/>
      <c r="U2" s="13"/>
    </row>
    <row r="3" spans="1:21" ht="18.75" customHeight="1" x14ac:dyDescent="0.15">
      <c r="A3" s="16"/>
      <c r="B3" s="16"/>
      <c r="C3" s="12"/>
      <c r="D3" s="13"/>
      <c r="E3" s="17"/>
      <c r="F3" s="12"/>
      <c r="G3" s="12"/>
      <c r="H3" s="12"/>
      <c r="I3" s="13"/>
      <c r="J3" s="12"/>
      <c r="K3" s="18"/>
      <c r="L3" s="18"/>
      <c r="M3" s="18"/>
      <c r="N3" s="18"/>
      <c r="O3" s="12"/>
      <c r="P3" s="19"/>
      <c r="Q3" s="212" t="s">
        <v>107</v>
      </c>
      <c r="R3" s="213"/>
      <c r="S3" s="213"/>
      <c r="T3" s="214"/>
      <c r="U3" s="13"/>
    </row>
    <row r="4" spans="1:21" ht="15.75" customHeight="1" x14ac:dyDescent="0.15">
      <c r="A4" s="16"/>
      <c r="B4" s="16"/>
      <c r="C4" s="12"/>
      <c r="D4" s="13"/>
      <c r="E4" s="17"/>
      <c r="F4" s="12"/>
      <c r="G4" s="12"/>
      <c r="H4" s="12"/>
      <c r="I4" s="13"/>
      <c r="J4" s="12"/>
      <c r="K4" s="18"/>
      <c r="L4" s="18"/>
      <c r="M4" s="18"/>
      <c r="N4" s="20"/>
      <c r="O4" s="12"/>
      <c r="P4" s="21"/>
      <c r="Q4" s="22"/>
      <c r="R4" s="23" t="s">
        <v>5</v>
      </c>
      <c r="S4" s="24" t="s">
        <v>194</v>
      </c>
      <c r="T4" s="24" t="s">
        <v>109</v>
      </c>
      <c r="U4" s="13"/>
    </row>
    <row r="5" spans="1:21" ht="22.5" customHeight="1" x14ac:dyDescent="0.15">
      <c r="A5" s="16"/>
      <c r="B5" s="16"/>
      <c r="C5" s="12"/>
      <c r="D5" s="13"/>
      <c r="E5" s="17"/>
      <c r="F5" s="12"/>
      <c r="G5" s="12"/>
      <c r="H5" s="12"/>
      <c r="I5" s="13"/>
      <c r="J5" s="12"/>
      <c r="K5" s="18"/>
      <c r="L5" s="18"/>
      <c r="M5" s="18"/>
      <c r="N5" s="20"/>
      <c r="O5" s="12"/>
      <c r="P5" s="25"/>
      <c r="Q5" s="26" t="s">
        <v>110</v>
      </c>
      <c r="R5" s="27"/>
      <c r="S5" s="28"/>
      <c r="T5" s="28"/>
      <c r="U5" s="13"/>
    </row>
    <row r="6" spans="1:21" ht="22.5" customHeight="1" x14ac:dyDescent="0.15">
      <c r="A6" s="16"/>
      <c r="B6" s="16"/>
      <c r="C6" s="12"/>
      <c r="D6" s="29"/>
      <c r="E6" s="17"/>
      <c r="F6" s="12"/>
      <c r="G6" s="12"/>
      <c r="H6" s="12"/>
      <c r="I6" s="29"/>
      <c r="J6" s="12"/>
      <c r="K6" s="18"/>
      <c r="L6" s="18"/>
      <c r="M6" s="18"/>
      <c r="N6" s="20"/>
      <c r="O6" s="12"/>
      <c r="P6" s="25"/>
      <c r="Q6" s="26" t="s">
        <v>111</v>
      </c>
      <c r="R6" s="27"/>
      <c r="S6" s="28"/>
      <c r="T6" s="28"/>
      <c r="U6" s="13"/>
    </row>
    <row r="7" spans="1:21" ht="22.5" customHeight="1" x14ac:dyDescent="0.15">
      <c r="A7" s="16"/>
      <c r="B7" s="16"/>
      <c r="C7" s="12"/>
      <c r="D7" s="30"/>
      <c r="E7" s="17"/>
      <c r="F7" s="12"/>
      <c r="G7" s="12"/>
      <c r="I7" s="30"/>
      <c r="J7" s="12"/>
      <c r="K7" s="18"/>
      <c r="L7" s="18"/>
      <c r="M7" s="18"/>
      <c r="N7" s="32"/>
      <c r="O7" s="12"/>
      <c r="P7" s="25"/>
      <c r="Q7" s="26" t="s">
        <v>112</v>
      </c>
      <c r="R7" s="27"/>
      <c r="S7" s="28"/>
      <c r="T7" s="28"/>
      <c r="U7" s="33"/>
    </row>
    <row r="8" spans="1:21" ht="27.75" customHeight="1" thickBot="1" x14ac:dyDescent="0.3">
      <c r="A8" s="215" t="s">
        <v>281</v>
      </c>
      <c r="B8" s="216"/>
      <c r="C8" s="216"/>
      <c r="D8" s="216"/>
      <c r="E8" s="216"/>
      <c r="F8" s="216"/>
      <c r="G8" s="12"/>
      <c r="H8" s="12"/>
      <c r="I8" s="34"/>
      <c r="J8" s="12"/>
      <c r="K8" s="18"/>
      <c r="L8" s="18"/>
      <c r="M8" s="18"/>
      <c r="N8" s="32"/>
      <c r="O8" s="12"/>
      <c r="P8" s="35"/>
      <c r="Q8" s="34"/>
      <c r="R8" s="36"/>
      <c r="S8" s="36"/>
      <c r="T8" s="37"/>
      <c r="U8" s="33"/>
    </row>
    <row r="9" spans="1:21" customFormat="1" ht="42" customHeight="1" thickBot="1" x14ac:dyDescent="0.2">
      <c r="A9" s="38"/>
      <c r="B9" s="39" t="s">
        <v>114</v>
      </c>
      <c r="C9" s="40" t="s">
        <v>115</v>
      </c>
      <c r="D9" s="41" t="s">
        <v>116</v>
      </c>
      <c r="E9" s="42" t="s">
        <v>117</v>
      </c>
      <c r="F9" s="43" t="s">
        <v>118</v>
      </c>
      <c r="G9" s="40" t="s">
        <v>119</v>
      </c>
      <c r="H9" s="39" t="s">
        <v>115</v>
      </c>
      <c r="I9" s="41" t="s">
        <v>116</v>
      </c>
      <c r="J9" s="44" t="s">
        <v>120</v>
      </c>
      <c r="K9" s="43" t="s">
        <v>118</v>
      </c>
      <c r="L9" s="43" t="s">
        <v>119</v>
      </c>
      <c r="M9" s="43" t="s">
        <v>121</v>
      </c>
      <c r="N9" s="45" t="s">
        <v>122</v>
      </c>
      <c r="O9" s="46" t="s">
        <v>123</v>
      </c>
      <c r="P9" s="43" t="s">
        <v>124</v>
      </c>
      <c r="Q9" s="47" t="s">
        <v>116</v>
      </c>
      <c r="R9" s="48" t="s">
        <v>125</v>
      </c>
      <c r="S9" s="49" t="s">
        <v>126</v>
      </c>
      <c r="T9" s="50" t="s">
        <v>127</v>
      </c>
      <c r="U9" s="51"/>
    </row>
    <row r="10" spans="1:21" ht="18.75" customHeight="1" x14ac:dyDescent="0.15">
      <c r="A10" s="217" t="s">
        <v>128</v>
      </c>
      <c r="B10" s="52" t="s">
        <v>282</v>
      </c>
      <c r="C10" s="53" t="s">
        <v>283</v>
      </c>
      <c r="D10" s="54" t="s">
        <v>284</v>
      </c>
      <c r="E10" s="103">
        <v>0.5</v>
      </c>
      <c r="F10" s="56" t="s">
        <v>166</v>
      </c>
      <c r="G10" s="57"/>
      <c r="H10" s="58" t="s">
        <v>283</v>
      </c>
      <c r="I10" s="54" t="s">
        <v>284</v>
      </c>
      <c r="J10" s="56">
        <f>ROUNDUP(E10*0.75,2)</f>
        <v>0.38</v>
      </c>
      <c r="K10" s="56" t="s">
        <v>166</v>
      </c>
      <c r="L10" s="56"/>
      <c r="M10" s="56">
        <f>ROUNDUP((R5*E10)+(R6*J10)+(R7*(E10*2)),2)</f>
        <v>0</v>
      </c>
      <c r="N10" s="59">
        <f>M10</f>
        <v>0</v>
      </c>
      <c r="O10" s="52"/>
      <c r="P10" s="60" t="s">
        <v>129</v>
      </c>
      <c r="Q10" s="54"/>
      <c r="R10" s="61">
        <v>110</v>
      </c>
      <c r="S10" s="55">
        <f>ROUNDUP(R10*0.75,2)</f>
        <v>82.5</v>
      </c>
      <c r="T10" s="62">
        <f>ROUNDUP((R5*R10)+(R6*S10)+(R7*(R10*2)),2)</f>
        <v>0</v>
      </c>
    </row>
    <row r="11" spans="1:21" ht="18.75" customHeight="1" x14ac:dyDescent="0.15">
      <c r="A11" s="218"/>
      <c r="B11" s="64"/>
      <c r="C11" s="65"/>
      <c r="D11" s="66"/>
      <c r="E11" s="67"/>
      <c r="F11" s="68"/>
      <c r="G11" s="69"/>
      <c r="H11" s="70"/>
      <c r="I11" s="66"/>
      <c r="J11" s="68"/>
      <c r="K11" s="68"/>
      <c r="L11" s="68"/>
      <c r="M11" s="68"/>
      <c r="N11" s="71"/>
      <c r="O11" s="64"/>
      <c r="P11" s="72"/>
      <c r="Q11" s="66"/>
      <c r="R11" s="73"/>
      <c r="S11" s="67"/>
      <c r="T11" s="74"/>
    </row>
    <row r="12" spans="1:21" ht="18.75" customHeight="1" x14ac:dyDescent="0.15">
      <c r="A12" s="218"/>
      <c r="B12" s="75" t="s">
        <v>285</v>
      </c>
      <c r="C12" s="76" t="s">
        <v>286</v>
      </c>
      <c r="D12" s="77"/>
      <c r="E12" s="78">
        <v>30</v>
      </c>
      <c r="F12" s="79" t="s">
        <v>132</v>
      </c>
      <c r="G12" s="80"/>
      <c r="H12" s="81" t="s">
        <v>286</v>
      </c>
      <c r="I12" s="77"/>
      <c r="J12" s="79">
        <f>ROUNDUP(E12*0.75,2)</f>
        <v>22.5</v>
      </c>
      <c r="K12" s="79" t="s">
        <v>132</v>
      </c>
      <c r="L12" s="79"/>
      <c r="M12" s="79">
        <f>ROUNDUP((R5*E12)+(R6*J12)+(R7*(E12*2)),2)</f>
        <v>0</v>
      </c>
      <c r="N12" s="82">
        <f>ROUND(M12+(M12*10/100),2)</f>
        <v>0</v>
      </c>
      <c r="O12" s="75" t="s">
        <v>287</v>
      </c>
      <c r="P12" s="83" t="s">
        <v>179</v>
      </c>
      <c r="Q12" s="77" t="s">
        <v>139</v>
      </c>
      <c r="R12" s="84">
        <v>2</v>
      </c>
      <c r="S12" s="78">
        <f t="shared" ref="S12:S17" si="0">ROUNDUP(R12*0.75,2)</f>
        <v>1.5</v>
      </c>
      <c r="T12" s="85">
        <f>ROUNDUP((R5*R12)+(R6*S12)+(R7*(R12*2)),2)</f>
        <v>0</v>
      </c>
    </row>
    <row r="13" spans="1:21" ht="18.75" customHeight="1" x14ac:dyDescent="0.15">
      <c r="A13" s="218"/>
      <c r="B13" s="75"/>
      <c r="C13" s="76" t="s">
        <v>211</v>
      </c>
      <c r="D13" s="77"/>
      <c r="E13" s="78">
        <v>10</v>
      </c>
      <c r="F13" s="79" t="s">
        <v>132</v>
      </c>
      <c r="G13" s="80"/>
      <c r="H13" s="81" t="s">
        <v>211</v>
      </c>
      <c r="I13" s="77"/>
      <c r="J13" s="79">
        <f>ROUNDUP(E13*0.75,2)</f>
        <v>7.5</v>
      </c>
      <c r="K13" s="79" t="s">
        <v>132</v>
      </c>
      <c r="L13" s="79"/>
      <c r="M13" s="79">
        <f>ROUNDUP((R5*E13)+(R6*J13)+(R7*(E13*2)),2)</f>
        <v>0</v>
      </c>
      <c r="N13" s="82">
        <f>M13</f>
        <v>0</v>
      </c>
      <c r="O13" s="75" t="s">
        <v>288</v>
      </c>
      <c r="P13" s="83" t="s">
        <v>137</v>
      </c>
      <c r="Q13" s="77"/>
      <c r="R13" s="84">
        <v>0.05</v>
      </c>
      <c r="S13" s="78">
        <f t="shared" si="0"/>
        <v>0.04</v>
      </c>
      <c r="T13" s="85">
        <f>ROUNDUP((R5*R13)+(R6*S13)+(R7*(R13*2)),2)</f>
        <v>0</v>
      </c>
    </row>
    <row r="14" spans="1:21" ht="18.75" customHeight="1" x14ac:dyDescent="0.15">
      <c r="A14" s="218"/>
      <c r="B14" s="75"/>
      <c r="C14" s="76" t="s">
        <v>135</v>
      </c>
      <c r="D14" s="77"/>
      <c r="E14" s="78">
        <v>10</v>
      </c>
      <c r="F14" s="79" t="s">
        <v>132</v>
      </c>
      <c r="G14" s="80"/>
      <c r="H14" s="81" t="s">
        <v>135</v>
      </c>
      <c r="I14" s="77"/>
      <c r="J14" s="79">
        <f>ROUNDUP(E14*0.75,2)</f>
        <v>7.5</v>
      </c>
      <c r="K14" s="79" t="s">
        <v>132</v>
      </c>
      <c r="L14" s="79"/>
      <c r="M14" s="79">
        <f>ROUNDUP((R5*E14)+(R6*J14)+(R7*(E14*2)),2)</f>
        <v>0</v>
      </c>
      <c r="N14" s="82">
        <f>ROUND(M14+(M14*6/100),2)</f>
        <v>0</v>
      </c>
      <c r="O14" s="75" t="s">
        <v>289</v>
      </c>
      <c r="P14" s="83" t="s">
        <v>142</v>
      </c>
      <c r="Q14" s="77"/>
      <c r="R14" s="84">
        <v>0.01</v>
      </c>
      <c r="S14" s="78">
        <f t="shared" si="0"/>
        <v>0.01</v>
      </c>
      <c r="T14" s="85">
        <f>ROUNDUP((R5*R14)+(R6*S14)+(R7*(R14*2)),2)</f>
        <v>0</v>
      </c>
    </row>
    <row r="15" spans="1:21" ht="18.75" customHeight="1" x14ac:dyDescent="0.15">
      <c r="A15" s="218"/>
      <c r="B15" s="75"/>
      <c r="C15" s="76" t="s">
        <v>186</v>
      </c>
      <c r="D15" s="77" t="s">
        <v>187</v>
      </c>
      <c r="E15" s="78">
        <v>1</v>
      </c>
      <c r="F15" s="79" t="s">
        <v>188</v>
      </c>
      <c r="G15" s="80"/>
      <c r="H15" s="81" t="s">
        <v>186</v>
      </c>
      <c r="I15" s="77" t="s">
        <v>187</v>
      </c>
      <c r="J15" s="79">
        <f>ROUNDUP(E15*0.75,2)</f>
        <v>0.75</v>
      </c>
      <c r="K15" s="79" t="s">
        <v>188</v>
      </c>
      <c r="L15" s="79"/>
      <c r="M15" s="79">
        <f>ROUNDUP((R5*E15)+(R6*J15)+(R7*(E15*2)),2)</f>
        <v>0</v>
      </c>
      <c r="N15" s="82">
        <f>M15</f>
        <v>0</v>
      </c>
      <c r="O15" s="75" t="s">
        <v>290</v>
      </c>
      <c r="P15" s="83" t="s">
        <v>179</v>
      </c>
      <c r="Q15" s="77" t="s">
        <v>139</v>
      </c>
      <c r="R15" s="84">
        <v>1</v>
      </c>
      <c r="S15" s="78">
        <f t="shared" si="0"/>
        <v>0.75</v>
      </c>
      <c r="T15" s="85">
        <f>ROUNDUP((R5*R15)+(R6*S15)+(R7*(R15*2)),2)</f>
        <v>0</v>
      </c>
    </row>
    <row r="16" spans="1:21" ht="18.75" customHeight="1" x14ac:dyDescent="0.15">
      <c r="A16" s="218"/>
      <c r="B16" s="75"/>
      <c r="C16" s="76" t="s">
        <v>291</v>
      </c>
      <c r="D16" s="77"/>
      <c r="E16" s="78">
        <v>20</v>
      </c>
      <c r="F16" s="79" t="s">
        <v>132</v>
      </c>
      <c r="G16" s="80"/>
      <c r="H16" s="81" t="s">
        <v>291</v>
      </c>
      <c r="I16" s="77"/>
      <c r="J16" s="79">
        <f>ROUNDUP(E16*0.75,2)</f>
        <v>15</v>
      </c>
      <c r="K16" s="79" t="s">
        <v>132</v>
      </c>
      <c r="L16" s="79"/>
      <c r="M16" s="79">
        <f>ROUNDUP((R5*E16)+(R6*J16)+(R7*(E16*2)),2)</f>
        <v>0</v>
      </c>
      <c r="N16" s="82">
        <f>M16</f>
        <v>0</v>
      </c>
      <c r="O16" s="75" t="s">
        <v>239</v>
      </c>
      <c r="P16" s="83" t="s">
        <v>137</v>
      </c>
      <c r="Q16" s="77"/>
      <c r="R16" s="84">
        <v>0.05</v>
      </c>
      <c r="S16" s="78">
        <f t="shared" si="0"/>
        <v>0.04</v>
      </c>
      <c r="T16" s="85">
        <f>ROUNDUP((R5*R16)+(R6*S16)+(R7*(R16*2)),2)</f>
        <v>0</v>
      </c>
    </row>
    <row r="17" spans="1:20" ht="18.75" customHeight="1" x14ac:dyDescent="0.15">
      <c r="A17" s="218"/>
      <c r="B17" s="75"/>
      <c r="C17" s="76"/>
      <c r="D17" s="77"/>
      <c r="E17" s="78"/>
      <c r="F17" s="79"/>
      <c r="G17" s="80"/>
      <c r="H17" s="81"/>
      <c r="I17" s="77"/>
      <c r="J17" s="79"/>
      <c r="K17" s="79"/>
      <c r="L17" s="79"/>
      <c r="M17" s="79"/>
      <c r="N17" s="82"/>
      <c r="O17" s="75"/>
      <c r="P17" s="83" t="s">
        <v>149</v>
      </c>
      <c r="Q17" s="77"/>
      <c r="R17" s="84">
        <v>5</v>
      </c>
      <c r="S17" s="78">
        <f t="shared" si="0"/>
        <v>3.75</v>
      </c>
      <c r="T17" s="85">
        <f>ROUNDUP((R5*R17)+(R6*S17)+(R7*(R17*2)),2)</f>
        <v>0</v>
      </c>
    </row>
    <row r="18" spans="1:20" ht="18.75" customHeight="1" x14ac:dyDescent="0.15">
      <c r="A18" s="218"/>
      <c r="B18" s="64"/>
      <c r="C18" s="65"/>
      <c r="D18" s="66"/>
      <c r="E18" s="67"/>
      <c r="F18" s="68"/>
      <c r="G18" s="69"/>
      <c r="H18" s="70"/>
      <c r="I18" s="66"/>
      <c r="J18" s="68"/>
      <c r="K18" s="68"/>
      <c r="L18" s="68"/>
      <c r="M18" s="68"/>
      <c r="N18" s="71"/>
      <c r="O18" s="64"/>
      <c r="P18" s="72"/>
      <c r="Q18" s="66"/>
      <c r="R18" s="73"/>
      <c r="S18" s="67"/>
      <c r="T18" s="74"/>
    </row>
    <row r="19" spans="1:20" ht="18.75" customHeight="1" x14ac:dyDescent="0.15">
      <c r="A19" s="218"/>
      <c r="B19" s="75" t="s">
        <v>292</v>
      </c>
      <c r="C19" s="76" t="s">
        <v>197</v>
      </c>
      <c r="D19" s="77"/>
      <c r="E19" s="109">
        <v>0.16666666666666666</v>
      </c>
      <c r="F19" s="79" t="s">
        <v>198</v>
      </c>
      <c r="G19" s="80"/>
      <c r="H19" s="81" t="s">
        <v>197</v>
      </c>
      <c r="I19" s="77"/>
      <c r="J19" s="79">
        <f>ROUNDUP(E19*0.75,2)</f>
        <v>0.13</v>
      </c>
      <c r="K19" s="79" t="s">
        <v>198</v>
      </c>
      <c r="L19" s="79"/>
      <c r="M19" s="79">
        <f>ROUNDUP((R5*E19)+(R6*J19)+(R7*(E19*2)),2)</f>
        <v>0</v>
      </c>
      <c r="N19" s="82">
        <f>M19</f>
        <v>0</v>
      </c>
      <c r="O19" s="75" t="s">
        <v>293</v>
      </c>
      <c r="P19" s="83" t="s">
        <v>151</v>
      </c>
      <c r="Q19" s="77"/>
      <c r="R19" s="84">
        <v>1</v>
      </c>
      <c r="S19" s="78">
        <f>ROUNDUP(R19*0.75,2)</f>
        <v>0.75</v>
      </c>
      <c r="T19" s="85">
        <f>ROUNDUP((R5*R19)+(R6*S19)+(R7*(R19*2)),2)</f>
        <v>0</v>
      </c>
    </row>
    <row r="20" spans="1:20" ht="18.75" customHeight="1" x14ac:dyDescent="0.15">
      <c r="A20" s="218"/>
      <c r="B20" s="75"/>
      <c r="C20" s="76" t="s">
        <v>154</v>
      </c>
      <c r="D20" s="77"/>
      <c r="E20" s="78">
        <v>10</v>
      </c>
      <c r="F20" s="79" t="s">
        <v>132</v>
      </c>
      <c r="G20" s="80"/>
      <c r="H20" s="81" t="s">
        <v>154</v>
      </c>
      <c r="I20" s="77"/>
      <c r="J20" s="79">
        <f>ROUNDUP(E20*0.75,2)</f>
        <v>7.5</v>
      </c>
      <c r="K20" s="79" t="s">
        <v>132</v>
      </c>
      <c r="L20" s="79"/>
      <c r="M20" s="79">
        <f>ROUNDUP((R5*E20)+(R6*J20)+(R7*(E20*2)),2)</f>
        <v>0</v>
      </c>
      <c r="N20" s="82">
        <f>ROUND(M20+(M20*2/100),2)</f>
        <v>0</v>
      </c>
      <c r="O20" s="75" t="s">
        <v>294</v>
      </c>
      <c r="P20" s="83" t="s">
        <v>137</v>
      </c>
      <c r="Q20" s="77"/>
      <c r="R20" s="84">
        <v>0.1</v>
      </c>
      <c r="S20" s="78">
        <f>ROUNDUP(R20*0.75,2)</f>
        <v>0.08</v>
      </c>
      <c r="T20" s="85">
        <f>ROUNDUP((R5*R20)+(R6*S20)+(R7*(R20*2)),2)</f>
        <v>0</v>
      </c>
    </row>
    <row r="21" spans="1:20" ht="18.75" customHeight="1" x14ac:dyDescent="0.15">
      <c r="A21" s="218"/>
      <c r="B21" s="75"/>
      <c r="C21" s="76" t="s">
        <v>143</v>
      </c>
      <c r="D21" s="77"/>
      <c r="E21" s="78">
        <v>10</v>
      </c>
      <c r="F21" s="79" t="s">
        <v>132</v>
      </c>
      <c r="G21" s="80"/>
      <c r="H21" s="81" t="s">
        <v>143</v>
      </c>
      <c r="I21" s="77"/>
      <c r="J21" s="79">
        <f>ROUNDUP(E21*0.75,2)</f>
        <v>7.5</v>
      </c>
      <c r="K21" s="79" t="s">
        <v>132</v>
      </c>
      <c r="L21" s="79"/>
      <c r="M21" s="79">
        <f>ROUNDUP((R5*E21)+(R6*J21)+(R7*(E21*2)),2)</f>
        <v>0</v>
      </c>
      <c r="N21" s="82">
        <f>ROUND(M21+(M21*10/100),2)</f>
        <v>0</v>
      </c>
      <c r="O21" s="75" t="s">
        <v>239</v>
      </c>
      <c r="P21" s="83" t="s">
        <v>209</v>
      </c>
      <c r="Q21" s="77" t="s">
        <v>146</v>
      </c>
      <c r="R21" s="84">
        <v>0.5</v>
      </c>
      <c r="S21" s="78">
        <f>ROUNDUP(R21*0.75,2)</f>
        <v>0.38</v>
      </c>
      <c r="T21" s="85">
        <f>ROUNDUP((R5*R21)+(R6*S21)+(R7*(R21*2)),2)</f>
        <v>0</v>
      </c>
    </row>
    <row r="22" spans="1:20" ht="18.75" customHeight="1" x14ac:dyDescent="0.15">
      <c r="A22" s="218"/>
      <c r="B22" s="75"/>
      <c r="C22" s="76"/>
      <c r="D22" s="77"/>
      <c r="E22" s="78"/>
      <c r="F22" s="79"/>
      <c r="G22" s="80"/>
      <c r="H22" s="81"/>
      <c r="I22" s="77"/>
      <c r="J22" s="79"/>
      <c r="K22" s="79"/>
      <c r="L22" s="79"/>
      <c r="M22" s="79"/>
      <c r="N22" s="82"/>
      <c r="O22" s="75"/>
      <c r="P22" s="83" t="s">
        <v>156</v>
      </c>
      <c r="Q22" s="77"/>
      <c r="R22" s="84">
        <v>2</v>
      </c>
      <c r="S22" s="78">
        <f>ROUNDUP(R22*0.75,2)</f>
        <v>1.5</v>
      </c>
      <c r="T22" s="85">
        <f>ROUNDUP((R5*R22)+(R6*S22)+(R7*(R22*2)),2)</f>
        <v>0</v>
      </c>
    </row>
    <row r="23" spans="1:20" ht="18.75" customHeight="1" x14ac:dyDescent="0.15">
      <c r="A23" s="218"/>
      <c r="B23" s="75"/>
      <c r="C23" s="76"/>
      <c r="D23" s="77"/>
      <c r="E23" s="78"/>
      <c r="F23" s="79"/>
      <c r="G23" s="80"/>
      <c r="H23" s="81"/>
      <c r="I23" s="77"/>
      <c r="J23" s="79"/>
      <c r="K23" s="79"/>
      <c r="L23" s="79"/>
      <c r="M23" s="79"/>
      <c r="N23" s="82"/>
      <c r="O23" s="75"/>
      <c r="P23" s="83" t="s">
        <v>134</v>
      </c>
      <c r="Q23" s="77"/>
      <c r="R23" s="84">
        <v>2</v>
      </c>
      <c r="S23" s="78">
        <f>ROUNDUP(R23*0.75,2)</f>
        <v>1.5</v>
      </c>
      <c r="T23" s="85">
        <f>ROUNDUP((R5*R23)+(R6*S23)+(R7*(R23*2)),2)</f>
        <v>0</v>
      </c>
    </row>
    <row r="24" spans="1:20" ht="18.75" customHeight="1" x14ac:dyDescent="0.15">
      <c r="A24" s="218"/>
      <c r="B24" s="64"/>
      <c r="C24" s="65"/>
      <c r="D24" s="66"/>
      <c r="E24" s="67"/>
      <c r="F24" s="68"/>
      <c r="G24" s="69"/>
      <c r="H24" s="70"/>
      <c r="I24" s="66"/>
      <c r="J24" s="68"/>
      <c r="K24" s="68"/>
      <c r="L24" s="68"/>
      <c r="M24" s="68"/>
      <c r="N24" s="71"/>
      <c r="O24" s="64"/>
      <c r="P24" s="72"/>
      <c r="Q24" s="66"/>
      <c r="R24" s="73"/>
      <c r="S24" s="67"/>
      <c r="T24" s="74"/>
    </row>
    <row r="25" spans="1:20" ht="18.75" customHeight="1" x14ac:dyDescent="0.15">
      <c r="A25" s="218"/>
      <c r="B25" s="75" t="s">
        <v>18</v>
      </c>
      <c r="C25" s="76" t="s">
        <v>255</v>
      </c>
      <c r="D25" s="77"/>
      <c r="E25" s="78">
        <v>5</v>
      </c>
      <c r="F25" s="79" t="s">
        <v>132</v>
      </c>
      <c r="G25" s="80"/>
      <c r="H25" s="81" t="s">
        <v>255</v>
      </c>
      <c r="I25" s="77"/>
      <c r="J25" s="79">
        <f>ROUNDUP(E25*0.75,2)</f>
        <v>3.75</v>
      </c>
      <c r="K25" s="79" t="s">
        <v>132</v>
      </c>
      <c r="L25" s="79"/>
      <c r="M25" s="79">
        <f>ROUNDUP((R5*E25)+(R6*J25)+(R7*(E25*2)),2)</f>
        <v>0</v>
      </c>
      <c r="N25" s="82">
        <f>M25</f>
        <v>0</v>
      </c>
      <c r="O25" s="75" t="s">
        <v>148</v>
      </c>
      <c r="P25" s="83" t="s">
        <v>158</v>
      </c>
      <c r="Q25" s="77"/>
      <c r="R25" s="84">
        <v>100</v>
      </c>
      <c r="S25" s="78">
        <f>ROUNDUP(R25*0.75,2)</f>
        <v>75</v>
      </c>
      <c r="T25" s="85">
        <f>ROUNDUP((R5*R25)+(R6*S25)+(R7*(R25*2)),2)</f>
        <v>0</v>
      </c>
    </row>
    <row r="26" spans="1:20" ht="18.75" customHeight="1" x14ac:dyDescent="0.15">
      <c r="A26" s="218"/>
      <c r="B26" s="75"/>
      <c r="C26" s="76" t="s">
        <v>295</v>
      </c>
      <c r="D26" s="77"/>
      <c r="E26" s="78">
        <v>5</v>
      </c>
      <c r="F26" s="79" t="s">
        <v>132</v>
      </c>
      <c r="G26" s="80"/>
      <c r="H26" s="81" t="s">
        <v>295</v>
      </c>
      <c r="I26" s="77"/>
      <c r="J26" s="79">
        <f>ROUNDUP(E26*0.75,2)</f>
        <v>3.75</v>
      </c>
      <c r="K26" s="79" t="s">
        <v>132</v>
      </c>
      <c r="L26" s="79"/>
      <c r="M26" s="79">
        <f>ROUNDUP((R5*E26)+(R6*J26)+(R7*(E26*2)),2)</f>
        <v>0</v>
      </c>
      <c r="N26" s="82">
        <f>M26</f>
        <v>0</v>
      </c>
      <c r="O26" s="75"/>
      <c r="P26" s="83" t="s">
        <v>160</v>
      </c>
      <c r="Q26" s="77"/>
      <c r="R26" s="84">
        <v>3</v>
      </c>
      <c r="S26" s="78">
        <f>ROUNDUP(R26*0.75,2)</f>
        <v>2.25</v>
      </c>
      <c r="T26" s="85">
        <f>ROUNDUP((R5*R26)+(R6*S26)+(R7*(R26*2)),2)</f>
        <v>0</v>
      </c>
    </row>
    <row r="27" spans="1:20" ht="18.75" customHeight="1" thickBot="1" x14ac:dyDescent="0.2">
      <c r="A27" s="219"/>
      <c r="B27" s="86"/>
      <c r="C27" s="87"/>
      <c r="D27" s="88"/>
      <c r="E27" s="89"/>
      <c r="F27" s="90"/>
      <c r="G27" s="91"/>
      <c r="H27" s="92"/>
      <c r="I27" s="88"/>
      <c r="J27" s="90"/>
      <c r="K27" s="90"/>
      <c r="L27" s="90"/>
      <c r="M27" s="90"/>
      <c r="N27" s="93"/>
      <c r="O27" s="86"/>
      <c r="P27" s="94"/>
      <c r="Q27" s="88"/>
      <c r="R27" s="95"/>
      <c r="S27" s="89"/>
      <c r="T27" s="96"/>
    </row>
  </sheetData>
  <mergeCells count="5">
    <mergeCell ref="H1:O1"/>
    <mergeCell ref="A2:T2"/>
    <mergeCell ref="Q3:T3"/>
    <mergeCell ref="A8:F8"/>
    <mergeCell ref="A10:A27"/>
  </mergeCells>
  <phoneticPr fontId="11"/>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05C1F-B216-4B46-8BAF-D66E073B89DB}">
  <sheetPr>
    <pageSetUpPr fitToPage="1"/>
  </sheetPr>
  <dimension ref="A1:U47"/>
  <sheetViews>
    <sheetView showZeros="0" zoomScale="60" zoomScaleNormal="60" zoomScaleSheetLayoutView="90" workbookViewId="0"/>
  </sheetViews>
  <sheetFormatPr defaultRowHeight="13.5" x14ac:dyDescent="0.15"/>
  <cols>
    <col min="1" max="1" width="4.5" style="114" customWidth="1"/>
    <col min="2" max="2" width="24.375" style="114" customWidth="1"/>
    <col min="3" max="3" width="28.25" style="114" customWidth="1"/>
    <col min="4" max="4" width="12.5" style="114" hidden="1" customWidth="1"/>
    <col min="5" max="6" width="10.375" style="63" customWidth="1"/>
    <col min="7" max="7" width="10" style="114" customWidth="1"/>
    <col min="8" max="8" width="18.75" style="114" customWidth="1"/>
    <col min="9" max="9" width="22.5" style="114" customWidth="1"/>
    <col min="10" max="10" width="21.25" style="114" customWidth="1"/>
    <col min="11" max="11" width="11.125" style="114" customWidth="1"/>
    <col min="12" max="12" width="22.375" style="114" customWidth="1"/>
    <col min="13" max="13" width="21.25" style="114" customWidth="1"/>
    <col min="14" max="14" width="11.25" style="114" customWidth="1"/>
    <col min="15" max="15" width="12.5" hidden="1" customWidth="1"/>
  </cols>
  <sheetData>
    <row r="1" spans="1:21" s="114" customFormat="1" ht="37.5" customHeight="1" x14ac:dyDescent="0.15">
      <c r="A1" s="113" t="s">
        <v>0</v>
      </c>
      <c r="B1" s="16"/>
      <c r="C1" s="113"/>
      <c r="D1" s="113"/>
      <c r="E1" s="235"/>
      <c r="F1" s="236"/>
      <c r="G1" s="236"/>
      <c r="H1" s="236"/>
      <c r="I1" s="236"/>
      <c r="J1" s="236"/>
      <c r="K1" s="236"/>
      <c r="L1" s="236"/>
      <c r="M1" s="236"/>
      <c r="N1" s="236"/>
      <c r="O1"/>
      <c r="P1"/>
      <c r="Q1"/>
      <c r="R1"/>
      <c r="S1"/>
      <c r="T1"/>
      <c r="U1"/>
    </row>
    <row r="2" spans="1:21" s="114" customFormat="1" ht="36" customHeight="1" x14ac:dyDescent="0.15">
      <c r="A2" s="210" t="s">
        <v>106</v>
      </c>
      <c r="B2" s="211"/>
      <c r="C2" s="211"/>
      <c r="D2" s="211"/>
      <c r="E2" s="211"/>
      <c r="F2" s="211"/>
      <c r="G2" s="211"/>
      <c r="H2" s="211"/>
      <c r="I2" s="211"/>
      <c r="J2" s="211"/>
      <c r="K2" s="211"/>
      <c r="L2" s="211"/>
      <c r="M2" s="211"/>
      <c r="N2" s="211"/>
      <c r="O2" s="236"/>
      <c r="P2"/>
      <c r="Q2"/>
      <c r="R2"/>
      <c r="S2"/>
      <c r="T2"/>
      <c r="U2"/>
    </row>
    <row r="3" spans="1:21" s="114" customFormat="1" ht="18.75" customHeight="1" x14ac:dyDescent="0.15">
      <c r="A3" s="113"/>
      <c r="B3" s="16"/>
      <c r="C3" s="113"/>
      <c r="D3" s="113"/>
      <c r="G3" s="113"/>
      <c r="H3" s="113"/>
      <c r="I3" s="16"/>
      <c r="J3" s="113"/>
      <c r="K3" s="113"/>
      <c r="L3" s="16"/>
      <c r="M3" s="113"/>
      <c r="N3" s="113"/>
      <c r="O3"/>
      <c r="P3"/>
      <c r="Q3"/>
      <c r="R3"/>
      <c r="S3"/>
      <c r="T3"/>
      <c r="U3"/>
    </row>
    <row r="4" spans="1:21" s="114" customFormat="1" ht="23.25" customHeight="1" x14ac:dyDescent="0.15">
      <c r="A4" s="115"/>
      <c r="B4" s="116"/>
      <c r="C4" s="115"/>
      <c r="D4" s="115"/>
      <c r="G4" s="115"/>
      <c r="H4" s="115"/>
      <c r="I4" s="116"/>
      <c r="J4" s="115"/>
      <c r="K4" s="115"/>
      <c r="L4" s="117"/>
      <c r="M4" s="117"/>
      <c r="N4" s="118"/>
      <c r="O4" s="14"/>
      <c r="P4"/>
      <c r="Q4"/>
      <c r="R4"/>
      <c r="S4"/>
      <c r="T4"/>
      <c r="U4"/>
    </row>
    <row r="5" spans="1:21" s="114" customFormat="1" ht="31.5" customHeight="1" x14ac:dyDescent="0.15">
      <c r="A5" s="115"/>
      <c r="B5" s="116"/>
      <c r="C5" s="115"/>
      <c r="D5" s="115"/>
      <c r="G5" s="115"/>
      <c r="H5" s="115"/>
      <c r="I5" s="116"/>
      <c r="J5" s="115"/>
      <c r="K5" s="115"/>
      <c r="L5" s="116"/>
      <c r="M5" s="119"/>
      <c r="N5" s="115"/>
      <c r="O5" s="115"/>
      <c r="P5"/>
      <c r="Q5"/>
      <c r="R5"/>
      <c r="S5"/>
      <c r="T5"/>
      <c r="U5"/>
    </row>
    <row r="6" spans="1:21" ht="31.5" customHeight="1" thickBot="1" x14ac:dyDescent="0.2">
      <c r="A6" s="115"/>
      <c r="B6" s="115"/>
      <c r="C6" s="115"/>
      <c r="D6" s="115"/>
      <c r="E6" s="237"/>
      <c r="F6" s="238"/>
      <c r="G6" s="115"/>
      <c r="H6" s="115"/>
      <c r="I6" s="115"/>
      <c r="J6" s="115"/>
      <c r="K6" s="115"/>
      <c r="L6" s="115"/>
      <c r="M6" s="119"/>
      <c r="N6" s="115"/>
      <c r="O6" s="115"/>
    </row>
    <row r="7" spans="1:21" ht="33.75" customHeight="1" thickBot="1" x14ac:dyDescent="0.3">
      <c r="A7" s="239" t="s">
        <v>281</v>
      </c>
      <c r="B7" s="240"/>
      <c r="C7" s="240"/>
      <c r="D7" s="120"/>
      <c r="E7" s="241" t="s">
        <v>395</v>
      </c>
      <c r="F7" s="242"/>
      <c r="G7" s="121"/>
      <c r="H7" s="121"/>
      <c r="I7" s="121"/>
      <c r="J7" s="121"/>
      <c r="K7" s="122"/>
      <c r="L7" s="121"/>
      <c r="M7" s="121"/>
    </row>
    <row r="8" spans="1:21" ht="18.75" customHeight="1" x14ac:dyDescent="0.15">
      <c r="A8" s="243"/>
      <c r="B8" s="244"/>
      <c r="C8" s="245"/>
      <c r="D8" s="223" t="s">
        <v>119</v>
      </c>
      <c r="E8" s="249" t="s">
        <v>396</v>
      </c>
      <c r="F8" s="252" t="s">
        <v>397</v>
      </c>
      <c r="G8" s="123" t="s">
        <v>398</v>
      </c>
      <c r="H8" s="124" t="s">
        <v>399</v>
      </c>
      <c r="I8" s="255" t="s">
        <v>400</v>
      </c>
      <c r="J8" s="256"/>
      <c r="K8" s="257"/>
      <c r="L8" s="220" t="s">
        <v>401</v>
      </c>
      <c r="M8" s="221"/>
      <c r="N8" s="222"/>
      <c r="O8" s="223" t="s">
        <v>119</v>
      </c>
    </row>
    <row r="9" spans="1:21" ht="18.75" customHeight="1" x14ac:dyDescent="0.15">
      <c r="A9" s="246"/>
      <c r="B9" s="247"/>
      <c r="C9" s="248"/>
      <c r="D9" s="224"/>
      <c r="E9" s="250"/>
      <c r="F9" s="253"/>
      <c r="G9" s="23" t="s">
        <v>402</v>
      </c>
      <c r="H9" s="125" t="s">
        <v>403</v>
      </c>
      <c r="I9" s="226" t="s">
        <v>404</v>
      </c>
      <c r="J9" s="227"/>
      <c r="K9" s="228"/>
      <c r="L9" s="229" t="s">
        <v>405</v>
      </c>
      <c r="M9" s="230"/>
      <c r="N9" s="231"/>
      <c r="O9" s="224"/>
    </row>
    <row r="10" spans="1:21" ht="18.75" customHeight="1" thickBot="1" x14ac:dyDescent="0.2">
      <c r="A10" s="126"/>
      <c r="B10" s="127" t="s">
        <v>114</v>
      </c>
      <c r="C10" s="128" t="s">
        <v>406</v>
      </c>
      <c r="D10" s="225"/>
      <c r="E10" s="251"/>
      <c r="F10" s="254"/>
      <c r="G10" s="129" t="s">
        <v>397</v>
      </c>
      <c r="H10" s="130" t="s">
        <v>407</v>
      </c>
      <c r="I10" s="131" t="s">
        <v>114</v>
      </c>
      <c r="J10" s="128" t="s">
        <v>406</v>
      </c>
      <c r="K10" s="132" t="s">
        <v>407</v>
      </c>
      <c r="L10" s="131" t="s">
        <v>114</v>
      </c>
      <c r="M10" s="130" t="s">
        <v>406</v>
      </c>
      <c r="N10" s="132" t="s">
        <v>407</v>
      </c>
      <c r="O10" s="225"/>
    </row>
    <row r="11" spans="1:21" ht="14.25" x14ac:dyDescent="0.15">
      <c r="A11" s="232" t="s">
        <v>128</v>
      </c>
      <c r="B11" s="133" t="s">
        <v>8</v>
      </c>
      <c r="C11" s="133" t="s">
        <v>408</v>
      </c>
      <c r="D11" s="133"/>
      <c r="E11" s="54"/>
      <c r="F11" s="54"/>
      <c r="G11" s="133"/>
      <c r="H11" s="134" t="s">
        <v>409</v>
      </c>
      <c r="I11" s="133" t="s">
        <v>8</v>
      </c>
      <c r="J11" s="133" t="s">
        <v>408</v>
      </c>
      <c r="K11" s="134" t="s">
        <v>410</v>
      </c>
      <c r="L11" s="133" t="s">
        <v>11</v>
      </c>
      <c r="M11" s="133" t="s">
        <v>408</v>
      </c>
      <c r="N11" s="134">
        <v>30</v>
      </c>
      <c r="O11" s="135"/>
    </row>
    <row r="12" spans="1:21" ht="14.25" x14ac:dyDescent="0.15">
      <c r="A12" s="233"/>
      <c r="B12" s="136"/>
      <c r="C12" s="136"/>
      <c r="D12" s="136"/>
      <c r="E12" s="66"/>
      <c r="F12" s="66"/>
      <c r="G12" s="136"/>
      <c r="H12" s="137"/>
      <c r="I12" s="136"/>
      <c r="J12" s="136"/>
      <c r="K12" s="137"/>
      <c r="L12" s="136"/>
      <c r="M12" s="136"/>
      <c r="N12" s="137"/>
      <c r="O12" s="138"/>
    </row>
    <row r="13" spans="1:21" ht="14.25" x14ac:dyDescent="0.15">
      <c r="A13" s="233"/>
      <c r="B13" s="139" t="s">
        <v>75</v>
      </c>
      <c r="C13" s="139" t="s">
        <v>286</v>
      </c>
      <c r="D13" s="139"/>
      <c r="E13" s="77"/>
      <c r="F13" s="77"/>
      <c r="G13" s="139"/>
      <c r="H13" s="140">
        <v>20</v>
      </c>
      <c r="I13" s="139" t="s">
        <v>75</v>
      </c>
      <c r="J13" s="139" t="s">
        <v>286</v>
      </c>
      <c r="K13" s="140">
        <v>15</v>
      </c>
      <c r="L13" s="139" t="s">
        <v>76</v>
      </c>
      <c r="M13" s="139" t="s">
        <v>286</v>
      </c>
      <c r="N13" s="140">
        <v>10</v>
      </c>
      <c r="O13" s="142"/>
    </row>
    <row r="14" spans="1:21" ht="14.25" x14ac:dyDescent="0.15">
      <c r="A14" s="233"/>
      <c r="B14" s="139"/>
      <c r="C14" s="139" t="s">
        <v>135</v>
      </c>
      <c r="D14" s="139"/>
      <c r="E14" s="77"/>
      <c r="F14" s="77"/>
      <c r="G14" s="139"/>
      <c r="H14" s="140">
        <v>5</v>
      </c>
      <c r="I14" s="139"/>
      <c r="J14" s="139" t="s">
        <v>135</v>
      </c>
      <c r="K14" s="140">
        <v>5</v>
      </c>
      <c r="L14" s="139"/>
      <c r="M14" s="139" t="s">
        <v>135</v>
      </c>
      <c r="N14" s="140">
        <v>5</v>
      </c>
      <c r="O14" s="142"/>
    </row>
    <row r="15" spans="1:21" ht="14.25" x14ac:dyDescent="0.15">
      <c r="A15" s="233"/>
      <c r="B15" s="139"/>
      <c r="C15" s="139" t="s">
        <v>291</v>
      </c>
      <c r="D15" s="139"/>
      <c r="E15" s="77"/>
      <c r="F15" s="77"/>
      <c r="G15" s="139"/>
      <c r="H15" s="140">
        <v>10</v>
      </c>
      <c r="I15" s="139"/>
      <c r="J15" s="139" t="s">
        <v>291</v>
      </c>
      <c r="K15" s="140">
        <v>5</v>
      </c>
      <c r="L15" s="139"/>
      <c r="M15" s="139" t="s">
        <v>291</v>
      </c>
      <c r="N15" s="140">
        <v>5</v>
      </c>
      <c r="O15" s="142"/>
    </row>
    <row r="16" spans="1:21" ht="14.25" x14ac:dyDescent="0.15">
      <c r="A16" s="233"/>
      <c r="B16" s="139"/>
      <c r="C16" s="139" t="s">
        <v>186</v>
      </c>
      <c r="D16" s="139"/>
      <c r="E16" s="77" t="s">
        <v>187</v>
      </c>
      <c r="F16" s="77"/>
      <c r="G16" s="139"/>
      <c r="H16" s="150">
        <v>0.13</v>
      </c>
      <c r="I16" s="139"/>
      <c r="J16" s="139" t="s">
        <v>414</v>
      </c>
      <c r="K16" s="150">
        <v>0.13</v>
      </c>
      <c r="L16" s="136"/>
      <c r="M16" s="136"/>
      <c r="N16" s="137"/>
      <c r="O16" s="138"/>
    </row>
    <row r="17" spans="1:15" ht="14.25" x14ac:dyDescent="0.15">
      <c r="A17" s="233"/>
      <c r="B17" s="139"/>
      <c r="C17" s="139"/>
      <c r="D17" s="139"/>
      <c r="E17" s="77"/>
      <c r="F17" s="77"/>
      <c r="G17" s="139" t="s">
        <v>158</v>
      </c>
      <c r="H17" s="140" t="s">
        <v>412</v>
      </c>
      <c r="I17" s="139"/>
      <c r="J17" s="139"/>
      <c r="K17" s="140"/>
      <c r="L17" s="139" t="s">
        <v>78</v>
      </c>
      <c r="M17" s="139" t="s">
        <v>197</v>
      </c>
      <c r="N17" s="151">
        <v>0.1</v>
      </c>
      <c r="O17" s="142"/>
    </row>
    <row r="18" spans="1:15" ht="14.25" x14ac:dyDescent="0.15">
      <c r="A18" s="233"/>
      <c r="B18" s="139"/>
      <c r="C18" s="139"/>
      <c r="D18" s="139"/>
      <c r="E18" s="77"/>
      <c r="F18" s="77"/>
      <c r="G18" s="139" t="s">
        <v>151</v>
      </c>
      <c r="H18" s="140" t="s">
        <v>413</v>
      </c>
      <c r="I18" s="139"/>
      <c r="J18" s="139"/>
      <c r="K18" s="140"/>
      <c r="L18" s="139"/>
      <c r="M18" s="139" t="s">
        <v>143</v>
      </c>
      <c r="N18" s="140">
        <v>5</v>
      </c>
      <c r="O18" s="142"/>
    </row>
    <row r="19" spans="1:15" ht="14.25" x14ac:dyDescent="0.15">
      <c r="A19" s="233"/>
      <c r="B19" s="139"/>
      <c r="C19" s="139"/>
      <c r="D19" s="139"/>
      <c r="E19" s="77"/>
      <c r="F19" s="77" t="s">
        <v>146</v>
      </c>
      <c r="G19" s="139" t="s">
        <v>209</v>
      </c>
      <c r="H19" s="140" t="s">
        <v>413</v>
      </c>
      <c r="I19" s="139"/>
      <c r="J19" s="139"/>
      <c r="K19" s="140"/>
      <c r="L19" s="139"/>
      <c r="M19" s="139" t="s">
        <v>295</v>
      </c>
      <c r="N19" s="140">
        <v>5</v>
      </c>
      <c r="O19" s="142"/>
    </row>
    <row r="20" spans="1:15" ht="14.25" x14ac:dyDescent="0.15">
      <c r="A20" s="233"/>
      <c r="B20" s="136"/>
      <c r="C20" s="136"/>
      <c r="D20" s="136"/>
      <c r="E20" s="66"/>
      <c r="F20" s="66"/>
      <c r="G20" s="136"/>
      <c r="H20" s="137"/>
      <c r="I20" s="136"/>
      <c r="J20" s="136"/>
      <c r="K20" s="137"/>
      <c r="L20" s="139"/>
      <c r="M20" s="139"/>
      <c r="N20" s="140"/>
      <c r="O20" s="142"/>
    </row>
    <row r="21" spans="1:15" ht="14.25" x14ac:dyDescent="0.15">
      <c r="A21" s="233"/>
      <c r="B21" s="139" t="s">
        <v>77</v>
      </c>
      <c r="C21" s="139" t="s">
        <v>197</v>
      </c>
      <c r="D21" s="139"/>
      <c r="E21" s="77"/>
      <c r="F21" s="77"/>
      <c r="G21" s="139"/>
      <c r="H21" s="151">
        <v>0.1</v>
      </c>
      <c r="I21" s="139" t="s">
        <v>77</v>
      </c>
      <c r="J21" s="139" t="s">
        <v>197</v>
      </c>
      <c r="K21" s="151">
        <v>0.1</v>
      </c>
      <c r="L21" s="139"/>
      <c r="M21" s="139"/>
      <c r="N21" s="140"/>
      <c r="O21" s="142"/>
    </row>
    <row r="22" spans="1:15" ht="14.25" x14ac:dyDescent="0.15">
      <c r="A22" s="233"/>
      <c r="B22" s="139"/>
      <c r="C22" s="139" t="s">
        <v>154</v>
      </c>
      <c r="D22" s="139"/>
      <c r="E22" s="77"/>
      <c r="F22" s="77"/>
      <c r="G22" s="139"/>
      <c r="H22" s="140">
        <v>10</v>
      </c>
      <c r="I22" s="139"/>
      <c r="J22" s="139" t="s">
        <v>154</v>
      </c>
      <c r="K22" s="140">
        <v>5</v>
      </c>
      <c r="L22" s="139"/>
      <c r="M22" s="139"/>
      <c r="N22" s="140"/>
      <c r="O22" s="142"/>
    </row>
    <row r="23" spans="1:15" ht="14.25" x14ac:dyDescent="0.15">
      <c r="A23" s="233"/>
      <c r="B23" s="139"/>
      <c r="C23" s="139" t="s">
        <v>143</v>
      </c>
      <c r="D23" s="139"/>
      <c r="E23" s="77"/>
      <c r="F23" s="143"/>
      <c r="G23" s="139"/>
      <c r="H23" s="140">
        <v>5</v>
      </c>
      <c r="I23" s="139"/>
      <c r="J23" s="139" t="s">
        <v>143</v>
      </c>
      <c r="K23" s="140">
        <v>5</v>
      </c>
      <c r="L23" s="139"/>
      <c r="M23" s="139"/>
      <c r="N23" s="140"/>
      <c r="O23" s="142"/>
    </row>
    <row r="24" spans="1:15" ht="14.25" x14ac:dyDescent="0.15">
      <c r="A24" s="233"/>
      <c r="B24" s="136"/>
      <c r="C24" s="136"/>
      <c r="D24" s="136"/>
      <c r="E24" s="66"/>
      <c r="F24" s="66"/>
      <c r="G24" s="136"/>
      <c r="H24" s="137"/>
      <c r="I24" s="136"/>
      <c r="J24" s="136"/>
      <c r="K24" s="137"/>
      <c r="L24" s="139"/>
      <c r="M24" s="139"/>
      <c r="N24" s="140"/>
      <c r="O24" s="142"/>
    </row>
    <row r="25" spans="1:15" ht="14.25" x14ac:dyDescent="0.15">
      <c r="A25" s="233"/>
      <c r="B25" s="139" t="s">
        <v>18</v>
      </c>
      <c r="C25" s="139" t="s">
        <v>295</v>
      </c>
      <c r="D25" s="139"/>
      <c r="E25" s="77"/>
      <c r="F25" s="77"/>
      <c r="G25" s="139"/>
      <c r="H25" s="140">
        <v>5</v>
      </c>
      <c r="I25" s="139" t="s">
        <v>18</v>
      </c>
      <c r="J25" s="139" t="s">
        <v>295</v>
      </c>
      <c r="K25" s="140">
        <v>5</v>
      </c>
      <c r="L25" s="139"/>
      <c r="M25" s="139"/>
      <c r="N25" s="140"/>
      <c r="O25" s="142"/>
    </row>
    <row r="26" spans="1:15" ht="14.25" x14ac:dyDescent="0.15">
      <c r="A26" s="233"/>
      <c r="B26" s="139"/>
      <c r="C26" s="139"/>
      <c r="D26" s="139"/>
      <c r="E26" s="77"/>
      <c r="F26" s="77"/>
      <c r="G26" s="139" t="s">
        <v>158</v>
      </c>
      <c r="H26" s="140" t="s">
        <v>412</v>
      </c>
      <c r="I26" s="139"/>
      <c r="J26" s="139"/>
      <c r="K26" s="140"/>
      <c r="L26" s="139"/>
      <c r="M26" s="139"/>
      <c r="N26" s="140"/>
      <c r="O26" s="142"/>
    </row>
    <row r="27" spans="1:15" ht="14.25" x14ac:dyDescent="0.15">
      <c r="A27" s="233"/>
      <c r="B27" s="139"/>
      <c r="C27" s="139"/>
      <c r="D27" s="139"/>
      <c r="E27" s="77"/>
      <c r="F27" s="77"/>
      <c r="G27" s="139" t="s">
        <v>160</v>
      </c>
      <c r="H27" s="140" t="s">
        <v>413</v>
      </c>
      <c r="I27" s="139"/>
      <c r="J27" s="139"/>
      <c r="K27" s="140"/>
      <c r="L27" s="139"/>
      <c r="M27" s="139"/>
      <c r="N27" s="140"/>
      <c r="O27" s="142"/>
    </row>
    <row r="28" spans="1:15" ht="15" thickBot="1" x14ac:dyDescent="0.2">
      <c r="A28" s="234"/>
      <c r="B28" s="144"/>
      <c r="C28" s="144"/>
      <c r="D28" s="144"/>
      <c r="E28" s="88"/>
      <c r="F28" s="88"/>
      <c r="G28" s="144"/>
      <c r="H28" s="145"/>
      <c r="I28" s="144"/>
      <c r="J28" s="144"/>
      <c r="K28" s="145"/>
      <c r="L28" s="144"/>
      <c r="M28" s="144"/>
      <c r="N28" s="145"/>
      <c r="O28" s="146"/>
    </row>
    <row r="29" spans="1:15" ht="14.25" x14ac:dyDescent="0.15">
      <c r="B29" s="116"/>
      <c r="C29" s="116"/>
      <c r="D29" s="116"/>
      <c r="G29" s="116"/>
      <c r="H29" s="147"/>
      <c r="I29" s="116"/>
      <c r="J29" s="116"/>
      <c r="K29" s="147"/>
      <c r="L29" s="116"/>
      <c r="M29" s="116"/>
      <c r="N29" s="147"/>
    </row>
    <row r="30" spans="1:15" ht="14.25" x14ac:dyDescent="0.15">
      <c r="B30" s="116"/>
      <c r="C30" s="116"/>
      <c r="D30" s="116"/>
      <c r="G30" s="116"/>
      <c r="H30" s="147"/>
      <c r="I30" s="116"/>
      <c r="J30" s="116"/>
      <c r="K30" s="147"/>
      <c r="L30" s="116"/>
      <c r="M30" s="116"/>
      <c r="N30" s="147"/>
    </row>
    <row r="31" spans="1:15" ht="14.25" x14ac:dyDescent="0.15">
      <c r="B31" s="116"/>
      <c r="C31" s="116"/>
      <c r="D31" s="116"/>
      <c r="G31" s="116"/>
      <c r="H31" s="147"/>
      <c r="I31" s="116"/>
      <c r="J31" s="116"/>
      <c r="K31" s="147"/>
      <c r="L31" s="116"/>
      <c r="M31" s="116"/>
      <c r="N31" s="147"/>
    </row>
    <row r="32" spans="1:15" ht="14.25" x14ac:dyDescent="0.15">
      <c r="B32" s="116"/>
      <c r="C32" s="116"/>
      <c r="D32" s="116"/>
      <c r="G32" s="116"/>
      <c r="H32" s="147"/>
      <c r="I32" s="116"/>
      <c r="J32" s="116"/>
      <c r="K32" s="147"/>
      <c r="L32" s="116"/>
      <c r="M32" s="116"/>
      <c r="N32" s="147"/>
    </row>
    <row r="33" spans="2:14" ht="14.25" x14ac:dyDescent="0.15">
      <c r="B33" s="116"/>
      <c r="C33" s="116"/>
      <c r="D33" s="116"/>
      <c r="G33" s="116"/>
      <c r="H33" s="147"/>
      <c r="I33" s="116"/>
      <c r="J33" s="116"/>
      <c r="K33" s="147"/>
      <c r="L33" s="116"/>
      <c r="M33" s="116"/>
      <c r="N33" s="147"/>
    </row>
    <row r="34" spans="2:14" ht="14.25" x14ac:dyDescent="0.15">
      <c r="B34" s="116"/>
      <c r="C34" s="116"/>
      <c r="D34" s="116"/>
      <c r="G34" s="116"/>
      <c r="H34" s="147"/>
      <c r="I34" s="116"/>
      <c r="J34" s="116"/>
      <c r="K34" s="147"/>
      <c r="L34" s="116"/>
      <c r="M34" s="116"/>
      <c r="N34" s="147"/>
    </row>
    <row r="35" spans="2:14" ht="14.25" x14ac:dyDescent="0.15">
      <c r="B35" s="116"/>
      <c r="C35" s="116"/>
      <c r="D35" s="116"/>
      <c r="G35" s="116"/>
      <c r="H35" s="147"/>
      <c r="I35" s="116"/>
      <c r="J35" s="116"/>
      <c r="K35" s="147"/>
      <c r="L35" s="116"/>
      <c r="M35" s="116"/>
      <c r="N35" s="147"/>
    </row>
    <row r="36" spans="2:14" ht="14.25" x14ac:dyDescent="0.15">
      <c r="B36" s="116"/>
      <c r="C36" s="116"/>
      <c r="D36" s="116"/>
      <c r="G36" s="116"/>
      <c r="H36" s="147"/>
      <c r="I36" s="116"/>
      <c r="J36" s="116"/>
      <c r="K36" s="147"/>
      <c r="L36" s="116"/>
      <c r="M36" s="116"/>
      <c r="N36" s="147"/>
    </row>
    <row r="37" spans="2:14" ht="14.25" x14ac:dyDescent="0.15">
      <c r="B37" s="116"/>
      <c r="C37" s="116"/>
      <c r="D37" s="116"/>
      <c r="G37" s="116"/>
      <c r="H37" s="147"/>
      <c r="I37" s="116"/>
      <c r="J37" s="116"/>
      <c r="K37" s="147"/>
      <c r="L37" s="116"/>
      <c r="M37" s="116"/>
      <c r="N37" s="147"/>
    </row>
    <row r="38" spans="2:14" ht="14.25" x14ac:dyDescent="0.15">
      <c r="B38" s="116"/>
      <c r="C38" s="116"/>
      <c r="D38" s="116"/>
      <c r="G38" s="116"/>
      <c r="H38" s="147"/>
      <c r="I38" s="116"/>
      <c r="J38" s="116"/>
      <c r="K38" s="147"/>
      <c r="L38" s="116"/>
      <c r="M38" s="116"/>
      <c r="N38" s="147"/>
    </row>
    <row r="39" spans="2:14" ht="14.25" x14ac:dyDescent="0.15">
      <c r="B39" s="116"/>
      <c r="C39" s="116"/>
      <c r="D39" s="116"/>
      <c r="G39" s="116"/>
      <c r="H39" s="147"/>
      <c r="I39" s="116"/>
      <c r="J39" s="116"/>
      <c r="K39" s="147"/>
      <c r="L39" s="116"/>
      <c r="M39" s="116"/>
      <c r="N39" s="147"/>
    </row>
    <row r="40" spans="2:14" ht="14.25" x14ac:dyDescent="0.15">
      <c r="B40" s="116"/>
      <c r="C40" s="116"/>
      <c r="D40" s="116"/>
      <c r="G40" s="116"/>
      <c r="H40" s="147"/>
      <c r="I40" s="116"/>
      <c r="J40" s="116"/>
      <c r="K40" s="147"/>
      <c r="L40" s="116"/>
      <c r="M40" s="116"/>
      <c r="N40" s="147"/>
    </row>
    <row r="41" spans="2:14" ht="14.25" x14ac:dyDescent="0.15">
      <c r="B41" s="116"/>
      <c r="C41" s="116"/>
      <c r="D41" s="116"/>
      <c r="G41" s="116"/>
      <c r="H41" s="147"/>
      <c r="I41" s="116"/>
      <c r="J41" s="116"/>
      <c r="K41" s="147"/>
      <c r="L41" s="116"/>
      <c r="M41" s="116"/>
      <c r="N41" s="147"/>
    </row>
    <row r="42" spans="2:14" ht="14.25" x14ac:dyDescent="0.15">
      <c r="B42" s="116"/>
      <c r="C42" s="116"/>
      <c r="D42" s="116"/>
      <c r="G42" s="116"/>
      <c r="H42" s="147"/>
      <c r="I42" s="116"/>
      <c r="J42" s="116"/>
      <c r="K42" s="147"/>
      <c r="L42" s="116"/>
      <c r="M42" s="116"/>
      <c r="N42" s="147"/>
    </row>
    <row r="43" spans="2:14" ht="14.25" x14ac:dyDescent="0.15">
      <c r="B43" s="116"/>
      <c r="C43" s="116"/>
      <c r="D43" s="116"/>
      <c r="G43" s="116"/>
      <c r="H43" s="147"/>
      <c r="I43" s="116"/>
      <c r="J43" s="116"/>
      <c r="K43" s="147"/>
      <c r="L43" s="116"/>
      <c r="M43" s="116"/>
      <c r="N43" s="147"/>
    </row>
    <row r="44" spans="2:14" ht="14.25" x14ac:dyDescent="0.15">
      <c r="B44" s="116"/>
      <c r="C44" s="116"/>
      <c r="D44" s="116"/>
      <c r="G44" s="116"/>
      <c r="H44" s="147"/>
      <c r="I44" s="116"/>
      <c r="J44" s="116"/>
      <c r="K44" s="147"/>
      <c r="L44" s="116"/>
      <c r="M44" s="116"/>
      <c r="N44" s="147"/>
    </row>
    <row r="45" spans="2:14" ht="14.25" x14ac:dyDescent="0.15">
      <c r="B45" s="116"/>
      <c r="C45" s="116"/>
      <c r="D45" s="116"/>
      <c r="G45" s="116"/>
      <c r="H45" s="147"/>
      <c r="I45" s="116"/>
      <c r="J45" s="116"/>
      <c r="K45" s="147"/>
      <c r="L45" s="116"/>
      <c r="M45" s="116"/>
      <c r="N45" s="147"/>
    </row>
    <row r="46" spans="2:14" ht="14.25" x14ac:dyDescent="0.15">
      <c r="B46" s="116"/>
      <c r="C46" s="116"/>
      <c r="D46" s="116"/>
      <c r="G46" s="116"/>
      <c r="H46" s="147"/>
      <c r="I46" s="116"/>
      <c r="J46" s="116"/>
      <c r="K46" s="147"/>
      <c r="L46" s="116"/>
      <c r="M46" s="116"/>
      <c r="N46" s="147"/>
    </row>
    <row r="47" spans="2:14" ht="14.25" x14ac:dyDescent="0.15">
      <c r="B47" s="116"/>
      <c r="C47" s="116"/>
      <c r="D47" s="116"/>
      <c r="G47" s="116"/>
      <c r="H47" s="147"/>
      <c r="I47" s="116"/>
      <c r="J47" s="116"/>
      <c r="K47" s="147"/>
      <c r="L47" s="116"/>
      <c r="M47" s="116"/>
      <c r="N47" s="147"/>
    </row>
  </sheetData>
  <mergeCells count="15">
    <mergeCell ref="E1:N1"/>
    <mergeCell ref="A2:O2"/>
    <mergeCell ref="E6:F6"/>
    <mergeCell ref="A7:C7"/>
    <mergeCell ref="E7:F7"/>
    <mergeCell ref="L8:N8"/>
    <mergeCell ref="O8:O10"/>
    <mergeCell ref="I9:K9"/>
    <mergeCell ref="L9:N9"/>
    <mergeCell ref="A11:A28"/>
    <mergeCell ref="A8:C9"/>
    <mergeCell ref="D8:D10"/>
    <mergeCell ref="E8:E10"/>
    <mergeCell ref="F8:F10"/>
    <mergeCell ref="I8:K8"/>
  </mergeCells>
  <phoneticPr fontId="11"/>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B26"/>
  <sheetViews>
    <sheetView showZeros="0" zoomScale="60" zoomScaleNormal="60" zoomScaleSheetLayoutView="80" workbookViewId="0"/>
  </sheetViews>
  <sheetFormatPr defaultColWidth="9" defaultRowHeight="18.75" customHeight="1" x14ac:dyDescent="0.15"/>
  <cols>
    <col min="1" max="1" width="4.125" style="97" customWidth="1"/>
    <col min="2" max="2" width="22.5" style="98" customWidth="1"/>
    <col min="3" max="3" width="26.625" style="98" customWidth="1"/>
    <col min="4" max="4" width="17.125" style="63" customWidth="1"/>
    <col min="5" max="5" width="8.125" style="99" customWidth="1"/>
    <col min="6" max="6" width="4" style="100" customWidth="1"/>
    <col min="7" max="7" width="10.25" style="100" hidden="1" customWidth="1"/>
    <col min="8" max="8" width="23.25" style="31" customWidth="1"/>
    <col min="9" max="9" width="17.125" style="63" customWidth="1"/>
    <col min="10" max="10" width="8.125" style="100" customWidth="1"/>
    <col min="11" max="11" width="4" style="100" customWidth="1"/>
    <col min="12" max="12" width="10.25" style="100" hidden="1" customWidth="1"/>
    <col min="13" max="13" width="8.25" style="100" customWidth="1"/>
    <col min="14" max="14" width="8.625" style="101" hidden="1" customWidth="1"/>
    <col min="15" max="15" width="97.75" style="98" customWidth="1"/>
    <col min="16" max="16" width="14.125" style="31" customWidth="1"/>
    <col min="17" max="17" width="16" style="63" customWidth="1"/>
    <col min="18" max="18" width="10.125" style="102" customWidth="1"/>
    <col min="19" max="19" width="10.125" style="99" customWidth="1"/>
    <col min="20" max="20" width="10.125" style="63" customWidth="1"/>
    <col min="21" max="21" width="5.125" style="63" customWidth="1"/>
    <col min="29" max="256" width="9" style="13"/>
    <col min="257" max="257" width="4.125" style="13" customWidth="1"/>
    <col min="258" max="258" width="22.5" style="13" customWidth="1"/>
    <col min="259" max="259" width="26.625" style="13" customWidth="1"/>
    <col min="260" max="260" width="17.125" style="13" customWidth="1"/>
    <col min="261" max="261" width="8.125" style="13" customWidth="1"/>
    <col min="262" max="262" width="4" style="13" customWidth="1"/>
    <col min="263" max="263" width="0" style="13" hidden="1" customWidth="1"/>
    <col min="264" max="264" width="23.25" style="13" customWidth="1"/>
    <col min="265" max="265" width="17.125" style="13" customWidth="1"/>
    <col min="266" max="266" width="8.125" style="13" customWidth="1"/>
    <col min="267" max="267" width="4" style="13" customWidth="1"/>
    <col min="268" max="268" width="0" style="13" hidden="1" customWidth="1"/>
    <col min="269" max="269" width="8.25" style="13" customWidth="1"/>
    <col min="270" max="270" width="0" style="13" hidden="1" customWidth="1"/>
    <col min="271" max="271" width="97.75" style="13" customWidth="1"/>
    <col min="272" max="272" width="14.125" style="13" customWidth="1"/>
    <col min="273" max="273" width="16" style="13" customWidth="1"/>
    <col min="274" max="276" width="10.125" style="13" customWidth="1"/>
    <col min="277" max="277" width="5.125" style="13" customWidth="1"/>
    <col min="278" max="512" width="9" style="13"/>
    <col min="513" max="513" width="4.125" style="13" customWidth="1"/>
    <col min="514" max="514" width="22.5" style="13" customWidth="1"/>
    <col min="515" max="515" width="26.625" style="13" customWidth="1"/>
    <col min="516" max="516" width="17.125" style="13" customWidth="1"/>
    <col min="517" max="517" width="8.125" style="13" customWidth="1"/>
    <col min="518" max="518" width="4" style="13" customWidth="1"/>
    <col min="519" max="519" width="0" style="13" hidden="1" customWidth="1"/>
    <col min="520" max="520" width="23.25" style="13" customWidth="1"/>
    <col min="521" max="521" width="17.125" style="13" customWidth="1"/>
    <col min="522" max="522" width="8.125" style="13" customWidth="1"/>
    <col min="523" max="523" width="4" style="13" customWidth="1"/>
    <col min="524" max="524" width="0" style="13" hidden="1" customWidth="1"/>
    <col min="525" max="525" width="8.25" style="13" customWidth="1"/>
    <col min="526" max="526" width="0" style="13" hidden="1" customWidth="1"/>
    <col min="527" max="527" width="97.75" style="13" customWidth="1"/>
    <col min="528" max="528" width="14.125" style="13" customWidth="1"/>
    <col min="529" max="529" width="16" style="13" customWidth="1"/>
    <col min="530" max="532" width="10.125" style="13" customWidth="1"/>
    <col min="533" max="533" width="5.125" style="13" customWidth="1"/>
    <col min="534" max="768" width="9" style="13"/>
    <col min="769" max="769" width="4.125" style="13" customWidth="1"/>
    <col min="770" max="770" width="22.5" style="13" customWidth="1"/>
    <col min="771" max="771" width="26.625" style="13" customWidth="1"/>
    <col min="772" max="772" width="17.125" style="13" customWidth="1"/>
    <col min="773" max="773" width="8.125" style="13" customWidth="1"/>
    <col min="774" max="774" width="4" style="13" customWidth="1"/>
    <col min="775" max="775" width="0" style="13" hidden="1" customWidth="1"/>
    <col min="776" max="776" width="23.25" style="13" customWidth="1"/>
    <col min="777" max="777" width="17.125" style="13" customWidth="1"/>
    <col min="778" max="778" width="8.125" style="13" customWidth="1"/>
    <col min="779" max="779" width="4" style="13" customWidth="1"/>
    <col min="780" max="780" width="0" style="13" hidden="1" customWidth="1"/>
    <col min="781" max="781" width="8.25" style="13" customWidth="1"/>
    <col min="782" max="782" width="0" style="13" hidden="1" customWidth="1"/>
    <col min="783" max="783" width="97.75" style="13" customWidth="1"/>
    <col min="784" max="784" width="14.125" style="13" customWidth="1"/>
    <col min="785" max="785" width="16" style="13" customWidth="1"/>
    <col min="786" max="788" width="10.125" style="13" customWidth="1"/>
    <col min="789" max="789" width="5.125" style="13" customWidth="1"/>
    <col min="790" max="1024" width="9" style="13"/>
    <col min="1025" max="1025" width="4.125" style="13" customWidth="1"/>
    <col min="1026" max="1026" width="22.5" style="13" customWidth="1"/>
    <col min="1027" max="1027" width="26.625" style="13" customWidth="1"/>
    <col min="1028" max="1028" width="17.125" style="13" customWidth="1"/>
    <col min="1029" max="1029" width="8.125" style="13" customWidth="1"/>
    <col min="1030" max="1030" width="4" style="13" customWidth="1"/>
    <col min="1031" max="1031" width="0" style="13" hidden="1" customWidth="1"/>
    <col min="1032" max="1032" width="23.25" style="13" customWidth="1"/>
    <col min="1033" max="1033" width="17.125" style="13" customWidth="1"/>
    <col min="1034" max="1034" width="8.125" style="13" customWidth="1"/>
    <col min="1035" max="1035" width="4" style="13" customWidth="1"/>
    <col min="1036" max="1036" width="0" style="13" hidden="1" customWidth="1"/>
    <col min="1037" max="1037" width="8.25" style="13" customWidth="1"/>
    <col min="1038" max="1038" width="0" style="13" hidden="1" customWidth="1"/>
    <col min="1039" max="1039" width="97.75" style="13" customWidth="1"/>
    <col min="1040" max="1040" width="14.125" style="13" customWidth="1"/>
    <col min="1041" max="1041" width="16" style="13" customWidth="1"/>
    <col min="1042" max="1044" width="10.125" style="13" customWidth="1"/>
    <col min="1045" max="1045" width="5.125" style="13" customWidth="1"/>
    <col min="1046" max="1280" width="9" style="13"/>
    <col min="1281" max="1281" width="4.125" style="13" customWidth="1"/>
    <col min="1282" max="1282" width="22.5" style="13" customWidth="1"/>
    <col min="1283" max="1283" width="26.625" style="13" customWidth="1"/>
    <col min="1284" max="1284" width="17.125" style="13" customWidth="1"/>
    <col min="1285" max="1285" width="8.125" style="13" customWidth="1"/>
    <col min="1286" max="1286" width="4" style="13" customWidth="1"/>
    <col min="1287" max="1287" width="0" style="13" hidden="1" customWidth="1"/>
    <col min="1288" max="1288" width="23.25" style="13" customWidth="1"/>
    <col min="1289" max="1289" width="17.125" style="13" customWidth="1"/>
    <col min="1290" max="1290" width="8.125" style="13" customWidth="1"/>
    <col min="1291" max="1291" width="4" style="13" customWidth="1"/>
    <col min="1292" max="1292" width="0" style="13" hidden="1" customWidth="1"/>
    <col min="1293" max="1293" width="8.25" style="13" customWidth="1"/>
    <col min="1294" max="1294" width="0" style="13" hidden="1" customWidth="1"/>
    <col min="1295" max="1295" width="97.75" style="13" customWidth="1"/>
    <col min="1296" max="1296" width="14.125" style="13" customWidth="1"/>
    <col min="1297" max="1297" width="16" style="13" customWidth="1"/>
    <col min="1298" max="1300" width="10.125" style="13" customWidth="1"/>
    <col min="1301" max="1301" width="5.125" style="13" customWidth="1"/>
    <col min="1302" max="1536" width="9" style="13"/>
    <col min="1537" max="1537" width="4.125" style="13" customWidth="1"/>
    <col min="1538" max="1538" width="22.5" style="13" customWidth="1"/>
    <col min="1539" max="1539" width="26.625" style="13" customWidth="1"/>
    <col min="1540" max="1540" width="17.125" style="13" customWidth="1"/>
    <col min="1541" max="1541" width="8.125" style="13" customWidth="1"/>
    <col min="1542" max="1542" width="4" style="13" customWidth="1"/>
    <col min="1543" max="1543" width="0" style="13" hidden="1" customWidth="1"/>
    <col min="1544" max="1544" width="23.25" style="13" customWidth="1"/>
    <col min="1545" max="1545" width="17.125" style="13" customWidth="1"/>
    <col min="1546" max="1546" width="8.125" style="13" customWidth="1"/>
    <col min="1547" max="1547" width="4" style="13" customWidth="1"/>
    <col min="1548" max="1548" width="0" style="13" hidden="1" customWidth="1"/>
    <col min="1549" max="1549" width="8.25" style="13" customWidth="1"/>
    <col min="1550" max="1550" width="0" style="13" hidden="1" customWidth="1"/>
    <col min="1551" max="1551" width="97.75" style="13" customWidth="1"/>
    <col min="1552" max="1552" width="14.125" style="13" customWidth="1"/>
    <col min="1553" max="1553" width="16" style="13" customWidth="1"/>
    <col min="1554" max="1556" width="10.125" style="13" customWidth="1"/>
    <col min="1557" max="1557" width="5.125" style="13" customWidth="1"/>
    <col min="1558" max="1792" width="9" style="13"/>
    <col min="1793" max="1793" width="4.125" style="13" customWidth="1"/>
    <col min="1794" max="1794" width="22.5" style="13" customWidth="1"/>
    <col min="1795" max="1795" width="26.625" style="13" customWidth="1"/>
    <col min="1796" max="1796" width="17.125" style="13" customWidth="1"/>
    <col min="1797" max="1797" width="8.125" style="13" customWidth="1"/>
    <col min="1798" max="1798" width="4" style="13" customWidth="1"/>
    <col min="1799" max="1799" width="0" style="13" hidden="1" customWidth="1"/>
    <col min="1800" max="1800" width="23.25" style="13" customWidth="1"/>
    <col min="1801" max="1801" width="17.125" style="13" customWidth="1"/>
    <col min="1802" max="1802" width="8.125" style="13" customWidth="1"/>
    <col min="1803" max="1803" width="4" style="13" customWidth="1"/>
    <col min="1804" max="1804" width="0" style="13" hidden="1" customWidth="1"/>
    <col min="1805" max="1805" width="8.25" style="13" customWidth="1"/>
    <col min="1806" max="1806" width="0" style="13" hidden="1" customWidth="1"/>
    <col min="1807" max="1807" width="97.75" style="13" customWidth="1"/>
    <col min="1808" max="1808" width="14.125" style="13" customWidth="1"/>
    <col min="1809" max="1809" width="16" style="13" customWidth="1"/>
    <col min="1810" max="1812" width="10.125" style="13" customWidth="1"/>
    <col min="1813" max="1813" width="5.125" style="13" customWidth="1"/>
    <col min="1814" max="2048" width="9" style="13"/>
    <col min="2049" max="2049" width="4.125" style="13" customWidth="1"/>
    <col min="2050" max="2050" width="22.5" style="13" customWidth="1"/>
    <col min="2051" max="2051" width="26.625" style="13" customWidth="1"/>
    <col min="2052" max="2052" width="17.125" style="13" customWidth="1"/>
    <col min="2053" max="2053" width="8.125" style="13" customWidth="1"/>
    <col min="2054" max="2054" width="4" style="13" customWidth="1"/>
    <col min="2055" max="2055" width="0" style="13" hidden="1" customWidth="1"/>
    <col min="2056" max="2056" width="23.25" style="13" customWidth="1"/>
    <col min="2057" max="2057" width="17.125" style="13" customWidth="1"/>
    <col min="2058" max="2058" width="8.125" style="13" customWidth="1"/>
    <col min="2059" max="2059" width="4" style="13" customWidth="1"/>
    <col min="2060" max="2060" width="0" style="13" hidden="1" customWidth="1"/>
    <col min="2061" max="2061" width="8.25" style="13" customWidth="1"/>
    <col min="2062" max="2062" width="0" style="13" hidden="1" customWidth="1"/>
    <col min="2063" max="2063" width="97.75" style="13" customWidth="1"/>
    <col min="2064" max="2064" width="14.125" style="13" customWidth="1"/>
    <col min="2065" max="2065" width="16" style="13" customWidth="1"/>
    <col min="2066" max="2068" width="10.125" style="13" customWidth="1"/>
    <col min="2069" max="2069" width="5.125" style="13" customWidth="1"/>
    <col min="2070" max="2304" width="9" style="13"/>
    <col min="2305" max="2305" width="4.125" style="13" customWidth="1"/>
    <col min="2306" max="2306" width="22.5" style="13" customWidth="1"/>
    <col min="2307" max="2307" width="26.625" style="13" customWidth="1"/>
    <col min="2308" max="2308" width="17.125" style="13" customWidth="1"/>
    <col min="2309" max="2309" width="8.125" style="13" customWidth="1"/>
    <col min="2310" max="2310" width="4" style="13" customWidth="1"/>
    <col min="2311" max="2311" width="0" style="13" hidden="1" customWidth="1"/>
    <col min="2312" max="2312" width="23.25" style="13" customWidth="1"/>
    <col min="2313" max="2313" width="17.125" style="13" customWidth="1"/>
    <col min="2314" max="2314" width="8.125" style="13" customWidth="1"/>
    <col min="2315" max="2315" width="4" style="13" customWidth="1"/>
    <col min="2316" max="2316" width="0" style="13" hidden="1" customWidth="1"/>
    <col min="2317" max="2317" width="8.25" style="13" customWidth="1"/>
    <col min="2318" max="2318" width="0" style="13" hidden="1" customWidth="1"/>
    <col min="2319" max="2319" width="97.75" style="13" customWidth="1"/>
    <col min="2320" max="2320" width="14.125" style="13" customWidth="1"/>
    <col min="2321" max="2321" width="16" style="13" customWidth="1"/>
    <col min="2322" max="2324" width="10.125" style="13" customWidth="1"/>
    <col min="2325" max="2325" width="5.125" style="13" customWidth="1"/>
    <col min="2326" max="2560" width="9" style="13"/>
    <col min="2561" max="2561" width="4.125" style="13" customWidth="1"/>
    <col min="2562" max="2562" width="22.5" style="13" customWidth="1"/>
    <col min="2563" max="2563" width="26.625" style="13" customWidth="1"/>
    <col min="2564" max="2564" width="17.125" style="13" customWidth="1"/>
    <col min="2565" max="2565" width="8.125" style="13" customWidth="1"/>
    <col min="2566" max="2566" width="4" style="13" customWidth="1"/>
    <col min="2567" max="2567" width="0" style="13" hidden="1" customWidth="1"/>
    <col min="2568" max="2568" width="23.25" style="13" customWidth="1"/>
    <col min="2569" max="2569" width="17.125" style="13" customWidth="1"/>
    <col min="2570" max="2570" width="8.125" style="13" customWidth="1"/>
    <col min="2571" max="2571" width="4" style="13" customWidth="1"/>
    <col min="2572" max="2572" width="0" style="13" hidden="1" customWidth="1"/>
    <col min="2573" max="2573" width="8.25" style="13" customWidth="1"/>
    <col min="2574" max="2574" width="0" style="13" hidden="1" customWidth="1"/>
    <col min="2575" max="2575" width="97.75" style="13" customWidth="1"/>
    <col min="2576" max="2576" width="14.125" style="13" customWidth="1"/>
    <col min="2577" max="2577" width="16" style="13" customWidth="1"/>
    <col min="2578" max="2580" width="10.125" style="13" customWidth="1"/>
    <col min="2581" max="2581" width="5.125" style="13" customWidth="1"/>
    <col min="2582" max="2816" width="9" style="13"/>
    <col min="2817" max="2817" width="4.125" style="13" customWidth="1"/>
    <col min="2818" max="2818" width="22.5" style="13" customWidth="1"/>
    <col min="2819" max="2819" width="26.625" style="13" customWidth="1"/>
    <col min="2820" max="2820" width="17.125" style="13" customWidth="1"/>
    <col min="2821" max="2821" width="8.125" style="13" customWidth="1"/>
    <col min="2822" max="2822" width="4" style="13" customWidth="1"/>
    <col min="2823" max="2823" width="0" style="13" hidden="1" customWidth="1"/>
    <col min="2824" max="2824" width="23.25" style="13" customWidth="1"/>
    <col min="2825" max="2825" width="17.125" style="13" customWidth="1"/>
    <col min="2826" max="2826" width="8.125" style="13" customWidth="1"/>
    <col min="2827" max="2827" width="4" style="13" customWidth="1"/>
    <col min="2828" max="2828" width="0" style="13" hidden="1" customWidth="1"/>
    <col min="2829" max="2829" width="8.25" style="13" customWidth="1"/>
    <col min="2830" max="2830" width="0" style="13" hidden="1" customWidth="1"/>
    <col min="2831" max="2831" width="97.75" style="13" customWidth="1"/>
    <col min="2832" max="2832" width="14.125" style="13" customWidth="1"/>
    <col min="2833" max="2833" width="16" style="13" customWidth="1"/>
    <col min="2834" max="2836" width="10.125" style="13" customWidth="1"/>
    <col min="2837" max="2837" width="5.125" style="13" customWidth="1"/>
    <col min="2838" max="3072" width="9" style="13"/>
    <col min="3073" max="3073" width="4.125" style="13" customWidth="1"/>
    <col min="3074" max="3074" width="22.5" style="13" customWidth="1"/>
    <col min="3075" max="3075" width="26.625" style="13" customWidth="1"/>
    <col min="3076" max="3076" width="17.125" style="13" customWidth="1"/>
    <col min="3077" max="3077" width="8.125" style="13" customWidth="1"/>
    <col min="3078" max="3078" width="4" style="13" customWidth="1"/>
    <col min="3079" max="3079" width="0" style="13" hidden="1" customWidth="1"/>
    <col min="3080" max="3080" width="23.25" style="13" customWidth="1"/>
    <col min="3081" max="3081" width="17.125" style="13" customWidth="1"/>
    <col min="3082" max="3082" width="8.125" style="13" customWidth="1"/>
    <col min="3083" max="3083" width="4" style="13" customWidth="1"/>
    <col min="3084" max="3084" width="0" style="13" hidden="1" customWidth="1"/>
    <col min="3085" max="3085" width="8.25" style="13" customWidth="1"/>
    <col min="3086" max="3086" width="0" style="13" hidden="1" customWidth="1"/>
    <col min="3087" max="3087" width="97.75" style="13" customWidth="1"/>
    <col min="3088" max="3088" width="14.125" style="13" customWidth="1"/>
    <col min="3089" max="3089" width="16" style="13" customWidth="1"/>
    <col min="3090" max="3092" width="10.125" style="13" customWidth="1"/>
    <col min="3093" max="3093" width="5.125" style="13" customWidth="1"/>
    <col min="3094" max="3328" width="9" style="13"/>
    <col min="3329" max="3329" width="4.125" style="13" customWidth="1"/>
    <col min="3330" max="3330" width="22.5" style="13" customWidth="1"/>
    <col min="3331" max="3331" width="26.625" style="13" customWidth="1"/>
    <col min="3332" max="3332" width="17.125" style="13" customWidth="1"/>
    <col min="3333" max="3333" width="8.125" style="13" customWidth="1"/>
    <col min="3334" max="3334" width="4" style="13" customWidth="1"/>
    <col min="3335" max="3335" width="0" style="13" hidden="1" customWidth="1"/>
    <col min="3336" max="3336" width="23.25" style="13" customWidth="1"/>
    <col min="3337" max="3337" width="17.125" style="13" customWidth="1"/>
    <col min="3338" max="3338" width="8.125" style="13" customWidth="1"/>
    <col min="3339" max="3339" width="4" style="13" customWidth="1"/>
    <col min="3340" max="3340" width="0" style="13" hidden="1" customWidth="1"/>
    <col min="3341" max="3341" width="8.25" style="13" customWidth="1"/>
    <col min="3342" max="3342" width="0" style="13" hidden="1" customWidth="1"/>
    <col min="3343" max="3343" width="97.75" style="13" customWidth="1"/>
    <col min="3344" max="3344" width="14.125" style="13" customWidth="1"/>
    <col min="3345" max="3345" width="16" style="13" customWidth="1"/>
    <col min="3346" max="3348" width="10.125" style="13" customWidth="1"/>
    <col min="3349" max="3349" width="5.125" style="13" customWidth="1"/>
    <col min="3350" max="3584" width="9" style="13"/>
    <col min="3585" max="3585" width="4.125" style="13" customWidth="1"/>
    <col min="3586" max="3586" width="22.5" style="13" customWidth="1"/>
    <col min="3587" max="3587" width="26.625" style="13" customWidth="1"/>
    <col min="3588" max="3588" width="17.125" style="13" customWidth="1"/>
    <col min="3589" max="3589" width="8.125" style="13" customWidth="1"/>
    <col min="3590" max="3590" width="4" style="13" customWidth="1"/>
    <col min="3591" max="3591" width="0" style="13" hidden="1" customWidth="1"/>
    <col min="3592" max="3592" width="23.25" style="13" customWidth="1"/>
    <col min="3593" max="3593" width="17.125" style="13" customWidth="1"/>
    <col min="3594" max="3594" width="8.125" style="13" customWidth="1"/>
    <col min="3595" max="3595" width="4" style="13" customWidth="1"/>
    <col min="3596" max="3596" width="0" style="13" hidden="1" customWidth="1"/>
    <col min="3597" max="3597" width="8.25" style="13" customWidth="1"/>
    <col min="3598" max="3598" width="0" style="13" hidden="1" customWidth="1"/>
    <col min="3599" max="3599" width="97.75" style="13" customWidth="1"/>
    <col min="3600" max="3600" width="14.125" style="13" customWidth="1"/>
    <col min="3601" max="3601" width="16" style="13" customWidth="1"/>
    <col min="3602" max="3604" width="10.125" style="13" customWidth="1"/>
    <col min="3605" max="3605" width="5.125" style="13" customWidth="1"/>
    <col min="3606" max="3840" width="9" style="13"/>
    <col min="3841" max="3841" width="4.125" style="13" customWidth="1"/>
    <col min="3842" max="3842" width="22.5" style="13" customWidth="1"/>
    <col min="3843" max="3843" width="26.625" style="13" customWidth="1"/>
    <col min="3844" max="3844" width="17.125" style="13" customWidth="1"/>
    <col min="3845" max="3845" width="8.125" style="13" customWidth="1"/>
    <col min="3846" max="3846" width="4" style="13" customWidth="1"/>
    <col min="3847" max="3847" width="0" style="13" hidden="1" customWidth="1"/>
    <col min="3848" max="3848" width="23.25" style="13" customWidth="1"/>
    <col min="3849" max="3849" width="17.125" style="13" customWidth="1"/>
    <col min="3850" max="3850" width="8.125" style="13" customWidth="1"/>
    <col min="3851" max="3851" width="4" style="13" customWidth="1"/>
    <col min="3852" max="3852" width="0" style="13" hidden="1" customWidth="1"/>
    <col min="3853" max="3853" width="8.25" style="13" customWidth="1"/>
    <col min="3854" max="3854" width="0" style="13" hidden="1" customWidth="1"/>
    <col min="3855" max="3855" width="97.75" style="13" customWidth="1"/>
    <col min="3856" max="3856" width="14.125" style="13" customWidth="1"/>
    <col min="3857" max="3857" width="16" style="13" customWidth="1"/>
    <col min="3858" max="3860" width="10.125" style="13" customWidth="1"/>
    <col min="3861" max="3861" width="5.125" style="13" customWidth="1"/>
    <col min="3862" max="4096" width="9" style="13"/>
    <col min="4097" max="4097" width="4.125" style="13" customWidth="1"/>
    <col min="4098" max="4098" width="22.5" style="13" customWidth="1"/>
    <col min="4099" max="4099" width="26.625" style="13" customWidth="1"/>
    <col min="4100" max="4100" width="17.125" style="13" customWidth="1"/>
    <col min="4101" max="4101" width="8.125" style="13" customWidth="1"/>
    <col min="4102" max="4102" width="4" style="13" customWidth="1"/>
    <col min="4103" max="4103" width="0" style="13" hidden="1" customWidth="1"/>
    <col min="4104" max="4104" width="23.25" style="13" customWidth="1"/>
    <col min="4105" max="4105" width="17.125" style="13" customWidth="1"/>
    <col min="4106" max="4106" width="8.125" style="13" customWidth="1"/>
    <col min="4107" max="4107" width="4" style="13" customWidth="1"/>
    <col min="4108" max="4108" width="0" style="13" hidden="1" customWidth="1"/>
    <col min="4109" max="4109" width="8.25" style="13" customWidth="1"/>
    <col min="4110" max="4110" width="0" style="13" hidden="1" customWidth="1"/>
    <col min="4111" max="4111" width="97.75" style="13" customWidth="1"/>
    <col min="4112" max="4112" width="14.125" style="13" customWidth="1"/>
    <col min="4113" max="4113" width="16" style="13" customWidth="1"/>
    <col min="4114" max="4116" width="10.125" style="13" customWidth="1"/>
    <col min="4117" max="4117" width="5.125" style="13" customWidth="1"/>
    <col min="4118" max="4352" width="9" style="13"/>
    <col min="4353" max="4353" width="4.125" style="13" customWidth="1"/>
    <col min="4354" max="4354" width="22.5" style="13" customWidth="1"/>
    <col min="4355" max="4355" width="26.625" style="13" customWidth="1"/>
    <col min="4356" max="4356" width="17.125" style="13" customWidth="1"/>
    <col min="4357" max="4357" width="8.125" style="13" customWidth="1"/>
    <col min="4358" max="4358" width="4" style="13" customWidth="1"/>
    <col min="4359" max="4359" width="0" style="13" hidden="1" customWidth="1"/>
    <col min="4360" max="4360" width="23.25" style="13" customWidth="1"/>
    <col min="4361" max="4361" width="17.125" style="13" customWidth="1"/>
    <col min="4362" max="4362" width="8.125" style="13" customWidth="1"/>
    <col min="4363" max="4363" width="4" style="13" customWidth="1"/>
    <col min="4364" max="4364" width="0" style="13" hidden="1" customWidth="1"/>
    <col min="4365" max="4365" width="8.25" style="13" customWidth="1"/>
    <col min="4366" max="4366" width="0" style="13" hidden="1" customWidth="1"/>
    <col min="4367" max="4367" width="97.75" style="13" customWidth="1"/>
    <col min="4368" max="4368" width="14.125" style="13" customWidth="1"/>
    <col min="4369" max="4369" width="16" style="13" customWidth="1"/>
    <col min="4370" max="4372" width="10.125" style="13" customWidth="1"/>
    <col min="4373" max="4373" width="5.125" style="13" customWidth="1"/>
    <col min="4374" max="4608" width="9" style="13"/>
    <col min="4609" max="4609" width="4.125" style="13" customWidth="1"/>
    <col min="4610" max="4610" width="22.5" style="13" customWidth="1"/>
    <col min="4611" max="4611" width="26.625" style="13" customWidth="1"/>
    <col min="4612" max="4612" width="17.125" style="13" customWidth="1"/>
    <col min="4613" max="4613" width="8.125" style="13" customWidth="1"/>
    <col min="4614" max="4614" width="4" style="13" customWidth="1"/>
    <col min="4615" max="4615" width="0" style="13" hidden="1" customWidth="1"/>
    <col min="4616" max="4616" width="23.25" style="13" customWidth="1"/>
    <col min="4617" max="4617" width="17.125" style="13" customWidth="1"/>
    <col min="4618" max="4618" width="8.125" style="13" customWidth="1"/>
    <col min="4619" max="4619" width="4" style="13" customWidth="1"/>
    <col min="4620" max="4620" width="0" style="13" hidden="1" customWidth="1"/>
    <col min="4621" max="4621" width="8.25" style="13" customWidth="1"/>
    <col min="4622" max="4622" width="0" style="13" hidden="1" customWidth="1"/>
    <col min="4623" max="4623" width="97.75" style="13" customWidth="1"/>
    <col min="4624" max="4624" width="14.125" style="13" customWidth="1"/>
    <col min="4625" max="4625" width="16" style="13" customWidth="1"/>
    <col min="4626" max="4628" width="10.125" style="13" customWidth="1"/>
    <col min="4629" max="4629" width="5.125" style="13" customWidth="1"/>
    <col min="4630" max="4864" width="9" style="13"/>
    <col min="4865" max="4865" width="4.125" style="13" customWidth="1"/>
    <col min="4866" max="4866" width="22.5" style="13" customWidth="1"/>
    <col min="4867" max="4867" width="26.625" style="13" customWidth="1"/>
    <col min="4868" max="4868" width="17.125" style="13" customWidth="1"/>
    <col min="4869" max="4869" width="8.125" style="13" customWidth="1"/>
    <col min="4870" max="4870" width="4" style="13" customWidth="1"/>
    <col min="4871" max="4871" width="0" style="13" hidden="1" customWidth="1"/>
    <col min="4872" max="4872" width="23.25" style="13" customWidth="1"/>
    <col min="4873" max="4873" width="17.125" style="13" customWidth="1"/>
    <col min="4874" max="4874" width="8.125" style="13" customWidth="1"/>
    <col min="4875" max="4875" width="4" style="13" customWidth="1"/>
    <col min="4876" max="4876" width="0" style="13" hidden="1" customWidth="1"/>
    <col min="4877" max="4877" width="8.25" style="13" customWidth="1"/>
    <col min="4878" max="4878" width="0" style="13" hidden="1" customWidth="1"/>
    <col min="4879" max="4879" width="97.75" style="13" customWidth="1"/>
    <col min="4880" max="4880" width="14.125" style="13" customWidth="1"/>
    <col min="4881" max="4881" width="16" style="13" customWidth="1"/>
    <col min="4882" max="4884" width="10.125" style="13" customWidth="1"/>
    <col min="4885" max="4885" width="5.125" style="13" customWidth="1"/>
    <col min="4886" max="5120" width="9" style="13"/>
    <col min="5121" max="5121" width="4.125" style="13" customWidth="1"/>
    <col min="5122" max="5122" width="22.5" style="13" customWidth="1"/>
    <col min="5123" max="5123" width="26.625" style="13" customWidth="1"/>
    <col min="5124" max="5124" width="17.125" style="13" customWidth="1"/>
    <col min="5125" max="5125" width="8.125" style="13" customWidth="1"/>
    <col min="5126" max="5126" width="4" style="13" customWidth="1"/>
    <col min="5127" max="5127" width="0" style="13" hidden="1" customWidth="1"/>
    <col min="5128" max="5128" width="23.25" style="13" customWidth="1"/>
    <col min="5129" max="5129" width="17.125" style="13" customWidth="1"/>
    <col min="5130" max="5130" width="8.125" style="13" customWidth="1"/>
    <col min="5131" max="5131" width="4" style="13" customWidth="1"/>
    <col min="5132" max="5132" width="0" style="13" hidden="1" customWidth="1"/>
    <col min="5133" max="5133" width="8.25" style="13" customWidth="1"/>
    <col min="5134" max="5134" width="0" style="13" hidden="1" customWidth="1"/>
    <col min="5135" max="5135" width="97.75" style="13" customWidth="1"/>
    <col min="5136" max="5136" width="14.125" style="13" customWidth="1"/>
    <col min="5137" max="5137" width="16" style="13" customWidth="1"/>
    <col min="5138" max="5140" width="10.125" style="13" customWidth="1"/>
    <col min="5141" max="5141" width="5.125" style="13" customWidth="1"/>
    <col min="5142" max="5376" width="9" style="13"/>
    <col min="5377" max="5377" width="4.125" style="13" customWidth="1"/>
    <col min="5378" max="5378" width="22.5" style="13" customWidth="1"/>
    <col min="5379" max="5379" width="26.625" style="13" customWidth="1"/>
    <col min="5380" max="5380" width="17.125" style="13" customWidth="1"/>
    <col min="5381" max="5381" width="8.125" style="13" customWidth="1"/>
    <col min="5382" max="5382" width="4" style="13" customWidth="1"/>
    <col min="5383" max="5383" width="0" style="13" hidden="1" customWidth="1"/>
    <col min="5384" max="5384" width="23.25" style="13" customWidth="1"/>
    <col min="5385" max="5385" width="17.125" style="13" customWidth="1"/>
    <col min="5386" max="5386" width="8.125" style="13" customWidth="1"/>
    <col min="5387" max="5387" width="4" style="13" customWidth="1"/>
    <col min="5388" max="5388" width="0" style="13" hidden="1" customWidth="1"/>
    <col min="5389" max="5389" width="8.25" style="13" customWidth="1"/>
    <col min="5390" max="5390" width="0" style="13" hidden="1" customWidth="1"/>
    <col min="5391" max="5391" width="97.75" style="13" customWidth="1"/>
    <col min="5392" max="5392" width="14.125" style="13" customWidth="1"/>
    <col min="5393" max="5393" width="16" style="13" customWidth="1"/>
    <col min="5394" max="5396" width="10.125" style="13" customWidth="1"/>
    <col min="5397" max="5397" width="5.125" style="13" customWidth="1"/>
    <col min="5398" max="5632" width="9" style="13"/>
    <col min="5633" max="5633" width="4.125" style="13" customWidth="1"/>
    <col min="5634" max="5634" width="22.5" style="13" customWidth="1"/>
    <col min="5635" max="5635" width="26.625" style="13" customWidth="1"/>
    <col min="5636" max="5636" width="17.125" style="13" customWidth="1"/>
    <col min="5637" max="5637" width="8.125" style="13" customWidth="1"/>
    <col min="5638" max="5638" width="4" style="13" customWidth="1"/>
    <col min="5639" max="5639" width="0" style="13" hidden="1" customWidth="1"/>
    <col min="5640" max="5640" width="23.25" style="13" customWidth="1"/>
    <col min="5641" max="5641" width="17.125" style="13" customWidth="1"/>
    <col min="5642" max="5642" width="8.125" style="13" customWidth="1"/>
    <col min="5643" max="5643" width="4" style="13" customWidth="1"/>
    <col min="5644" max="5644" width="0" style="13" hidden="1" customWidth="1"/>
    <col min="5645" max="5645" width="8.25" style="13" customWidth="1"/>
    <col min="5646" max="5646" width="0" style="13" hidden="1" customWidth="1"/>
    <col min="5647" max="5647" width="97.75" style="13" customWidth="1"/>
    <col min="5648" max="5648" width="14.125" style="13" customWidth="1"/>
    <col min="5649" max="5649" width="16" style="13" customWidth="1"/>
    <col min="5650" max="5652" width="10.125" style="13" customWidth="1"/>
    <col min="5653" max="5653" width="5.125" style="13" customWidth="1"/>
    <col min="5654" max="5888" width="9" style="13"/>
    <col min="5889" max="5889" width="4.125" style="13" customWidth="1"/>
    <col min="5890" max="5890" width="22.5" style="13" customWidth="1"/>
    <col min="5891" max="5891" width="26.625" style="13" customWidth="1"/>
    <col min="5892" max="5892" width="17.125" style="13" customWidth="1"/>
    <col min="5893" max="5893" width="8.125" style="13" customWidth="1"/>
    <col min="5894" max="5894" width="4" style="13" customWidth="1"/>
    <col min="5895" max="5895" width="0" style="13" hidden="1" customWidth="1"/>
    <col min="5896" max="5896" width="23.25" style="13" customWidth="1"/>
    <col min="5897" max="5897" width="17.125" style="13" customWidth="1"/>
    <col min="5898" max="5898" width="8.125" style="13" customWidth="1"/>
    <col min="5899" max="5899" width="4" style="13" customWidth="1"/>
    <col min="5900" max="5900" width="0" style="13" hidden="1" customWidth="1"/>
    <col min="5901" max="5901" width="8.25" style="13" customWidth="1"/>
    <col min="5902" max="5902" width="0" style="13" hidden="1" customWidth="1"/>
    <col min="5903" max="5903" width="97.75" style="13" customWidth="1"/>
    <col min="5904" max="5904" width="14.125" style="13" customWidth="1"/>
    <col min="5905" max="5905" width="16" style="13" customWidth="1"/>
    <col min="5906" max="5908" width="10.125" style="13" customWidth="1"/>
    <col min="5909" max="5909" width="5.125" style="13" customWidth="1"/>
    <col min="5910" max="6144" width="9" style="13"/>
    <col min="6145" max="6145" width="4.125" style="13" customWidth="1"/>
    <col min="6146" max="6146" width="22.5" style="13" customWidth="1"/>
    <col min="6147" max="6147" width="26.625" style="13" customWidth="1"/>
    <col min="6148" max="6148" width="17.125" style="13" customWidth="1"/>
    <col min="6149" max="6149" width="8.125" style="13" customWidth="1"/>
    <col min="6150" max="6150" width="4" style="13" customWidth="1"/>
    <col min="6151" max="6151" width="0" style="13" hidden="1" customWidth="1"/>
    <col min="6152" max="6152" width="23.25" style="13" customWidth="1"/>
    <col min="6153" max="6153" width="17.125" style="13" customWidth="1"/>
    <col min="6154" max="6154" width="8.125" style="13" customWidth="1"/>
    <col min="6155" max="6155" width="4" style="13" customWidth="1"/>
    <col min="6156" max="6156" width="0" style="13" hidden="1" customWidth="1"/>
    <col min="6157" max="6157" width="8.25" style="13" customWidth="1"/>
    <col min="6158" max="6158" width="0" style="13" hidden="1" customWidth="1"/>
    <col min="6159" max="6159" width="97.75" style="13" customWidth="1"/>
    <col min="6160" max="6160" width="14.125" style="13" customWidth="1"/>
    <col min="6161" max="6161" width="16" style="13" customWidth="1"/>
    <col min="6162" max="6164" width="10.125" style="13" customWidth="1"/>
    <col min="6165" max="6165" width="5.125" style="13" customWidth="1"/>
    <col min="6166" max="6400" width="9" style="13"/>
    <col min="6401" max="6401" width="4.125" style="13" customWidth="1"/>
    <col min="6402" max="6402" width="22.5" style="13" customWidth="1"/>
    <col min="6403" max="6403" width="26.625" style="13" customWidth="1"/>
    <col min="6404" max="6404" width="17.125" style="13" customWidth="1"/>
    <col min="6405" max="6405" width="8.125" style="13" customWidth="1"/>
    <col min="6406" max="6406" width="4" style="13" customWidth="1"/>
    <col min="6407" max="6407" width="0" style="13" hidden="1" customWidth="1"/>
    <col min="6408" max="6408" width="23.25" style="13" customWidth="1"/>
    <col min="6409" max="6409" width="17.125" style="13" customWidth="1"/>
    <col min="6410" max="6410" width="8.125" style="13" customWidth="1"/>
    <col min="6411" max="6411" width="4" style="13" customWidth="1"/>
    <col min="6412" max="6412" width="0" style="13" hidden="1" customWidth="1"/>
    <col min="6413" max="6413" width="8.25" style="13" customWidth="1"/>
    <col min="6414" max="6414" width="0" style="13" hidden="1" customWidth="1"/>
    <col min="6415" max="6415" width="97.75" style="13" customWidth="1"/>
    <col min="6416" max="6416" width="14.125" style="13" customWidth="1"/>
    <col min="6417" max="6417" width="16" style="13" customWidth="1"/>
    <col min="6418" max="6420" width="10.125" style="13" customWidth="1"/>
    <col min="6421" max="6421" width="5.125" style="13" customWidth="1"/>
    <col min="6422" max="6656" width="9" style="13"/>
    <col min="6657" max="6657" width="4.125" style="13" customWidth="1"/>
    <col min="6658" max="6658" width="22.5" style="13" customWidth="1"/>
    <col min="6659" max="6659" width="26.625" style="13" customWidth="1"/>
    <col min="6660" max="6660" width="17.125" style="13" customWidth="1"/>
    <col min="6661" max="6661" width="8.125" style="13" customWidth="1"/>
    <col min="6662" max="6662" width="4" style="13" customWidth="1"/>
    <col min="6663" max="6663" width="0" style="13" hidden="1" customWidth="1"/>
    <col min="6664" max="6664" width="23.25" style="13" customWidth="1"/>
    <col min="6665" max="6665" width="17.125" style="13" customWidth="1"/>
    <col min="6666" max="6666" width="8.125" style="13" customWidth="1"/>
    <col min="6667" max="6667" width="4" style="13" customWidth="1"/>
    <col min="6668" max="6668" width="0" style="13" hidden="1" customWidth="1"/>
    <col min="6669" max="6669" width="8.25" style="13" customWidth="1"/>
    <col min="6670" max="6670" width="0" style="13" hidden="1" customWidth="1"/>
    <col min="6671" max="6671" width="97.75" style="13" customWidth="1"/>
    <col min="6672" max="6672" width="14.125" style="13" customWidth="1"/>
    <col min="6673" max="6673" width="16" style="13" customWidth="1"/>
    <col min="6674" max="6676" width="10.125" style="13" customWidth="1"/>
    <col min="6677" max="6677" width="5.125" style="13" customWidth="1"/>
    <col min="6678" max="6912" width="9" style="13"/>
    <col min="6913" max="6913" width="4.125" style="13" customWidth="1"/>
    <col min="6914" max="6914" width="22.5" style="13" customWidth="1"/>
    <col min="6915" max="6915" width="26.625" style="13" customWidth="1"/>
    <col min="6916" max="6916" width="17.125" style="13" customWidth="1"/>
    <col min="6917" max="6917" width="8.125" style="13" customWidth="1"/>
    <col min="6918" max="6918" width="4" style="13" customWidth="1"/>
    <col min="6919" max="6919" width="0" style="13" hidden="1" customWidth="1"/>
    <col min="6920" max="6920" width="23.25" style="13" customWidth="1"/>
    <col min="6921" max="6921" width="17.125" style="13" customWidth="1"/>
    <col min="6922" max="6922" width="8.125" style="13" customWidth="1"/>
    <col min="6923" max="6923" width="4" style="13" customWidth="1"/>
    <col min="6924" max="6924" width="0" style="13" hidden="1" customWidth="1"/>
    <col min="6925" max="6925" width="8.25" style="13" customWidth="1"/>
    <col min="6926" max="6926" width="0" style="13" hidden="1" customWidth="1"/>
    <col min="6927" max="6927" width="97.75" style="13" customWidth="1"/>
    <col min="6928" max="6928" width="14.125" style="13" customWidth="1"/>
    <col min="6929" max="6929" width="16" style="13" customWidth="1"/>
    <col min="6930" max="6932" width="10.125" style="13" customWidth="1"/>
    <col min="6933" max="6933" width="5.125" style="13" customWidth="1"/>
    <col min="6934" max="7168" width="9" style="13"/>
    <col min="7169" max="7169" width="4.125" style="13" customWidth="1"/>
    <col min="7170" max="7170" width="22.5" style="13" customWidth="1"/>
    <col min="7171" max="7171" width="26.625" style="13" customWidth="1"/>
    <col min="7172" max="7172" width="17.125" style="13" customWidth="1"/>
    <col min="7173" max="7173" width="8.125" style="13" customWidth="1"/>
    <col min="7174" max="7174" width="4" style="13" customWidth="1"/>
    <col min="7175" max="7175" width="0" style="13" hidden="1" customWidth="1"/>
    <col min="7176" max="7176" width="23.25" style="13" customWidth="1"/>
    <col min="7177" max="7177" width="17.125" style="13" customWidth="1"/>
    <col min="7178" max="7178" width="8.125" style="13" customWidth="1"/>
    <col min="7179" max="7179" width="4" style="13" customWidth="1"/>
    <col min="7180" max="7180" width="0" style="13" hidden="1" customWidth="1"/>
    <col min="7181" max="7181" width="8.25" style="13" customWidth="1"/>
    <col min="7182" max="7182" width="0" style="13" hidden="1" customWidth="1"/>
    <col min="7183" max="7183" width="97.75" style="13" customWidth="1"/>
    <col min="7184" max="7184" width="14.125" style="13" customWidth="1"/>
    <col min="7185" max="7185" width="16" style="13" customWidth="1"/>
    <col min="7186" max="7188" width="10.125" style="13" customWidth="1"/>
    <col min="7189" max="7189" width="5.125" style="13" customWidth="1"/>
    <col min="7190" max="7424" width="9" style="13"/>
    <col min="7425" max="7425" width="4.125" style="13" customWidth="1"/>
    <col min="7426" max="7426" width="22.5" style="13" customWidth="1"/>
    <col min="7427" max="7427" width="26.625" style="13" customWidth="1"/>
    <col min="7428" max="7428" width="17.125" style="13" customWidth="1"/>
    <col min="7429" max="7429" width="8.125" style="13" customWidth="1"/>
    <col min="7430" max="7430" width="4" style="13" customWidth="1"/>
    <col min="7431" max="7431" width="0" style="13" hidden="1" customWidth="1"/>
    <col min="7432" max="7432" width="23.25" style="13" customWidth="1"/>
    <col min="7433" max="7433" width="17.125" style="13" customWidth="1"/>
    <col min="7434" max="7434" width="8.125" style="13" customWidth="1"/>
    <col min="7435" max="7435" width="4" style="13" customWidth="1"/>
    <col min="7436" max="7436" width="0" style="13" hidden="1" customWidth="1"/>
    <col min="7437" max="7437" width="8.25" style="13" customWidth="1"/>
    <col min="7438" max="7438" width="0" style="13" hidden="1" customWidth="1"/>
    <col min="7439" max="7439" width="97.75" style="13" customWidth="1"/>
    <col min="7440" max="7440" width="14.125" style="13" customWidth="1"/>
    <col min="7441" max="7441" width="16" style="13" customWidth="1"/>
    <col min="7442" max="7444" width="10.125" style="13" customWidth="1"/>
    <col min="7445" max="7445" width="5.125" style="13" customWidth="1"/>
    <col min="7446" max="7680" width="9" style="13"/>
    <col min="7681" max="7681" width="4.125" style="13" customWidth="1"/>
    <col min="7682" max="7682" width="22.5" style="13" customWidth="1"/>
    <col min="7683" max="7683" width="26.625" style="13" customWidth="1"/>
    <col min="7684" max="7684" width="17.125" style="13" customWidth="1"/>
    <col min="7685" max="7685" width="8.125" style="13" customWidth="1"/>
    <col min="7686" max="7686" width="4" style="13" customWidth="1"/>
    <col min="7687" max="7687" width="0" style="13" hidden="1" customWidth="1"/>
    <col min="7688" max="7688" width="23.25" style="13" customWidth="1"/>
    <col min="7689" max="7689" width="17.125" style="13" customWidth="1"/>
    <col min="7690" max="7690" width="8.125" style="13" customWidth="1"/>
    <col min="7691" max="7691" width="4" style="13" customWidth="1"/>
    <col min="7692" max="7692" width="0" style="13" hidden="1" customWidth="1"/>
    <col min="7693" max="7693" width="8.25" style="13" customWidth="1"/>
    <col min="7694" max="7694" width="0" style="13" hidden="1" customWidth="1"/>
    <col min="7695" max="7695" width="97.75" style="13" customWidth="1"/>
    <col min="7696" max="7696" width="14.125" style="13" customWidth="1"/>
    <col min="7697" max="7697" width="16" style="13" customWidth="1"/>
    <col min="7698" max="7700" width="10.125" style="13" customWidth="1"/>
    <col min="7701" max="7701" width="5.125" style="13" customWidth="1"/>
    <col min="7702" max="7936" width="9" style="13"/>
    <col min="7937" max="7937" width="4.125" style="13" customWidth="1"/>
    <col min="7938" max="7938" width="22.5" style="13" customWidth="1"/>
    <col min="7939" max="7939" width="26.625" style="13" customWidth="1"/>
    <col min="7940" max="7940" width="17.125" style="13" customWidth="1"/>
    <col min="7941" max="7941" width="8.125" style="13" customWidth="1"/>
    <col min="7942" max="7942" width="4" style="13" customWidth="1"/>
    <col min="7943" max="7943" width="0" style="13" hidden="1" customWidth="1"/>
    <col min="7944" max="7944" width="23.25" style="13" customWidth="1"/>
    <col min="7945" max="7945" width="17.125" style="13" customWidth="1"/>
    <col min="7946" max="7946" width="8.125" style="13" customWidth="1"/>
    <col min="7947" max="7947" width="4" style="13" customWidth="1"/>
    <col min="7948" max="7948" width="0" style="13" hidden="1" customWidth="1"/>
    <col min="7949" max="7949" width="8.25" style="13" customWidth="1"/>
    <col min="7950" max="7950" width="0" style="13" hidden="1" customWidth="1"/>
    <col min="7951" max="7951" width="97.75" style="13" customWidth="1"/>
    <col min="7952" max="7952" width="14.125" style="13" customWidth="1"/>
    <col min="7953" max="7953" width="16" style="13" customWidth="1"/>
    <col min="7954" max="7956" width="10.125" style="13" customWidth="1"/>
    <col min="7957" max="7957" width="5.125" style="13" customWidth="1"/>
    <col min="7958" max="8192" width="9" style="13"/>
    <col min="8193" max="8193" width="4.125" style="13" customWidth="1"/>
    <col min="8194" max="8194" width="22.5" style="13" customWidth="1"/>
    <col min="8195" max="8195" width="26.625" style="13" customWidth="1"/>
    <col min="8196" max="8196" width="17.125" style="13" customWidth="1"/>
    <col min="8197" max="8197" width="8.125" style="13" customWidth="1"/>
    <col min="8198" max="8198" width="4" style="13" customWidth="1"/>
    <col min="8199" max="8199" width="0" style="13" hidden="1" customWidth="1"/>
    <col min="8200" max="8200" width="23.25" style="13" customWidth="1"/>
    <col min="8201" max="8201" width="17.125" style="13" customWidth="1"/>
    <col min="8202" max="8202" width="8.125" style="13" customWidth="1"/>
    <col min="8203" max="8203" width="4" style="13" customWidth="1"/>
    <col min="8204" max="8204" width="0" style="13" hidden="1" customWidth="1"/>
    <col min="8205" max="8205" width="8.25" style="13" customWidth="1"/>
    <col min="8206" max="8206" width="0" style="13" hidden="1" customWidth="1"/>
    <col min="8207" max="8207" width="97.75" style="13" customWidth="1"/>
    <col min="8208" max="8208" width="14.125" style="13" customWidth="1"/>
    <col min="8209" max="8209" width="16" style="13" customWidth="1"/>
    <col min="8210" max="8212" width="10.125" style="13" customWidth="1"/>
    <col min="8213" max="8213" width="5.125" style="13" customWidth="1"/>
    <col min="8214" max="8448" width="9" style="13"/>
    <col min="8449" max="8449" width="4.125" style="13" customWidth="1"/>
    <col min="8450" max="8450" width="22.5" style="13" customWidth="1"/>
    <col min="8451" max="8451" width="26.625" style="13" customWidth="1"/>
    <col min="8452" max="8452" width="17.125" style="13" customWidth="1"/>
    <col min="8453" max="8453" width="8.125" style="13" customWidth="1"/>
    <col min="8454" max="8454" width="4" style="13" customWidth="1"/>
    <col min="8455" max="8455" width="0" style="13" hidden="1" customWidth="1"/>
    <col min="8456" max="8456" width="23.25" style="13" customWidth="1"/>
    <col min="8457" max="8457" width="17.125" style="13" customWidth="1"/>
    <col min="8458" max="8458" width="8.125" style="13" customWidth="1"/>
    <col min="8459" max="8459" width="4" style="13" customWidth="1"/>
    <col min="8460" max="8460" width="0" style="13" hidden="1" customWidth="1"/>
    <col min="8461" max="8461" width="8.25" style="13" customWidth="1"/>
    <col min="8462" max="8462" width="0" style="13" hidden="1" customWidth="1"/>
    <col min="8463" max="8463" width="97.75" style="13" customWidth="1"/>
    <col min="8464" max="8464" width="14.125" style="13" customWidth="1"/>
    <col min="8465" max="8465" width="16" style="13" customWidth="1"/>
    <col min="8466" max="8468" width="10.125" style="13" customWidth="1"/>
    <col min="8469" max="8469" width="5.125" style="13" customWidth="1"/>
    <col min="8470" max="8704" width="9" style="13"/>
    <col min="8705" max="8705" width="4.125" style="13" customWidth="1"/>
    <col min="8706" max="8706" width="22.5" style="13" customWidth="1"/>
    <col min="8707" max="8707" width="26.625" style="13" customWidth="1"/>
    <col min="8708" max="8708" width="17.125" style="13" customWidth="1"/>
    <col min="8709" max="8709" width="8.125" style="13" customWidth="1"/>
    <col min="8710" max="8710" width="4" style="13" customWidth="1"/>
    <col min="8711" max="8711" width="0" style="13" hidden="1" customWidth="1"/>
    <col min="8712" max="8712" width="23.25" style="13" customWidth="1"/>
    <col min="8713" max="8713" width="17.125" style="13" customWidth="1"/>
    <col min="8714" max="8714" width="8.125" style="13" customWidth="1"/>
    <col min="8715" max="8715" width="4" style="13" customWidth="1"/>
    <col min="8716" max="8716" width="0" style="13" hidden="1" customWidth="1"/>
    <col min="8717" max="8717" width="8.25" style="13" customWidth="1"/>
    <col min="8718" max="8718" width="0" style="13" hidden="1" customWidth="1"/>
    <col min="8719" max="8719" width="97.75" style="13" customWidth="1"/>
    <col min="8720" max="8720" width="14.125" style="13" customWidth="1"/>
    <col min="8721" max="8721" width="16" style="13" customWidth="1"/>
    <col min="8722" max="8724" width="10.125" style="13" customWidth="1"/>
    <col min="8725" max="8725" width="5.125" style="13" customWidth="1"/>
    <col min="8726" max="8960" width="9" style="13"/>
    <col min="8961" max="8961" width="4.125" style="13" customWidth="1"/>
    <col min="8962" max="8962" width="22.5" style="13" customWidth="1"/>
    <col min="8963" max="8963" width="26.625" style="13" customWidth="1"/>
    <col min="8964" max="8964" width="17.125" style="13" customWidth="1"/>
    <col min="8965" max="8965" width="8.125" style="13" customWidth="1"/>
    <col min="8966" max="8966" width="4" style="13" customWidth="1"/>
    <col min="8967" max="8967" width="0" style="13" hidden="1" customWidth="1"/>
    <col min="8968" max="8968" width="23.25" style="13" customWidth="1"/>
    <col min="8969" max="8969" width="17.125" style="13" customWidth="1"/>
    <col min="8970" max="8970" width="8.125" style="13" customWidth="1"/>
    <col min="8971" max="8971" width="4" style="13" customWidth="1"/>
    <col min="8972" max="8972" width="0" style="13" hidden="1" customWidth="1"/>
    <col min="8973" max="8973" width="8.25" style="13" customWidth="1"/>
    <col min="8974" max="8974" width="0" style="13" hidden="1" customWidth="1"/>
    <col min="8975" max="8975" width="97.75" style="13" customWidth="1"/>
    <col min="8976" max="8976" width="14.125" style="13" customWidth="1"/>
    <col min="8977" max="8977" width="16" style="13" customWidth="1"/>
    <col min="8978" max="8980" width="10.125" style="13" customWidth="1"/>
    <col min="8981" max="8981" width="5.125" style="13" customWidth="1"/>
    <col min="8982" max="9216" width="9" style="13"/>
    <col min="9217" max="9217" width="4.125" style="13" customWidth="1"/>
    <col min="9218" max="9218" width="22.5" style="13" customWidth="1"/>
    <col min="9219" max="9219" width="26.625" style="13" customWidth="1"/>
    <col min="9220" max="9220" width="17.125" style="13" customWidth="1"/>
    <col min="9221" max="9221" width="8.125" style="13" customWidth="1"/>
    <col min="9222" max="9222" width="4" style="13" customWidth="1"/>
    <col min="9223" max="9223" width="0" style="13" hidden="1" customWidth="1"/>
    <col min="9224" max="9224" width="23.25" style="13" customWidth="1"/>
    <col min="9225" max="9225" width="17.125" style="13" customWidth="1"/>
    <col min="9226" max="9226" width="8.125" style="13" customWidth="1"/>
    <col min="9227" max="9227" width="4" style="13" customWidth="1"/>
    <col min="9228" max="9228" width="0" style="13" hidden="1" customWidth="1"/>
    <col min="9229" max="9229" width="8.25" style="13" customWidth="1"/>
    <col min="9230" max="9230" width="0" style="13" hidden="1" customWidth="1"/>
    <col min="9231" max="9231" width="97.75" style="13" customWidth="1"/>
    <col min="9232" max="9232" width="14.125" style="13" customWidth="1"/>
    <col min="9233" max="9233" width="16" style="13" customWidth="1"/>
    <col min="9234" max="9236" width="10.125" style="13" customWidth="1"/>
    <col min="9237" max="9237" width="5.125" style="13" customWidth="1"/>
    <col min="9238" max="9472" width="9" style="13"/>
    <col min="9473" max="9473" width="4.125" style="13" customWidth="1"/>
    <col min="9474" max="9474" width="22.5" style="13" customWidth="1"/>
    <col min="9475" max="9475" width="26.625" style="13" customWidth="1"/>
    <col min="9476" max="9476" width="17.125" style="13" customWidth="1"/>
    <col min="9477" max="9477" width="8.125" style="13" customWidth="1"/>
    <col min="9478" max="9478" width="4" style="13" customWidth="1"/>
    <col min="9479" max="9479" width="0" style="13" hidden="1" customWidth="1"/>
    <col min="9480" max="9480" width="23.25" style="13" customWidth="1"/>
    <col min="9481" max="9481" width="17.125" style="13" customWidth="1"/>
    <col min="9482" max="9482" width="8.125" style="13" customWidth="1"/>
    <col min="9483" max="9483" width="4" style="13" customWidth="1"/>
    <col min="9484" max="9484" width="0" style="13" hidden="1" customWidth="1"/>
    <col min="9485" max="9485" width="8.25" style="13" customWidth="1"/>
    <col min="9486" max="9486" width="0" style="13" hidden="1" customWidth="1"/>
    <col min="9487" max="9487" width="97.75" style="13" customWidth="1"/>
    <col min="9488" max="9488" width="14.125" style="13" customWidth="1"/>
    <col min="9489" max="9489" width="16" style="13" customWidth="1"/>
    <col min="9490" max="9492" width="10.125" style="13" customWidth="1"/>
    <col min="9493" max="9493" width="5.125" style="13" customWidth="1"/>
    <col min="9494" max="9728" width="9" style="13"/>
    <col min="9729" max="9729" width="4.125" style="13" customWidth="1"/>
    <col min="9730" max="9730" width="22.5" style="13" customWidth="1"/>
    <col min="9731" max="9731" width="26.625" style="13" customWidth="1"/>
    <col min="9732" max="9732" width="17.125" style="13" customWidth="1"/>
    <col min="9733" max="9733" width="8.125" style="13" customWidth="1"/>
    <col min="9734" max="9734" width="4" style="13" customWidth="1"/>
    <col min="9735" max="9735" width="0" style="13" hidden="1" customWidth="1"/>
    <col min="9736" max="9736" width="23.25" style="13" customWidth="1"/>
    <col min="9737" max="9737" width="17.125" style="13" customWidth="1"/>
    <col min="9738" max="9738" width="8.125" style="13" customWidth="1"/>
    <col min="9739" max="9739" width="4" style="13" customWidth="1"/>
    <col min="9740" max="9740" width="0" style="13" hidden="1" customWidth="1"/>
    <col min="9741" max="9741" width="8.25" style="13" customWidth="1"/>
    <col min="9742" max="9742" width="0" style="13" hidden="1" customWidth="1"/>
    <col min="9743" max="9743" width="97.75" style="13" customWidth="1"/>
    <col min="9744" max="9744" width="14.125" style="13" customWidth="1"/>
    <col min="9745" max="9745" width="16" style="13" customWidth="1"/>
    <col min="9746" max="9748" width="10.125" style="13" customWidth="1"/>
    <col min="9749" max="9749" width="5.125" style="13" customWidth="1"/>
    <col min="9750" max="9984" width="9" style="13"/>
    <col min="9985" max="9985" width="4.125" style="13" customWidth="1"/>
    <col min="9986" max="9986" width="22.5" style="13" customWidth="1"/>
    <col min="9987" max="9987" width="26.625" style="13" customWidth="1"/>
    <col min="9988" max="9988" width="17.125" style="13" customWidth="1"/>
    <col min="9989" max="9989" width="8.125" style="13" customWidth="1"/>
    <col min="9990" max="9990" width="4" style="13" customWidth="1"/>
    <col min="9991" max="9991" width="0" style="13" hidden="1" customWidth="1"/>
    <col min="9992" max="9992" width="23.25" style="13" customWidth="1"/>
    <col min="9993" max="9993" width="17.125" style="13" customWidth="1"/>
    <col min="9994" max="9994" width="8.125" style="13" customWidth="1"/>
    <col min="9995" max="9995" width="4" style="13" customWidth="1"/>
    <col min="9996" max="9996" width="0" style="13" hidden="1" customWidth="1"/>
    <col min="9997" max="9997" width="8.25" style="13" customWidth="1"/>
    <col min="9998" max="9998" width="0" style="13" hidden="1" customWidth="1"/>
    <col min="9999" max="9999" width="97.75" style="13" customWidth="1"/>
    <col min="10000" max="10000" width="14.125" style="13" customWidth="1"/>
    <col min="10001" max="10001" width="16" style="13" customWidth="1"/>
    <col min="10002" max="10004" width="10.125" style="13" customWidth="1"/>
    <col min="10005" max="10005" width="5.125" style="13" customWidth="1"/>
    <col min="10006" max="10240" width="9" style="13"/>
    <col min="10241" max="10241" width="4.125" style="13" customWidth="1"/>
    <col min="10242" max="10242" width="22.5" style="13" customWidth="1"/>
    <col min="10243" max="10243" width="26.625" style="13" customWidth="1"/>
    <col min="10244" max="10244" width="17.125" style="13" customWidth="1"/>
    <col min="10245" max="10245" width="8.125" style="13" customWidth="1"/>
    <col min="10246" max="10246" width="4" style="13" customWidth="1"/>
    <col min="10247" max="10247" width="0" style="13" hidden="1" customWidth="1"/>
    <col min="10248" max="10248" width="23.25" style="13" customWidth="1"/>
    <col min="10249" max="10249" width="17.125" style="13" customWidth="1"/>
    <col min="10250" max="10250" width="8.125" style="13" customWidth="1"/>
    <col min="10251" max="10251" width="4" style="13" customWidth="1"/>
    <col min="10252" max="10252" width="0" style="13" hidden="1" customWidth="1"/>
    <col min="10253" max="10253" width="8.25" style="13" customWidth="1"/>
    <col min="10254" max="10254" width="0" style="13" hidden="1" customWidth="1"/>
    <col min="10255" max="10255" width="97.75" style="13" customWidth="1"/>
    <col min="10256" max="10256" width="14.125" style="13" customWidth="1"/>
    <col min="10257" max="10257" width="16" style="13" customWidth="1"/>
    <col min="10258" max="10260" width="10.125" style="13" customWidth="1"/>
    <col min="10261" max="10261" width="5.125" style="13" customWidth="1"/>
    <col min="10262" max="10496" width="9" style="13"/>
    <col min="10497" max="10497" width="4.125" style="13" customWidth="1"/>
    <col min="10498" max="10498" width="22.5" style="13" customWidth="1"/>
    <col min="10499" max="10499" width="26.625" style="13" customWidth="1"/>
    <col min="10500" max="10500" width="17.125" style="13" customWidth="1"/>
    <col min="10501" max="10501" width="8.125" style="13" customWidth="1"/>
    <col min="10502" max="10502" width="4" style="13" customWidth="1"/>
    <col min="10503" max="10503" width="0" style="13" hidden="1" customWidth="1"/>
    <col min="10504" max="10504" width="23.25" style="13" customWidth="1"/>
    <col min="10505" max="10505" width="17.125" style="13" customWidth="1"/>
    <col min="10506" max="10506" width="8.125" style="13" customWidth="1"/>
    <col min="10507" max="10507" width="4" style="13" customWidth="1"/>
    <col min="10508" max="10508" width="0" style="13" hidden="1" customWidth="1"/>
    <col min="10509" max="10509" width="8.25" style="13" customWidth="1"/>
    <col min="10510" max="10510" width="0" style="13" hidden="1" customWidth="1"/>
    <col min="10511" max="10511" width="97.75" style="13" customWidth="1"/>
    <col min="10512" max="10512" width="14.125" style="13" customWidth="1"/>
    <col min="10513" max="10513" width="16" style="13" customWidth="1"/>
    <col min="10514" max="10516" width="10.125" style="13" customWidth="1"/>
    <col min="10517" max="10517" width="5.125" style="13" customWidth="1"/>
    <col min="10518" max="10752" width="9" style="13"/>
    <col min="10753" max="10753" width="4.125" style="13" customWidth="1"/>
    <col min="10754" max="10754" width="22.5" style="13" customWidth="1"/>
    <col min="10755" max="10755" width="26.625" style="13" customWidth="1"/>
    <col min="10756" max="10756" width="17.125" style="13" customWidth="1"/>
    <col min="10757" max="10757" width="8.125" style="13" customWidth="1"/>
    <col min="10758" max="10758" width="4" style="13" customWidth="1"/>
    <col min="10759" max="10759" width="0" style="13" hidden="1" customWidth="1"/>
    <col min="10760" max="10760" width="23.25" style="13" customWidth="1"/>
    <col min="10761" max="10761" width="17.125" style="13" customWidth="1"/>
    <col min="10762" max="10762" width="8.125" style="13" customWidth="1"/>
    <col min="10763" max="10763" width="4" style="13" customWidth="1"/>
    <col min="10764" max="10764" width="0" style="13" hidden="1" customWidth="1"/>
    <col min="10765" max="10765" width="8.25" style="13" customWidth="1"/>
    <col min="10766" max="10766" width="0" style="13" hidden="1" customWidth="1"/>
    <col min="10767" max="10767" width="97.75" style="13" customWidth="1"/>
    <col min="10768" max="10768" width="14.125" style="13" customWidth="1"/>
    <col min="10769" max="10769" width="16" style="13" customWidth="1"/>
    <col min="10770" max="10772" width="10.125" style="13" customWidth="1"/>
    <col min="10773" max="10773" width="5.125" style="13" customWidth="1"/>
    <col min="10774" max="11008" width="9" style="13"/>
    <col min="11009" max="11009" width="4.125" style="13" customWidth="1"/>
    <col min="11010" max="11010" width="22.5" style="13" customWidth="1"/>
    <col min="11011" max="11011" width="26.625" style="13" customWidth="1"/>
    <col min="11012" max="11012" width="17.125" style="13" customWidth="1"/>
    <col min="11013" max="11013" width="8.125" style="13" customWidth="1"/>
    <col min="11014" max="11014" width="4" style="13" customWidth="1"/>
    <col min="11015" max="11015" width="0" style="13" hidden="1" customWidth="1"/>
    <col min="11016" max="11016" width="23.25" style="13" customWidth="1"/>
    <col min="11017" max="11017" width="17.125" style="13" customWidth="1"/>
    <col min="11018" max="11018" width="8.125" style="13" customWidth="1"/>
    <col min="11019" max="11019" width="4" style="13" customWidth="1"/>
    <col min="11020" max="11020" width="0" style="13" hidden="1" customWidth="1"/>
    <col min="11021" max="11021" width="8.25" style="13" customWidth="1"/>
    <col min="11022" max="11022" width="0" style="13" hidden="1" customWidth="1"/>
    <col min="11023" max="11023" width="97.75" style="13" customWidth="1"/>
    <col min="11024" max="11024" width="14.125" style="13" customWidth="1"/>
    <col min="11025" max="11025" width="16" style="13" customWidth="1"/>
    <col min="11026" max="11028" width="10.125" style="13" customWidth="1"/>
    <col min="11029" max="11029" width="5.125" style="13" customWidth="1"/>
    <col min="11030" max="11264" width="9" style="13"/>
    <col min="11265" max="11265" width="4.125" style="13" customWidth="1"/>
    <col min="11266" max="11266" width="22.5" style="13" customWidth="1"/>
    <col min="11267" max="11267" width="26.625" style="13" customWidth="1"/>
    <col min="11268" max="11268" width="17.125" style="13" customWidth="1"/>
    <col min="11269" max="11269" width="8.125" style="13" customWidth="1"/>
    <col min="11270" max="11270" width="4" style="13" customWidth="1"/>
    <col min="11271" max="11271" width="0" style="13" hidden="1" customWidth="1"/>
    <col min="11272" max="11272" width="23.25" style="13" customWidth="1"/>
    <col min="11273" max="11273" width="17.125" style="13" customWidth="1"/>
    <col min="11274" max="11274" width="8.125" style="13" customWidth="1"/>
    <col min="11275" max="11275" width="4" style="13" customWidth="1"/>
    <col min="11276" max="11276" width="0" style="13" hidden="1" customWidth="1"/>
    <col min="11277" max="11277" width="8.25" style="13" customWidth="1"/>
    <col min="11278" max="11278" width="0" style="13" hidden="1" customWidth="1"/>
    <col min="11279" max="11279" width="97.75" style="13" customWidth="1"/>
    <col min="11280" max="11280" width="14.125" style="13" customWidth="1"/>
    <col min="11281" max="11281" width="16" style="13" customWidth="1"/>
    <col min="11282" max="11284" width="10.125" style="13" customWidth="1"/>
    <col min="11285" max="11285" width="5.125" style="13" customWidth="1"/>
    <col min="11286" max="11520" width="9" style="13"/>
    <col min="11521" max="11521" width="4.125" style="13" customWidth="1"/>
    <col min="11522" max="11522" width="22.5" style="13" customWidth="1"/>
    <col min="11523" max="11523" width="26.625" style="13" customWidth="1"/>
    <col min="11524" max="11524" width="17.125" style="13" customWidth="1"/>
    <col min="11525" max="11525" width="8.125" style="13" customWidth="1"/>
    <col min="11526" max="11526" width="4" style="13" customWidth="1"/>
    <col min="11527" max="11527" width="0" style="13" hidden="1" customWidth="1"/>
    <col min="11528" max="11528" width="23.25" style="13" customWidth="1"/>
    <col min="11529" max="11529" width="17.125" style="13" customWidth="1"/>
    <col min="11530" max="11530" width="8.125" style="13" customWidth="1"/>
    <col min="11531" max="11531" width="4" style="13" customWidth="1"/>
    <col min="11532" max="11532" width="0" style="13" hidden="1" customWidth="1"/>
    <col min="11533" max="11533" width="8.25" style="13" customWidth="1"/>
    <col min="11534" max="11534" width="0" style="13" hidden="1" customWidth="1"/>
    <col min="11535" max="11535" width="97.75" style="13" customWidth="1"/>
    <col min="11536" max="11536" width="14.125" style="13" customWidth="1"/>
    <col min="11537" max="11537" width="16" style="13" customWidth="1"/>
    <col min="11538" max="11540" width="10.125" style="13" customWidth="1"/>
    <col min="11541" max="11541" width="5.125" style="13" customWidth="1"/>
    <col min="11542" max="11776" width="9" style="13"/>
    <col min="11777" max="11777" width="4.125" style="13" customWidth="1"/>
    <col min="11778" max="11778" width="22.5" style="13" customWidth="1"/>
    <col min="11779" max="11779" width="26.625" style="13" customWidth="1"/>
    <col min="11780" max="11780" width="17.125" style="13" customWidth="1"/>
    <col min="11781" max="11781" width="8.125" style="13" customWidth="1"/>
    <col min="11782" max="11782" width="4" style="13" customWidth="1"/>
    <col min="11783" max="11783" width="0" style="13" hidden="1" customWidth="1"/>
    <col min="11784" max="11784" width="23.25" style="13" customWidth="1"/>
    <col min="11785" max="11785" width="17.125" style="13" customWidth="1"/>
    <col min="11786" max="11786" width="8.125" style="13" customWidth="1"/>
    <col min="11787" max="11787" width="4" style="13" customWidth="1"/>
    <col min="11788" max="11788" width="0" style="13" hidden="1" customWidth="1"/>
    <col min="11789" max="11789" width="8.25" style="13" customWidth="1"/>
    <col min="11790" max="11790" width="0" style="13" hidden="1" customWidth="1"/>
    <col min="11791" max="11791" width="97.75" style="13" customWidth="1"/>
    <col min="11792" max="11792" width="14.125" style="13" customWidth="1"/>
    <col min="11793" max="11793" width="16" style="13" customWidth="1"/>
    <col min="11794" max="11796" width="10.125" style="13" customWidth="1"/>
    <col min="11797" max="11797" width="5.125" style="13" customWidth="1"/>
    <col min="11798" max="12032" width="9" style="13"/>
    <col min="12033" max="12033" width="4.125" style="13" customWidth="1"/>
    <col min="12034" max="12034" width="22.5" style="13" customWidth="1"/>
    <col min="12035" max="12035" width="26.625" style="13" customWidth="1"/>
    <col min="12036" max="12036" width="17.125" style="13" customWidth="1"/>
    <col min="12037" max="12037" width="8.125" style="13" customWidth="1"/>
    <col min="12038" max="12038" width="4" style="13" customWidth="1"/>
    <col min="12039" max="12039" width="0" style="13" hidden="1" customWidth="1"/>
    <col min="12040" max="12040" width="23.25" style="13" customWidth="1"/>
    <col min="12041" max="12041" width="17.125" style="13" customWidth="1"/>
    <col min="12042" max="12042" width="8.125" style="13" customWidth="1"/>
    <col min="12043" max="12043" width="4" style="13" customWidth="1"/>
    <col min="12044" max="12044" width="0" style="13" hidden="1" customWidth="1"/>
    <col min="12045" max="12045" width="8.25" style="13" customWidth="1"/>
    <col min="12046" max="12046" width="0" style="13" hidden="1" customWidth="1"/>
    <col min="12047" max="12047" width="97.75" style="13" customWidth="1"/>
    <col min="12048" max="12048" width="14.125" style="13" customWidth="1"/>
    <col min="12049" max="12049" width="16" style="13" customWidth="1"/>
    <col min="12050" max="12052" width="10.125" style="13" customWidth="1"/>
    <col min="12053" max="12053" width="5.125" style="13" customWidth="1"/>
    <col min="12054" max="12288" width="9" style="13"/>
    <col min="12289" max="12289" width="4.125" style="13" customWidth="1"/>
    <col min="12290" max="12290" width="22.5" style="13" customWidth="1"/>
    <col min="12291" max="12291" width="26.625" style="13" customWidth="1"/>
    <col min="12292" max="12292" width="17.125" style="13" customWidth="1"/>
    <col min="12293" max="12293" width="8.125" style="13" customWidth="1"/>
    <col min="12294" max="12294" width="4" style="13" customWidth="1"/>
    <col min="12295" max="12295" width="0" style="13" hidden="1" customWidth="1"/>
    <col min="12296" max="12296" width="23.25" style="13" customWidth="1"/>
    <col min="12297" max="12297" width="17.125" style="13" customWidth="1"/>
    <col min="12298" max="12298" width="8.125" style="13" customWidth="1"/>
    <col min="12299" max="12299" width="4" style="13" customWidth="1"/>
    <col min="12300" max="12300" width="0" style="13" hidden="1" customWidth="1"/>
    <col min="12301" max="12301" width="8.25" style="13" customWidth="1"/>
    <col min="12302" max="12302" width="0" style="13" hidden="1" customWidth="1"/>
    <col min="12303" max="12303" width="97.75" style="13" customWidth="1"/>
    <col min="12304" max="12304" width="14.125" style="13" customWidth="1"/>
    <col min="12305" max="12305" width="16" style="13" customWidth="1"/>
    <col min="12306" max="12308" width="10.125" style="13" customWidth="1"/>
    <col min="12309" max="12309" width="5.125" style="13" customWidth="1"/>
    <col min="12310" max="12544" width="9" style="13"/>
    <col min="12545" max="12545" width="4.125" style="13" customWidth="1"/>
    <col min="12546" max="12546" width="22.5" style="13" customWidth="1"/>
    <col min="12547" max="12547" width="26.625" style="13" customWidth="1"/>
    <col min="12548" max="12548" width="17.125" style="13" customWidth="1"/>
    <col min="12549" max="12549" width="8.125" style="13" customWidth="1"/>
    <col min="12550" max="12550" width="4" style="13" customWidth="1"/>
    <col min="12551" max="12551" width="0" style="13" hidden="1" customWidth="1"/>
    <col min="12552" max="12552" width="23.25" style="13" customWidth="1"/>
    <col min="12553" max="12553" width="17.125" style="13" customWidth="1"/>
    <col min="12554" max="12554" width="8.125" style="13" customWidth="1"/>
    <col min="12555" max="12555" width="4" style="13" customWidth="1"/>
    <col min="12556" max="12556" width="0" style="13" hidden="1" customWidth="1"/>
    <col min="12557" max="12557" width="8.25" style="13" customWidth="1"/>
    <col min="12558" max="12558" width="0" style="13" hidden="1" customWidth="1"/>
    <col min="12559" max="12559" width="97.75" style="13" customWidth="1"/>
    <col min="12560" max="12560" width="14.125" style="13" customWidth="1"/>
    <col min="12561" max="12561" width="16" style="13" customWidth="1"/>
    <col min="12562" max="12564" width="10.125" style="13" customWidth="1"/>
    <col min="12565" max="12565" width="5.125" style="13" customWidth="1"/>
    <col min="12566" max="12800" width="9" style="13"/>
    <col min="12801" max="12801" width="4.125" style="13" customWidth="1"/>
    <col min="12802" max="12802" width="22.5" style="13" customWidth="1"/>
    <col min="12803" max="12803" width="26.625" style="13" customWidth="1"/>
    <col min="12804" max="12804" width="17.125" style="13" customWidth="1"/>
    <col min="12805" max="12805" width="8.125" style="13" customWidth="1"/>
    <col min="12806" max="12806" width="4" style="13" customWidth="1"/>
    <col min="12807" max="12807" width="0" style="13" hidden="1" customWidth="1"/>
    <col min="12808" max="12808" width="23.25" style="13" customWidth="1"/>
    <col min="12809" max="12809" width="17.125" style="13" customWidth="1"/>
    <col min="12810" max="12810" width="8.125" style="13" customWidth="1"/>
    <col min="12811" max="12811" width="4" style="13" customWidth="1"/>
    <col min="12812" max="12812" width="0" style="13" hidden="1" customWidth="1"/>
    <col min="12813" max="12813" width="8.25" style="13" customWidth="1"/>
    <col min="12814" max="12814" width="0" style="13" hidden="1" customWidth="1"/>
    <col min="12815" max="12815" width="97.75" style="13" customWidth="1"/>
    <col min="12816" max="12816" width="14.125" style="13" customWidth="1"/>
    <col min="12817" max="12817" width="16" style="13" customWidth="1"/>
    <col min="12818" max="12820" width="10.125" style="13" customWidth="1"/>
    <col min="12821" max="12821" width="5.125" style="13" customWidth="1"/>
    <col min="12822" max="13056" width="9" style="13"/>
    <col min="13057" max="13057" width="4.125" style="13" customWidth="1"/>
    <col min="13058" max="13058" width="22.5" style="13" customWidth="1"/>
    <col min="13059" max="13059" width="26.625" style="13" customWidth="1"/>
    <col min="13060" max="13060" width="17.125" style="13" customWidth="1"/>
    <col min="13061" max="13061" width="8.125" style="13" customWidth="1"/>
    <col min="13062" max="13062" width="4" style="13" customWidth="1"/>
    <col min="13063" max="13063" width="0" style="13" hidden="1" customWidth="1"/>
    <col min="13064" max="13064" width="23.25" style="13" customWidth="1"/>
    <col min="13065" max="13065" width="17.125" style="13" customWidth="1"/>
    <col min="13066" max="13066" width="8.125" style="13" customWidth="1"/>
    <col min="13067" max="13067" width="4" style="13" customWidth="1"/>
    <col min="13068" max="13068" width="0" style="13" hidden="1" customWidth="1"/>
    <col min="13069" max="13069" width="8.25" style="13" customWidth="1"/>
    <col min="13070" max="13070" width="0" style="13" hidden="1" customWidth="1"/>
    <col min="13071" max="13071" width="97.75" style="13" customWidth="1"/>
    <col min="13072" max="13072" width="14.125" style="13" customWidth="1"/>
    <col min="13073" max="13073" width="16" style="13" customWidth="1"/>
    <col min="13074" max="13076" width="10.125" style="13" customWidth="1"/>
    <col min="13077" max="13077" width="5.125" style="13" customWidth="1"/>
    <col min="13078" max="13312" width="9" style="13"/>
    <col min="13313" max="13313" width="4.125" style="13" customWidth="1"/>
    <col min="13314" max="13314" width="22.5" style="13" customWidth="1"/>
    <col min="13315" max="13315" width="26.625" style="13" customWidth="1"/>
    <col min="13316" max="13316" width="17.125" style="13" customWidth="1"/>
    <col min="13317" max="13317" width="8.125" style="13" customWidth="1"/>
    <col min="13318" max="13318" width="4" style="13" customWidth="1"/>
    <col min="13319" max="13319" width="0" style="13" hidden="1" customWidth="1"/>
    <col min="13320" max="13320" width="23.25" style="13" customWidth="1"/>
    <col min="13321" max="13321" width="17.125" style="13" customWidth="1"/>
    <col min="13322" max="13322" width="8.125" style="13" customWidth="1"/>
    <col min="13323" max="13323" width="4" style="13" customWidth="1"/>
    <col min="13324" max="13324" width="0" style="13" hidden="1" customWidth="1"/>
    <col min="13325" max="13325" width="8.25" style="13" customWidth="1"/>
    <col min="13326" max="13326" width="0" style="13" hidden="1" customWidth="1"/>
    <col min="13327" max="13327" width="97.75" style="13" customWidth="1"/>
    <col min="13328" max="13328" width="14.125" style="13" customWidth="1"/>
    <col min="13329" max="13329" width="16" style="13" customWidth="1"/>
    <col min="13330" max="13332" width="10.125" style="13" customWidth="1"/>
    <col min="13333" max="13333" width="5.125" style="13" customWidth="1"/>
    <col min="13334" max="13568" width="9" style="13"/>
    <col min="13569" max="13569" width="4.125" style="13" customWidth="1"/>
    <col min="13570" max="13570" width="22.5" style="13" customWidth="1"/>
    <col min="13571" max="13571" width="26.625" style="13" customWidth="1"/>
    <col min="13572" max="13572" width="17.125" style="13" customWidth="1"/>
    <col min="13573" max="13573" width="8.125" style="13" customWidth="1"/>
    <col min="13574" max="13574" width="4" style="13" customWidth="1"/>
    <col min="13575" max="13575" width="0" style="13" hidden="1" customWidth="1"/>
    <col min="13576" max="13576" width="23.25" style="13" customWidth="1"/>
    <col min="13577" max="13577" width="17.125" style="13" customWidth="1"/>
    <col min="13578" max="13578" width="8.125" style="13" customWidth="1"/>
    <col min="13579" max="13579" width="4" style="13" customWidth="1"/>
    <col min="13580" max="13580" width="0" style="13" hidden="1" customWidth="1"/>
    <col min="13581" max="13581" width="8.25" style="13" customWidth="1"/>
    <col min="13582" max="13582" width="0" style="13" hidden="1" customWidth="1"/>
    <col min="13583" max="13583" width="97.75" style="13" customWidth="1"/>
    <col min="13584" max="13584" width="14.125" style="13" customWidth="1"/>
    <col min="13585" max="13585" width="16" style="13" customWidth="1"/>
    <col min="13586" max="13588" width="10.125" style="13" customWidth="1"/>
    <col min="13589" max="13589" width="5.125" style="13" customWidth="1"/>
    <col min="13590" max="13824" width="9" style="13"/>
    <col min="13825" max="13825" width="4.125" style="13" customWidth="1"/>
    <col min="13826" max="13826" width="22.5" style="13" customWidth="1"/>
    <col min="13827" max="13827" width="26.625" style="13" customWidth="1"/>
    <col min="13828" max="13828" width="17.125" style="13" customWidth="1"/>
    <col min="13829" max="13829" width="8.125" style="13" customWidth="1"/>
    <col min="13830" max="13830" width="4" style="13" customWidth="1"/>
    <col min="13831" max="13831" width="0" style="13" hidden="1" customWidth="1"/>
    <col min="13832" max="13832" width="23.25" style="13" customWidth="1"/>
    <col min="13833" max="13833" width="17.125" style="13" customWidth="1"/>
    <col min="13834" max="13834" width="8.125" style="13" customWidth="1"/>
    <col min="13835" max="13835" width="4" style="13" customWidth="1"/>
    <col min="13836" max="13836" width="0" style="13" hidden="1" customWidth="1"/>
    <col min="13837" max="13837" width="8.25" style="13" customWidth="1"/>
    <col min="13838" max="13838" width="0" style="13" hidden="1" customWidth="1"/>
    <col min="13839" max="13839" width="97.75" style="13" customWidth="1"/>
    <col min="13840" max="13840" width="14.125" style="13" customWidth="1"/>
    <col min="13841" max="13841" width="16" style="13" customWidth="1"/>
    <col min="13842" max="13844" width="10.125" style="13" customWidth="1"/>
    <col min="13845" max="13845" width="5.125" style="13" customWidth="1"/>
    <col min="13846" max="14080" width="9" style="13"/>
    <col min="14081" max="14081" width="4.125" style="13" customWidth="1"/>
    <col min="14082" max="14082" width="22.5" style="13" customWidth="1"/>
    <col min="14083" max="14083" width="26.625" style="13" customWidth="1"/>
    <col min="14084" max="14084" width="17.125" style="13" customWidth="1"/>
    <col min="14085" max="14085" width="8.125" style="13" customWidth="1"/>
    <col min="14086" max="14086" width="4" style="13" customWidth="1"/>
    <col min="14087" max="14087" width="0" style="13" hidden="1" customWidth="1"/>
    <col min="14088" max="14088" width="23.25" style="13" customWidth="1"/>
    <col min="14089" max="14089" width="17.125" style="13" customWidth="1"/>
    <col min="14090" max="14090" width="8.125" style="13" customWidth="1"/>
    <col min="14091" max="14091" width="4" style="13" customWidth="1"/>
    <col min="14092" max="14092" width="0" style="13" hidden="1" customWidth="1"/>
    <col min="14093" max="14093" width="8.25" style="13" customWidth="1"/>
    <col min="14094" max="14094" width="0" style="13" hidden="1" customWidth="1"/>
    <col min="14095" max="14095" width="97.75" style="13" customWidth="1"/>
    <col min="14096" max="14096" width="14.125" style="13" customWidth="1"/>
    <col min="14097" max="14097" width="16" style="13" customWidth="1"/>
    <col min="14098" max="14100" width="10.125" style="13" customWidth="1"/>
    <col min="14101" max="14101" width="5.125" style="13" customWidth="1"/>
    <col min="14102" max="14336" width="9" style="13"/>
    <col min="14337" max="14337" width="4.125" style="13" customWidth="1"/>
    <col min="14338" max="14338" width="22.5" style="13" customWidth="1"/>
    <col min="14339" max="14339" width="26.625" style="13" customWidth="1"/>
    <col min="14340" max="14340" width="17.125" style="13" customWidth="1"/>
    <col min="14341" max="14341" width="8.125" style="13" customWidth="1"/>
    <col min="14342" max="14342" width="4" style="13" customWidth="1"/>
    <col min="14343" max="14343" width="0" style="13" hidden="1" customWidth="1"/>
    <col min="14344" max="14344" width="23.25" style="13" customWidth="1"/>
    <col min="14345" max="14345" width="17.125" style="13" customWidth="1"/>
    <col min="14346" max="14346" width="8.125" style="13" customWidth="1"/>
    <col min="14347" max="14347" width="4" style="13" customWidth="1"/>
    <col min="14348" max="14348" width="0" style="13" hidden="1" customWidth="1"/>
    <col min="14349" max="14349" width="8.25" style="13" customWidth="1"/>
    <col min="14350" max="14350" width="0" style="13" hidden="1" customWidth="1"/>
    <col min="14351" max="14351" width="97.75" style="13" customWidth="1"/>
    <col min="14352" max="14352" width="14.125" style="13" customWidth="1"/>
    <col min="14353" max="14353" width="16" style="13" customWidth="1"/>
    <col min="14354" max="14356" width="10.125" style="13" customWidth="1"/>
    <col min="14357" max="14357" width="5.125" style="13" customWidth="1"/>
    <col min="14358" max="14592" width="9" style="13"/>
    <col min="14593" max="14593" width="4.125" style="13" customWidth="1"/>
    <col min="14594" max="14594" width="22.5" style="13" customWidth="1"/>
    <col min="14595" max="14595" width="26.625" style="13" customWidth="1"/>
    <col min="14596" max="14596" width="17.125" style="13" customWidth="1"/>
    <col min="14597" max="14597" width="8.125" style="13" customWidth="1"/>
    <col min="14598" max="14598" width="4" style="13" customWidth="1"/>
    <col min="14599" max="14599" width="0" style="13" hidden="1" customWidth="1"/>
    <col min="14600" max="14600" width="23.25" style="13" customWidth="1"/>
    <col min="14601" max="14601" width="17.125" style="13" customWidth="1"/>
    <col min="14602" max="14602" width="8.125" style="13" customWidth="1"/>
    <col min="14603" max="14603" width="4" style="13" customWidth="1"/>
    <col min="14604" max="14604" width="0" style="13" hidden="1" customWidth="1"/>
    <col min="14605" max="14605" width="8.25" style="13" customWidth="1"/>
    <col min="14606" max="14606" width="0" style="13" hidden="1" customWidth="1"/>
    <col min="14607" max="14607" width="97.75" style="13" customWidth="1"/>
    <col min="14608" max="14608" width="14.125" style="13" customWidth="1"/>
    <col min="14609" max="14609" width="16" style="13" customWidth="1"/>
    <col min="14610" max="14612" width="10.125" style="13" customWidth="1"/>
    <col min="14613" max="14613" width="5.125" style="13" customWidth="1"/>
    <col min="14614" max="14848" width="9" style="13"/>
    <col min="14849" max="14849" width="4.125" style="13" customWidth="1"/>
    <col min="14850" max="14850" width="22.5" style="13" customWidth="1"/>
    <col min="14851" max="14851" width="26.625" style="13" customWidth="1"/>
    <col min="14852" max="14852" width="17.125" style="13" customWidth="1"/>
    <col min="14853" max="14853" width="8.125" style="13" customWidth="1"/>
    <col min="14854" max="14854" width="4" style="13" customWidth="1"/>
    <col min="14855" max="14855" width="0" style="13" hidden="1" customWidth="1"/>
    <col min="14856" max="14856" width="23.25" style="13" customWidth="1"/>
    <col min="14857" max="14857" width="17.125" style="13" customWidth="1"/>
    <col min="14858" max="14858" width="8.125" style="13" customWidth="1"/>
    <col min="14859" max="14859" width="4" style="13" customWidth="1"/>
    <col min="14860" max="14860" width="0" style="13" hidden="1" customWidth="1"/>
    <col min="14861" max="14861" width="8.25" style="13" customWidth="1"/>
    <col min="14862" max="14862" width="0" style="13" hidden="1" customWidth="1"/>
    <col min="14863" max="14863" width="97.75" style="13" customWidth="1"/>
    <col min="14864" max="14864" width="14.125" style="13" customWidth="1"/>
    <col min="14865" max="14865" width="16" style="13" customWidth="1"/>
    <col min="14866" max="14868" width="10.125" style="13" customWidth="1"/>
    <col min="14869" max="14869" width="5.125" style="13" customWidth="1"/>
    <col min="14870" max="15104" width="9" style="13"/>
    <col min="15105" max="15105" width="4.125" style="13" customWidth="1"/>
    <col min="15106" max="15106" width="22.5" style="13" customWidth="1"/>
    <col min="15107" max="15107" width="26.625" style="13" customWidth="1"/>
    <col min="15108" max="15108" width="17.125" style="13" customWidth="1"/>
    <col min="15109" max="15109" width="8.125" style="13" customWidth="1"/>
    <col min="15110" max="15110" width="4" style="13" customWidth="1"/>
    <col min="15111" max="15111" width="0" style="13" hidden="1" customWidth="1"/>
    <col min="15112" max="15112" width="23.25" style="13" customWidth="1"/>
    <col min="15113" max="15113" width="17.125" style="13" customWidth="1"/>
    <col min="15114" max="15114" width="8.125" style="13" customWidth="1"/>
    <col min="15115" max="15115" width="4" style="13" customWidth="1"/>
    <col min="15116" max="15116" width="0" style="13" hidden="1" customWidth="1"/>
    <col min="15117" max="15117" width="8.25" style="13" customWidth="1"/>
    <col min="15118" max="15118" width="0" style="13" hidden="1" customWidth="1"/>
    <col min="15119" max="15119" width="97.75" style="13" customWidth="1"/>
    <col min="15120" max="15120" width="14.125" style="13" customWidth="1"/>
    <col min="15121" max="15121" width="16" style="13" customWidth="1"/>
    <col min="15122" max="15124" width="10.125" style="13" customWidth="1"/>
    <col min="15125" max="15125" width="5.125" style="13" customWidth="1"/>
    <col min="15126" max="15360" width="9" style="13"/>
    <col min="15361" max="15361" width="4.125" style="13" customWidth="1"/>
    <col min="15362" max="15362" width="22.5" style="13" customWidth="1"/>
    <col min="15363" max="15363" width="26.625" style="13" customWidth="1"/>
    <col min="15364" max="15364" width="17.125" style="13" customWidth="1"/>
    <col min="15365" max="15365" width="8.125" style="13" customWidth="1"/>
    <col min="15366" max="15366" width="4" style="13" customWidth="1"/>
    <col min="15367" max="15367" width="0" style="13" hidden="1" customWidth="1"/>
    <col min="15368" max="15368" width="23.25" style="13" customWidth="1"/>
    <col min="15369" max="15369" width="17.125" style="13" customWidth="1"/>
    <col min="15370" max="15370" width="8.125" style="13" customWidth="1"/>
    <col min="15371" max="15371" width="4" style="13" customWidth="1"/>
    <col min="15372" max="15372" width="0" style="13" hidden="1" customWidth="1"/>
    <col min="15373" max="15373" width="8.25" style="13" customWidth="1"/>
    <col min="15374" max="15374" width="0" style="13" hidden="1" customWidth="1"/>
    <col min="15375" max="15375" width="97.75" style="13" customWidth="1"/>
    <col min="15376" max="15376" width="14.125" style="13" customWidth="1"/>
    <col min="15377" max="15377" width="16" style="13" customWidth="1"/>
    <col min="15378" max="15380" width="10.125" style="13" customWidth="1"/>
    <col min="15381" max="15381" width="5.125" style="13" customWidth="1"/>
    <col min="15382" max="15616" width="9" style="13"/>
    <col min="15617" max="15617" width="4.125" style="13" customWidth="1"/>
    <col min="15618" max="15618" width="22.5" style="13" customWidth="1"/>
    <col min="15619" max="15619" width="26.625" style="13" customWidth="1"/>
    <col min="15620" max="15620" width="17.125" style="13" customWidth="1"/>
    <col min="15621" max="15621" width="8.125" style="13" customWidth="1"/>
    <col min="15622" max="15622" width="4" style="13" customWidth="1"/>
    <col min="15623" max="15623" width="0" style="13" hidden="1" customWidth="1"/>
    <col min="15624" max="15624" width="23.25" style="13" customWidth="1"/>
    <col min="15625" max="15625" width="17.125" style="13" customWidth="1"/>
    <col min="15626" max="15626" width="8.125" style="13" customWidth="1"/>
    <col min="15627" max="15627" width="4" style="13" customWidth="1"/>
    <col min="15628" max="15628" width="0" style="13" hidden="1" customWidth="1"/>
    <col min="15629" max="15629" width="8.25" style="13" customWidth="1"/>
    <col min="15630" max="15630" width="0" style="13" hidden="1" customWidth="1"/>
    <col min="15631" max="15631" width="97.75" style="13" customWidth="1"/>
    <col min="15632" max="15632" width="14.125" style="13" customWidth="1"/>
    <col min="15633" max="15633" width="16" style="13" customWidth="1"/>
    <col min="15634" max="15636" width="10.125" style="13" customWidth="1"/>
    <col min="15637" max="15637" width="5.125" style="13" customWidth="1"/>
    <col min="15638" max="15872" width="9" style="13"/>
    <col min="15873" max="15873" width="4.125" style="13" customWidth="1"/>
    <col min="15874" max="15874" width="22.5" style="13" customWidth="1"/>
    <col min="15875" max="15875" width="26.625" style="13" customWidth="1"/>
    <col min="15876" max="15876" width="17.125" style="13" customWidth="1"/>
    <col min="15877" max="15877" width="8.125" style="13" customWidth="1"/>
    <col min="15878" max="15878" width="4" style="13" customWidth="1"/>
    <col min="15879" max="15879" width="0" style="13" hidden="1" customWidth="1"/>
    <col min="15880" max="15880" width="23.25" style="13" customWidth="1"/>
    <col min="15881" max="15881" width="17.125" style="13" customWidth="1"/>
    <col min="15882" max="15882" width="8.125" style="13" customWidth="1"/>
    <col min="15883" max="15883" width="4" style="13" customWidth="1"/>
    <col min="15884" max="15884" width="0" style="13" hidden="1" customWidth="1"/>
    <col min="15885" max="15885" width="8.25" style="13" customWidth="1"/>
    <col min="15886" max="15886" width="0" style="13" hidden="1" customWidth="1"/>
    <col min="15887" max="15887" width="97.75" style="13" customWidth="1"/>
    <col min="15888" max="15888" width="14.125" style="13" customWidth="1"/>
    <col min="15889" max="15889" width="16" style="13" customWidth="1"/>
    <col min="15890" max="15892" width="10.125" style="13" customWidth="1"/>
    <col min="15893" max="15893" width="5.125" style="13" customWidth="1"/>
    <col min="15894" max="16128" width="9" style="13"/>
    <col min="16129" max="16129" width="4.125" style="13" customWidth="1"/>
    <col min="16130" max="16130" width="22.5" style="13" customWidth="1"/>
    <col min="16131" max="16131" width="26.625" style="13" customWidth="1"/>
    <col min="16132" max="16132" width="17.125" style="13" customWidth="1"/>
    <col min="16133" max="16133" width="8.125" style="13" customWidth="1"/>
    <col min="16134" max="16134" width="4" style="13" customWidth="1"/>
    <col min="16135" max="16135" width="0" style="13" hidden="1" customWidth="1"/>
    <col min="16136" max="16136" width="23.25" style="13" customWidth="1"/>
    <col min="16137" max="16137" width="17.125" style="13" customWidth="1"/>
    <col min="16138" max="16138" width="8.125" style="13" customWidth="1"/>
    <col min="16139" max="16139" width="4" style="13" customWidth="1"/>
    <col min="16140" max="16140" width="0" style="13" hidden="1" customWidth="1"/>
    <col min="16141" max="16141" width="8.25" style="13" customWidth="1"/>
    <col min="16142" max="16142" width="0" style="13" hidden="1" customWidth="1"/>
    <col min="16143" max="16143" width="97.75" style="13" customWidth="1"/>
    <col min="16144" max="16144" width="14.125" style="13" customWidth="1"/>
    <col min="16145" max="16145" width="16" style="13" customWidth="1"/>
    <col min="16146" max="16148" width="10.125" style="13" customWidth="1"/>
    <col min="16149" max="16149" width="5.125" style="13" customWidth="1"/>
    <col min="16150" max="16384" width="9" style="13"/>
  </cols>
  <sheetData>
    <row r="1" spans="1:21" ht="36.75" customHeight="1" x14ac:dyDescent="0.15">
      <c r="A1" s="11" t="s">
        <v>105</v>
      </c>
      <c r="B1" s="11"/>
      <c r="C1" s="12"/>
      <c r="D1" s="13"/>
      <c r="E1" s="12"/>
      <c r="F1" s="12"/>
      <c r="G1" s="12"/>
      <c r="H1" s="210"/>
      <c r="I1" s="210"/>
      <c r="J1" s="211"/>
      <c r="K1" s="211"/>
      <c r="L1" s="211"/>
      <c r="M1" s="211"/>
      <c r="N1" s="211"/>
      <c r="O1" s="211"/>
      <c r="P1" s="12"/>
      <c r="Q1" s="12"/>
      <c r="R1" s="15"/>
      <c r="S1" s="15"/>
      <c r="T1" s="13"/>
      <c r="U1" s="13"/>
    </row>
    <row r="2" spans="1:21" ht="36.75" customHeight="1" x14ac:dyDescent="0.15">
      <c r="A2" s="210" t="s">
        <v>106</v>
      </c>
      <c r="B2" s="210"/>
      <c r="C2" s="211"/>
      <c r="D2" s="211"/>
      <c r="E2" s="211"/>
      <c r="F2" s="211"/>
      <c r="G2" s="211"/>
      <c r="H2" s="211"/>
      <c r="I2" s="211"/>
      <c r="J2" s="211"/>
      <c r="K2" s="211"/>
      <c r="L2" s="211"/>
      <c r="M2" s="211"/>
      <c r="N2" s="211"/>
      <c r="O2" s="211"/>
      <c r="P2" s="211"/>
      <c r="Q2" s="211"/>
      <c r="R2" s="211"/>
      <c r="S2" s="211"/>
      <c r="T2" s="211"/>
      <c r="U2" s="13"/>
    </row>
    <row r="3" spans="1:21" ht="18.75" customHeight="1" x14ac:dyDescent="0.15">
      <c r="A3" s="16"/>
      <c r="B3" s="16"/>
      <c r="C3" s="12"/>
      <c r="D3" s="13"/>
      <c r="E3" s="17"/>
      <c r="F3" s="12"/>
      <c r="G3" s="12"/>
      <c r="H3" s="12"/>
      <c r="I3" s="13"/>
      <c r="J3" s="12"/>
      <c r="K3" s="18"/>
      <c r="L3" s="18"/>
      <c r="M3" s="18"/>
      <c r="N3" s="18"/>
      <c r="O3" s="12"/>
      <c r="P3" s="19"/>
      <c r="Q3" s="212" t="s">
        <v>107</v>
      </c>
      <c r="R3" s="213"/>
      <c r="S3" s="213"/>
      <c r="T3" s="214"/>
      <c r="U3" s="13"/>
    </row>
    <row r="4" spans="1:21" ht="15.75" customHeight="1" x14ac:dyDescent="0.15">
      <c r="A4" s="16"/>
      <c r="B4" s="16"/>
      <c r="C4" s="12"/>
      <c r="D4" s="13"/>
      <c r="E4" s="17"/>
      <c r="F4" s="12"/>
      <c r="G4" s="12"/>
      <c r="H4" s="12"/>
      <c r="I4" s="13"/>
      <c r="J4" s="12"/>
      <c r="K4" s="18"/>
      <c r="L4" s="18"/>
      <c r="M4" s="18"/>
      <c r="N4" s="20"/>
      <c r="O4" s="12"/>
      <c r="P4" s="21"/>
      <c r="Q4" s="22"/>
      <c r="R4" s="23" t="s">
        <v>5</v>
      </c>
      <c r="S4" s="24" t="s">
        <v>240</v>
      </c>
      <c r="T4" s="24" t="s">
        <v>109</v>
      </c>
      <c r="U4" s="13"/>
    </row>
    <row r="5" spans="1:21" ht="22.5" customHeight="1" x14ac:dyDescent="0.15">
      <c r="A5" s="16"/>
      <c r="B5" s="16"/>
      <c r="C5" s="12"/>
      <c r="D5" s="13"/>
      <c r="E5" s="17"/>
      <c r="F5" s="12"/>
      <c r="G5" s="12"/>
      <c r="H5" s="12"/>
      <c r="I5" s="13"/>
      <c r="J5" s="12"/>
      <c r="K5" s="18"/>
      <c r="L5" s="18"/>
      <c r="M5" s="18"/>
      <c r="N5" s="20"/>
      <c r="O5" s="12"/>
      <c r="P5" s="25"/>
      <c r="Q5" s="26" t="s">
        <v>110</v>
      </c>
      <c r="R5" s="27"/>
      <c r="S5" s="28"/>
      <c r="T5" s="28"/>
      <c r="U5" s="13"/>
    </row>
    <row r="6" spans="1:21" ht="22.5" customHeight="1" x14ac:dyDescent="0.15">
      <c r="A6" s="16"/>
      <c r="B6" s="16"/>
      <c r="C6" s="12"/>
      <c r="D6" s="29"/>
      <c r="E6" s="17"/>
      <c r="F6" s="12"/>
      <c r="G6" s="12"/>
      <c r="H6" s="12"/>
      <c r="I6" s="29"/>
      <c r="J6" s="12"/>
      <c r="K6" s="18"/>
      <c r="L6" s="18"/>
      <c r="M6" s="18"/>
      <c r="N6" s="20"/>
      <c r="O6" s="12"/>
      <c r="P6" s="25"/>
      <c r="Q6" s="26" t="s">
        <v>111</v>
      </c>
      <c r="R6" s="27"/>
      <c r="S6" s="28"/>
      <c r="T6" s="28"/>
      <c r="U6" s="13"/>
    </row>
    <row r="7" spans="1:21" ht="22.5" customHeight="1" x14ac:dyDescent="0.15">
      <c r="A7" s="16"/>
      <c r="B7" s="16"/>
      <c r="C7" s="12"/>
      <c r="D7" s="30"/>
      <c r="E7" s="17"/>
      <c r="F7" s="12"/>
      <c r="G7" s="12"/>
      <c r="I7" s="30"/>
      <c r="J7" s="12"/>
      <c r="K7" s="18"/>
      <c r="L7" s="18"/>
      <c r="M7" s="18"/>
      <c r="N7" s="32"/>
      <c r="O7" s="12"/>
      <c r="P7" s="25"/>
      <c r="Q7" s="26" t="s">
        <v>112</v>
      </c>
      <c r="R7" s="27"/>
      <c r="S7" s="28"/>
      <c r="T7" s="28"/>
      <c r="U7" s="33"/>
    </row>
    <row r="8" spans="1:21" ht="27.75" customHeight="1" thickBot="1" x14ac:dyDescent="0.3">
      <c r="A8" s="215" t="s">
        <v>296</v>
      </c>
      <c r="B8" s="216"/>
      <c r="C8" s="216"/>
      <c r="D8" s="216"/>
      <c r="E8" s="216"/>
      <c r="F8" s="216"/>
      <c r="G8" s="12"/>
      <c r="H8" s="12"/>
      <c r="I8" s="34"/>
      <c r="J8" s="12"/>
      <c r="K8" s="18"/>
      <c r="L8" s="18"/>
      <c r="M8" s="18"/>
      <c r="N8" s="32"/>
      <c r="O8" s="12"/>
      <c r="P8" s="35"/>
      <c r="Q8" s="34"/>
      <c r="R8" s="36"/>
      <c r="S8" s="36"/>
      <c r="T8" s="37"/>
      <c r="U8" s="33"/>
    </row>
    <row r="9" spans="1:21" customFormat="1" ht="42" customHeight="1" thickBot="1" x14ac:dyDescent="0.2">
      <c r="A9" s="38"/>
      <c r="B9" s="39" t="s">
        <v>114</v>
      </c>
      <c r="C9" s="40" t="s">
        <v>115</v>
      </c>
      <c r="D9" s="41" t="s">
        <v>116</v>
      </c>
      <c r="E9" s="42" t="s">
        <v>117</v>
      </c>
      <c r="F9" s="43" t="s">
        <v>118</v>
      </c>
      <c r="G9" s="40" t="s">
        <v>119</v>
      </c>
      <c r="H9" s="39" t="s">
        <v>115</v>
      </c>
      <c r="I9" s="41" t="s">
        <v>116</v>
      </c>
      <c r="J9" s="44" t="s">
        <v>120</v>
      </c>
      <c r="K9" s="43" t="s">
        <v>118</v>
      </c>
      <c r="L9" s="43" t="s">
        <v>119</v>
      </c>
      <c r="M9" s="43" t="s">
        <v>121</v>
      </c>
      <c r="N9" s="45" t="s">
        <v>122</v>
      </c>
      <c r="O9" s="46" t="s">
        <v>123</v>
      </c>
      <c r="P9" s="43" t="s">
        <v>124</v>
      </c>
      <c r="Q9" s="47" t="s">
        <v>116</v>
      </c>
      <c r="R9" s="48" t="s">
        <v>125</v>
      </c>
      <c r="S9" s="49" t="s">
        <v>126</v>
      </c>
      <c r="T9" s="50" t="s">
        <v>127</v>
      </c>
      <c r="U9" s="51"/>
    </row>
    <row r="10" spans="1:21" ht="18.75" customHeight="1" x14ac:dyDescent="0.15">
      <c r="A10" s="217" t="s">
        <v>128</v>
      </c>
      <c r="B10" s="52" t="s">
        <v>129</v>
      </c>
      <c r="C10" s="53"/>
      <c r="D10" s="54"/>
      <c r="E10" s="55"/>
      <c r="F10" s="56"/>
      <c r="G10" s="57"/>
      <c r="H10" s="58"/>
      <c r="I10" s="54"/>
      <c r="J10" s="56"/>
      <c r="K10" s="56"/>
      <c r="L10" s="56"/>
      <c r="M10" s="56"/>
      <c r="N10" s="59"/>
      <c r="O10" s="52"/>
      <c r="P10" s="60" t="s">
        <v>129</v>
      </c>
      <c r="Q10" s="54"/>
      <c r="R10" s="61">
        <v>110</v>
      </c>
      <c r="S10" s="55">
        <f>ROUNDUP(R10*0.75,2)</f>
        <v>82.5</v>
      </c>
      <c r="T10" s="62">
        <f>ROUNDUP((R5*R10)+(R6*S10)+(R7*(R10*2)),2)</f>
        <v>0</v>
      </c>
    </row>
    <row r="11" spans="1:21" ht="18.75" customHeight="1" x14ac:dyDescent="0.15">
      <c r="A11" s="218"/>
      <c r="B11" s="64"/>
      <c r="C11" s="65"/>
      <c r="D11" s="66"/>
      <c r="E11" s="67"/>
      <c r="F11" s="68"/>
      <c r="G11" s="69"/>
      <c r="H11" s="70"/>
      <c r="I11" s="66"/>
      <c r="J11" s="68"/>
      <c r="K11" s="68"/>
      <c r="L11" s="68"/>
      <c r="M11" s="68"/>
      <c r="N11" s="71"/>
      <c r="O11" s="64"/>
      <c r="P11" s="72"/>
      <c r="Q11" s="66"/>
      <c r="R11" s="73"/>
      <c r="S11" s="67"/>
      <c r="T11" s="74"/>
    </row>
    <row r="12" spans="1:21" ht="18.75" customHeight="1" x14ac:dyDescent="0.15">
      <c r="A12" s="218"/>
      <c r="B12" s="75" t="s">
        <v>297</v>
      </c>
      <c r="C12" s="76" t="s">
        <v>298</v>
      </c>
      <c r="D12" s="77"/>
      <c r="E12" s="78">
        <v>1</v>
      </c>
      <c r="F12" s="79" t="s">
        <v>170</v>
      </c>
      <c r="G12" s="80" t="s">
        <v>171</v>
      </c>
      <c r="H12" s="81" t="s">
        <v>298</v>
      </c>
      <c r="I12" s="77"/>
      <c r="J12" s="79">
        <f>ROUNDUP(E12*0.75,2)</f>
        <v>0.75</v>
      </c>
      <c r="K12" s="79" t="s">
        <v>170</v>
      </c>
      <c r="L12" s="79" t="s">
        <v>171</v>
      </c>
      <c r="M12" s="79">
        <f>ROUNDUP((R5*E12)+(R6*J12)+(R7*(E12*2)),2)</f>
        <v>0</v>
      </c>
      <c r="N12" s="82">
        <f>M12</f>
        <v>0</v>
      </c>
      <c r="O12" s="104" t="s">
        <v>299</v>
      </c>
      <c r="P12" s="83" t="s">
        <v>200</v>
      </c>
      <c r="Q12" s="77"/>
      <c r="R12" s="84">
        <v>0.5</v>
      </c>
      <c r="S12" s="78">
        <f>ROUNDUP(R12*0.75,2)</f>
        <v>0.38</v>
      </c>
      <c r="T12" s="85">
        <f>ROUNDUP((R5*R12)+(R6*S12)+(R7*(R12*2)),2)</f>
        <v>0</v>
      </c>
    </row>
    <row r="13" spans="1:21" ht="18.75" customHeight="1" x14ac:dyDescent="0.15">
      <c r="A13" s="218"/>
      <c r="B13" s="75"/>
      <c r="C13" s="76" t="s">
        <v>300</v>
      </c>
      <c r="D13" s="77"/>
      <c r="E13" s="78">
        <v>1</v>
      </c>
      <c r="F13" s="79" t="s">
        <v>132</v>
      </c>
      <c r="G13" s="80" t="s">
        <v>171</v>
      </c>
      <c r="H13" s="81" t="s">
        <v>300</v>
      </c>
      <c r="I13" s="77"/>
      <c r="J13" s="79">
        <f>ROUNDUP(E13*0.75,2)</f>
        <v>0.75</v>
      </c>
      <c r="K13" s="79" t="s">
        <v>132</v>
      </c>
      <c r="L13" s="79" t="s">
        <v>171</v>
      </c>
      <c r="M13" s="79">
        <f>ROUNDUP((R5*E13)+(R6*J13)+(R7*(E13*2)),2)</f>
        <v>0</v>
      </c>
      <c r="N13" s="82">
        <f>M13</f>
        <v>0</v>
      </c>
      <c r="O13" s="98" t="s">
        <v>301</v>
      </c>
      <c r="P13" s="83" t="s">
        <v>209</v>
      </c>
      <c r="Q13" s="77" t="s">
        <v>146</v>
      </c>
      <c r="R13" s="84">
        <v>1</v>
      </c>
      <c r="S13" s="78">
        <f>ROUNDUP(R13*0.75,2)</f>
        <v>0.75</v>
      </c>
      <c r="T13" s="85">
        <f>ROUNDUP((R5*R13)+(R6*S13)+(R7*(R13*2)),2)</f>
        <v>0</v>
      </c>
    </row>
    <row r="14" spans="1:21" ht="18.75" customHeight="1" x14ac:dyDescent="0.15">
      <c r="A14" s="218"/>
      <c r="B14" s="75"/>
      <c r="C14" s="76" t="s">
        <v>271</v>
      </c>
      <c r="D14" s="77"/>
      <c r="E14" s="78">
        <v>20</v>
      </c>
      <c r="F14" s="79" t="s">
        <v>132</v>
      </c>
      <c r="G14" s="80"/>
      <c r="H14" s="81" t="s">
        <v>271</v>
      </c>
      <c r="I14" s="77"/>
      <c r="J14" s="79">
        <f>ROUNDUP(E14*0.75,2)</f>
        <v>15</v>
      </c>
      <c r="K14" s="79" t="s">
        <v>132</v>
      </c>
      <c r="L14" s="79"/>
      <c r="M14" s="79">
        <f>ROUNDUP((R5*E14)+(R6*J14)+(R7*(E14*2)),2)</f>
        <v>0</v>
      </c>
      <c r="N14" s="82">
        <f>ROUND(M14+(M14*15/100),2)</f>
        <v>0</v>
      </c>
      <c r="O14" s="75" t="s">
        <v>302</v>
      </c>
      <c r="P14" s="83" t="s">
        <v>238</v>
      </c>
      <c r="Q14" s="77"/>
      <c r="R14" s="84">
        <v>2</v>
      </c>
      <c r="S14" s="78">
        <f>ROUNDUP(R14*0.75,2)</f>
        <v>1.5</v>
      </c>
      <c r="T14" s="85">
        <f>ROUNDUP((R5*R14)+(R6*S14)+(R7*(R14*2)),2)</f>
        <v>0</v>
      </c>
    </row>
    <row r="15" spans="1:21" ht="18.75" customHeight="1" x14ac:dyDescent="0.15">
      <c r="A15" s="218"/>
      <c r="B15" s="75"/>
      <c r="C15" s="76"/>
      <c r="D15" s="77"/>
      <c r="E15" s="78"/>
      <c r="F15" s="79"/>
      <c r="G15" s="80"/>
      <c r="H15" s="81"/>
      <c r="I15" s="77"/>
      <c r="J15" s="79"/>
      <c r="K15" s="79"/>
      <c r="L15" s="79"/>
      <c r="M15" s="79"/>
      <c r="N15" s="82"/>
      <c r="O15" s="111" t="s">
        <v>303</v>
      </c>
      <c r="P15" s="83" t="s">
        <v>174</v>
      </c>
      <c r="Q15" s="77" t="s">
        <v>146</v>
      </c>
      <c r="R15" s="84">
        <v>2</v>
      </c>
      <c r="S15" s="78">
        <f>ROUNDUP(R15*0.75,2)</f>
        <v>1.5</v>
      </c>
      <c r="T15" s="85">
        <f>ROUNDUP((R5*R15)+(R6*S15)+(R7*(R15*2)),2)</f>
        <v>0</v>
      </c>
    </row>
    <row r="16" spans="1:21" ht="18.75" customHeight="1" x14ac:dyDescent="0.15">
      <c r="A16" s="218"/>
      <c r="B16" s="75"/>
      <c r="C16" s="76"/>
      <c r="D16" s="77"/>
      <c r="E16" s="78"/>
      <c r="F16" s="79"/>
      <c r="G16" s="80"/>
      <c r="H16" s="81"/>
      <c r="I16" s="77"/>
      <c r="J16" s="79"/>
      <c r="K16" s="79"/>
      <c r="L16" s="79"/>
      <c r="M16" s="79"/>
      <c r="N16" s="82"/>
      <c r="O16" s="75" t="s">
        <v>239</v>
      </c>
      <c r="P16" s="83" t="s">
        <v>134</v>
      </c>
      <c r="Q16" s="77"/>
      <c r="R16" s="84">
        <v>3</v>
      </c>
      <c r="S16" s="78">
        <f>ROUNDUP(R16*0.75,2)</f>
        <v>2.25</v>
      </c>
      <c r="T16" s="85">
        <f>ROUNDUP((R5*R16)+(R6*S16)+(R7*(R16*2)),2)</f>
        <v>0</v>
      </c>
    </row>
    <row r="17" spans="1:20" ht="18.75" customHeight="1" x14ac:dyDescent="0.15">
      <c r="A17" s="218"/>
      <c r="B17" s="64"/>
      <c r="C17" s="65"/>
      <c r="D17" s="66"/>
      <c r="E17" s="67"/>
      <c r="F17" s="68"/>
      <c r="G17" s="69"/>
      <c r="H17" s="70"/>
      <c r="I17" s="66"/>
      <c r="J17" s="68"/>
      <c r="K17" s="68"/>
      <c r="L17" s="68"/>
      <c r="M17" s="68"/>
      <c r="N17" s="71"/>
      <c r="O17" s="64"/>
      <c r="P17" s="72"/>
      <c r="Q17" s="66"/>
      <c r="R17" s="73"/>
      <c r="S17" s="67"/>
      <c r="T17" s="74"/>
    </row>
    <row r="18" spans="1:20" ht="18.75" customHeight="1" x14ac:dyDescent="0.15">
      <c r="A18" s="218"/>
      <c r="B18" s="75" t="s">
        <v>81</v>
      </c>
      <c r="C18" s="76" t="s">
        <v>223</v>
      </c>
      <c r="D18" s="77"/>
      <c r="E18" s="78">
        <v>20</v>
      </c>
      <c r="F18" s="79" t="s">
        <v>132</v>
      </c>
      <c r="G18" s="80" t="s">
        <v>224</v>
      </c>
      <c r="H18" s="81" t="s">
        <v>223</v>
      </c>
      <c r="I18" s="77"/>
      <c r="J18" s="79">
        <f>ROUNDUP(E18*0.75,2)</f>
        <v>15</v>
      </c>
      <c r="K18" s="79" t="s">
        <v>132</v>
      </c>
      <c r="L18" s="79" t="s">
        <v>224</v>
      </c>
      <c r="M18" s="79">
        <f>ROUNDUP((R5*E18)+(R6*J18)+(R7*(E18*2)),2)</f>
        <v>0</v>
      </c>
      <c r="N18" s="82">
        <f>M18</f>
        <v>0</v>
      </c>
      <c r="O18" s="75" t="s">
        <v>304</v>
      </c>
      <c r="P18" s="83" t="s">
        <v>158</v>
      </c>
      <c r="Q18" s="77"/>
      <c r="R18" s="84">
        <v>20</v>
      </c>
      <c r="S18" s="78">
        <f>ROUNDUP(R18*0.75,2)</f>
        <v>15</v>
      </c>
      <c r="T18" s="85">
        <f>ROUNDUP((R5*R18)+(R6*S18)+(R7*(R18*2)),2)</f>
        <v>0</v>
      </c>
    </row>
    <row r="19" spans="1:20" ht="18.75" customHeight="1" x14ac:dyDescent="0.15">
      <c r="A19" s="218"/>
      <c r="B19" s="75"/>
      <c r="C19" s="76" t="s">
        <v>305</v>
      </c>
      <c r="D19" s="77"/>
      <c r="E19" s="78">
        <v>10</v>
      </c>
      <c r="F19" s="79" t="s">
        <v>132</v>
      </c>
      <c r="G19" s="80"/>
      <c r="H19" s="81" t="s">
        <v>305</v>
      </c>
      <c r="I19" s="77"/>
      <c r="J19" s="79">
        <f>ROUNDUP(E19*0.75,2)</f>
        <v>7.5</v>
      </c>
      <c r="K19" s="79" t="s">
        <v>132</v>
      </c>
      <c r="L19" s="79"/>
      <c r="M19" s="79">
        <f>ROUNDUP((R5*E19)+(R6*J19)+(R7*(E19*2)),2)</f>
        <v>0</v>
      </c>
      <c r="N19" s="82">
        <f>ROUND(M19+(M19*15/100),2)</f>
        <v>0</v>
      </c>
      <c r="O19" s="75" t="s">
        <v>306</v>
      </c>
      <c r="P19" s="83" t="s">
        <v>209</v>
      </c>
      <c r="Q19" s="77" t="s">
        <v>146</v>
      </c>
      <c r="R19" s="84">
        <v>1</v>
      </c>
      <c r="S19" s="78">
        <f>ROUNDUP(R19*0.75,2)</f>
        <v>0.75</v>
      </c>
      <c r="T19" s="85">
        <f>ROUNDUP((R5*R19)+(R6*S19)+(R7*(R19*2)),2)</f>
        <v>0</v>
      </c>
    </row>
    <row r="20" spans="1:20" ht="18.75" customHeight="1" x14ac:dyDescent="0.15">
      <c r="A20" s="218"/>
      <c r="B20" s="75"/>
      <c r="C20" s="76" t="s">
        <v>143</v>
      </c>
      <c r="D20" s="77"/>
      <c r="E20" s="78">
        <v>10</v>
      </c>
      <c r="F20" s="79" t="s">
        <v>132</v>
      </c>
      <c r="G20" s="80"/>
      <c r="H20" s="81" t="s">
        <v>143</v>
      </c>
      <c r="I20" s="77"/>
      <c r="J20" s="79">
        <f>ROUNDUP(E20*0.75,2)</f>
        <v>7.5</v>
      </c>
      <c r="K20" s="79" t="s">
        <v>132</v>
      </c>
      <c r="L20" s="79"/>
      <c r="M20" s="79">
        <f>ROUNDUP((R5*E20)+(R6*J20)+(R7*(E20*2)),2)</f>
        <v>0</v>
      </c>
      <c r="N20" s="82">
        <f>ROUND(M20+(M20*10/100),2)</f>
        <v>0</v>
      </c>
      <c r="O20" s="75" t="s">
        <v>148</v>
      </c>
      <c r="P20" s="83" t="s">
        <v>151</v>
      </c>
      <c r="Q20" s="77"/>
      <c r="R20" s="84">
        <v>1</v>
      </c>
      <c r="S20" s="78">
        <f>ROUNDUP(R20*0.75,2)</f>
        <v>0.75</v>
      </c>
      <c r="T20" s="85">
        <f>ROUNDUP((R5*R20)+(R6*S20)+(R7*(R20*2)),2)</f>
        <v>0</v>
      </c>
    </row>
    <row r="21" spans="1:20" ht="18.75" customHeight="1" x14ac:dyDescent="0.15">
      <c r="A21" s="218"/>
      <c r="B21" s="64"/>
      <c r="C21" s="65"/>
      <c r="D21" s="66"/>
      <c r="E21" s="67"/>
      <c r="F21" s="68"/>
      <c r="G21" s="69"/>
      <c r="H21" s="70"/>
      <c r="I21" s="66"/>
      <c r="J21" s="68"/>
      <c r="K21" s="68"/>
      <c r="L21" s="68"/>
      <c r="M21" s="68"/>
      <c r="N21" s="71"/>
      <c r="O21" s="64"/>
      <c r="P21" s="72"/>
      <c r="Q21" s="66"/>
      <c r="R21" s="73"/>
      <c r="S21" s="67"/>
      <c r="T21" s="74"/>
    </row>
    <row r="22" spans="1:20" ht="18.75" customHeight="1" x14ac:dyDescent="0.15">
      <c r="A22" s="218"/>
      <c r="B22" s="75" t="s">
        <v>18</v>
      </c>
      <c r="C22" s="76" t="s">
        <v>135</v>
      </c>
      <c r="D22" s="77"/>
      <c r="E22" s="78">
        <v>20</v>
      </c>
      <c r="F22" s="79" t="s">
        <v>132</v>
      </c>
      <c r="G22" s="80"/>
      <c r="H22" s="81" t="s">
        <v>135</v>
      </c>
      <c r="I22" s="77"/>
      <c r="J22" s="79">
        <f>ROUNDUP(E22*0.75,2)</f>
        <v>15</v>
      </c>
      <c r="K22" s="79" t="s">
        <v>132</v>
      </c>
      <c r="L22" s="79"/>
      <c r="M22" s="79">
        <f>ROUNDUP((R5*E22)+(R6*J22)+(R7*(E22*2)),2)</f>
        <v>0</v>
      </c>
      <c r="N22" s="82">
        <f>ROUND(M22+(M22*6/100),2)</f>
        <v>0</v>
      </c>
      <c r="O22" s="75" t="s">
        <v>148</v>
      </c>
      <c r="P22" s="83" t="s">
        <v>158</v>
      </c>
      <c r="Q22" s="77"/>
      <c r="R22" s="84">
        <v>100</v>
      </c>
      <c r="S22" s="78">
        <f>ROUNDUP(R22*0.75,2)</f>
        <v>75</v>
      </c>
      <c r="T22" s="85">
        <f>ROUNDUP((R5*R22)+(R6*S22)+(R7*(R22*2)),2)</f>
        <v>0</v>
      </c>
    </row>
    <row r="23" spans="1:20" ht="18.75" customHeight="1" x14ac:dyDescent="0.15">
      <c r="A23" s="218"/>
      <c r="B23" s="75"/>
      <c r="C23" s="76" t="s">
        <v>307</v>
      </c>
      <c r="D23" s="77"/>
      <c r="E23" s="78">
        <v>5</v>
      </c>
      <c r="F23" s="79" t="s">
        <v>132</v>
      </c>
      <c r="G23" s="80"/>
      <c r="H23" s="81" t="s">
        <v>307</v>
      </c>
      <c r="I23" s="77"/>
      <c r="J23" s="79">
        <f>ROUNDUP(E23*0.75,2)</f>
        <v>3.75</v>
      </c>
      <c r="K23" s="79" t="s">
        <v>132</v>
      </c>
      <c r="L23" s="79"/>
      <c r="M23" s="79">
        <f>ROUNDUP((R5*E23)+(R6*J23)+(R7*(E23*2)),2)</f>
        <v>0</v>
      </c>
      <c r="N23" s="82">
        <f>ROUND(M23+(M23*0/100),2)</f>
        <v>0</v>
      </c>
      <c r="O23" s="75"/>
      <c r="P23" s="83" t="s">
        <v>160</v>
      </c>
      <c r="Q23" s="77"/>
      <c r="R23" s="84">
        <v>3</v>
      </c>
      <c r="S23" s="78">
        <f>ROUNDUP(R23*0.75,2)</f>
        <v>2.25</v>
      </c>
      <c r="T23" s="85">
        <f>ROUNDUP((R5*R23)+(R6*S23)+(R7*(R23*2)),2)</f>
        <v>0</v>
      </c>
    </row>
    <row r="24" spans="1:20" ht="18.75" customHeight="1" x14ac:dyDescent="0.15">
      <c r="A24" s="218"/>
      <c r="B24" s="64"/>
      <c r="C24" s="65"/>
      <c r="D24" s="66"/>
      <c r="E24" s="67"/>
      <c r="F24" s="68"/>
      <c r="G24" s="69"/>
      <c r="H24" s="70"/>
      <c r="I24" s="66"/>
      <c r="J24" s="68"/>
      <c r="K24" s="68"/>
      <c r="L24" s="68"/>
      <c r="M24" s="68"/>
      <c r="N24" s="71"/>
      <c r="O24" s="64"/>
      <c r="P24" s="72"/>
      <c r="Q24" s="66"/>
      <c r="R24" s="73"/>
      <c r="S24" s="67"/>
      <c r="T24" s="74"/>
    </row>
    <row r="25" spans="1:20" ht="18.75" customHeight="1" x14ac:dyDescent="0.15">
      <c r="A25" s="218"/>
      <c r="B25" s="75" t="s">
        <v>191</v>
      </c>
      <c r="C25" s="76" t="s">
        <v>192</v>
      </c>
      <c r="D25" s="77"/>
      <c r="E25" s="106">
        <v>0.125</v>
      </c>
      <c r="F25" s="79" t="s">
        <v>188</v>
      </c>
      <c r="G25" s="80"/>
      <c r="H25" s="81" t="s">
        <v>192</v>
      </c>
      <c r="I25" s="77"/>
      <c r="J25" s="79">
        <f>ROUNDUP(E25*0.75,2)</f>
        <v>9.9999999999999992E-2</v>
      </c>
      <c r="K25" s="79" t="s">
        <v>188</v>
      </c>
      <c r="L25" s="79"/>
      <c r="M25" s="79">
        <f>ROUNDUP((R5*E25)+(R6*J25)+(R7*(E25*2)),2)</f>
        <v>0</v>
      </c>
      <c r="N25" s="82">
        <f>M25</f>
        <v>0</v>
      </c>
      <c r="O25" s="75" t="s">
        <v>193</v>
      </c>
      <c r="P25" s="83"/>
      <c r="Q25" s="77"/>
      <c r="R25" s="84"/>
      <c r="S25" s="78"/>
      <c r="T25" s="85"/>
    </row>
    <row r="26" spans="1:20" ht="18.75" customHeight="1" thickBot="1" x14ac:dyDescent="0.2">
      <c r="A26" s="219"/>
      <c r="B26" s="86"/>
      <c r="C26" s="87"/>
      <c r="D26" s="88"/>
      <c r="E26" s="89"/>
      <c r="F26" s="90"/>
      <c r="G26" s="91"/>
      <c r="H26" s="92"/>
      <c r="I26" s="88"/>
      <c r="J26" s="90"/>
      <c r="K26" s="90"/>
      <c r="L26" s="90"/>
      <c r="M26" s="90"/>
      <c r="N26" s="93"/>
      <c r="O26" s="86"/>
      <c r="P26" s="94"/>
      <c r="Q26" s="88"/>
      <c r="R26" s="95"/>
      <c r="S26" s="89"/>
      <c r="T26" s="96"/>
    </row>
  </sheetData>
  <mergeCells count="5">
    <mergeCell ref="H1:O1"/>
    <mergeCell ref="A2:T2"/>
    <mergeCell ref="Q3:T3"/>
    <mergeCell ref="A8:F8"/>
    <mergeCell ref="A10:A26"/>
  </mergeCells>
  <phoneticPr fontId="11"/>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12A5F-5967-4196-A32E-45BC22A9C8EF}">
  <sheetPr>
    <pageSetUpPr fitToPage="1"/>
  </sheetPr>
  <dimension ref="A1:U64"/>
  <sheetViews>
    <sheetView showZeros="0" zoomScale="60" zoomScaleNormal="60" zoomScaleSheetLayoutView="90" workbookViewId="0"/>
  </sheetViews>
  <sheetFormatPr defaultRowHeight="13.5" x14ac:dyDescent="0.15"/>
  <cols>
    <col min="1" max="1" width="4.5" style="114" customWidth="1"/>
    <col min="2" max="2" width="24.375" style="114" customWidth="1"/>
    <col min="3" max="3" width="28.25" style="114" customWidth="1"/>
    <col min="4" max="4" width="12.5" style="114" hidden="1" customWidth="1"/>
    <col min="5" max="6" width="10.375" style="63" customWidth="1"/>
    <col min="7" max="7" width="10" style="114" customWidth="1"/>
    <col min="8" max="8" width="18.75" style="114" customWidth="1"/>
    <col min="9" max="9" width="22.5" style="114" customWidth="1"/>
    <col min="10" max="10" width="21.25" style="114" customWidth="1"/>
    <col min="11" max="11" width="11.125" style="114" customWidth="1"/>
    <col min="12" max="12" width="22.375" style="114" customWidth="1"/>
    <col min="13" max="13" width="21.25" style="114" customWidth="1"/>
    <col min="14" max="14" width="11.25" style="114" customWidth="1"/>
    <col min="15" max="15" width="12.5" hidden="1" customWidth="1"/>
  </cols>
  <sheetData>
    <row r="1" spans="1:21" s="114" customFormat="1" ht="37.5" customHeight="1" x14ac:dyDescent="0.15">
      <c r="A1" s="113" t="s">
        <v>0</v>
      </c>
      <c r="B1" s="16"/>
      <c r="C1" s="113"/>
      <c r="D1" s="113"/>
      <c r="E1" s="235"/>
      <c r="F1" s="236"/>
      <c r="G1" s="236"/>
      <c r="H1" s="236"/>
      <c r="I1" s="236"/>
      <c r="J1" s="236"/>
      <c r="K1" s="236"/>
      <c r="L1" s="236"/>
      <c r="M1" s="236"/>
      <c r="N1" s="236"/>
      <c r="O1"/>
      <c r="P1"/>
      <c r="Q1"/>
      <c r="R1"/>
      <c r="S1"/>
      <c r="T1"/>
      <c r="U1"/>
    </row>
    <row r="2" spans="1:21" s="114" customFormat="1" ht="36" customHeight="1" x14ac:dyDescent="0.15">
      <c r="A2" s="210" t="s">
        <v>106</v>
      </c>
      <c r="B2" s="211"/>
      <c r="C2" s="211"/>
      <c r="D2" s="211"/>
      <c r="E2" s="211"/>
      <c r="F2" s="211"/>
      <c r="G2" s="211"/>
      <c r="H2" s="211"/>
      <c r="I2" s="211"/>
      <c r="J2" s="211"/>
      <c r="K2" s="211"/>
      <c r="L2" s="211"/>
      <c r="M2" s="211"/>
      <c r="N2" s="211"/>
      <c r="O2" s="236"/>
      <c r="P2"/>
      <c r="Q2"/>
      <c r="R2"/>
      <c r="S2"/>
      <c r="T2"/>
      <c r="U2"/>
    </row>
    <row r="3" spans="1:21" s="114" customFormat="1" ht="18.75" customHeight="1" x14ac:dyDescent="0.15">
      <c r="A3" s="113"/>
      <c r="B3" s="16"/>
      <c r="C3" s="113"/>
      <c r="D3" s="113"/>
      <c r="G3" s="113"/>
      <c r="H3" s="113"/>
      <c r="I3" s="16"/>
      <c r="J3" s="113"/>
      <c r="K3" s="113"/>
      <c r="L3" s="16"/>
      <c r="M3" s="113"/>
      <c r="N3" s="113"/>
      <c r="O3"/>
      <c r="P3"/>
      <c r="Q3"/>
      <c r="R3"/>
      <c r="S3"/>
      <c r="T3"/>
      <c r="U3"/>
    </row>
    <row r="4" spans="1:21" s="114" customFormat="1" ht="23.25" customHeight="1" x14ac:dyDescent="0.15">
      <c r="A4" s="115"/>
      <c r="B4" s="116"/>
      <c r="C4" s="115"/>
      <c r="D4" s="115"/>
      <c r="G4" s="115"/>
      <c r="H4" s="115"/>
      <c r="I4" s="116"/>
      <c r="J4" s="115"/>
      <c r="K4" s="115"/>
      <c r="L4" s="117"/>
      <c r="M4" s="117"/>
      <c r="N4" s="118"/>
      <c r="O4" s="14"/>
      <c r="P4"/>
      <c r="Q4"/>
      <c r="R4"/>
      <c r="S4"/>
      <c r="T4"/>
      <c r="U4"/>
    </row>
    <row r="5" spans="1:21" s="114" customFormat="1" ht="31.5" customHeight="1" x14ac:dyDescent="0.15">
      <c r="A5" s="115"/>
      <c r="B5" s="116"/>
      <c r="C5" s="115"/>
      <c r="D5" s="115"/>
      <c r="G5" s="115"/>
      <c r="H5" s="115"/>
      <c r="I5" s="116"/>
      <c r="J5" s="115"/>
      <c r="K5" s="115"/>
      <c r="L5" s="116"/>
      <c r="M5" s="119"/>
      <c r="N5" s="115"/>
      <c r="O5" s="115"/>
      <c r="P5"/>
      <c r="Q5"/>
      <c r="R5"/>
      <c r="S5"/>
      <c r="T5"/>
      <c r="U5"/>
    </row>
    <row r="6" spans="1:21" ht="31.5" customHeight="1" thickBot="1" x14ac:dyDescent="0.2">
      <c r="A6" s="115"/>
      <c r="B6" s="115"/>
      <c r="C6" s="115"/>
      <c r="D6" s="115"/>
      <c r="E6" s="237"/>
      <c r="F6" s="238"/>
      <c r="G6" s="115"/>
      <c r="H6" s="115"/>
      <c r="I6" s="115"/>
      <c r="J6" s="115"/>
      <c r="K6" s="115"/>
      <c r="L6" s="115"/>
      <c r="M6" s="119"/>
      <c r="N6" s="115"/>
      <c r="O6" s="115"/>
    </row>
    <row r="7" spans="1:21" ht="33.75" customHeight="1" thickBot="1" x14ac:dyDescent="0.3">
      <c r="A7" s="239" t="s">
        <v>296</v>
      </c>
      <c r="B7" s="240"/>
      <c r="C7" s="240"/>
      <c r="D7" s="120"/>
      <c r="E7" s="241" t="s">
        <v>395</v>
      </c>
      <c r="F7" s="242"/>
      <c r="G7" s="121"/>
      <c r="H7" s="121"/>
      <c r="I7" s="121"/>
      <c r="J7" s="121"/>
      <c r="K7" s="122"/>
      <c r="L7" s="121"/>
      <c r="M7" s="121"/>
    </row>
    <row r="8" spans="1:21" ht="18.75" customHeight="1" x14ac:dyDescent="0.15">
      <c r="A8" s="243"/>
      <c r="B8" s="244"/>
      <c r="C8" s="245"/>
      <c r="D8" s="223" t="s">
        <v>119</v>
      </c>
      <c r="E8" s="249" t="s">
        <v>396</v>
      </c>
      <c r="F8" s="252" t="s">
        <v>397</v>
      </c>
      <c r="G8" s="123" t="s">
        <v>398</v>
      </c>
      <c r="H8" s="124" t="s">
        <v>399</v>
      </c>
      <c r="I8" s="255" t="s">
        <v>400</v>
      </c>
      <c r="J8" s="256"/>
      <c r="K8" s="257"/>
      <c r="L8" s="220" t="s">
        <v>401</v>
      </c>
      <c r="M8" s="221"/>
      <c r="N8" s="222"/>
      <c r="O8" s="223" t="s">
        <v>119</v>
      </c>
    </row>
    <row r="9" spans="1:21" ht="18.75" customHeight="1" x14ac:dyDescent="0.15">
      <c r="A9" s="246"/>
      <c r="B9" s="247"/>
      <c r="C9" s="248"/>
      <c r="D9" s="224"/>
      <c r="E9" s="250"/>
      <c r="F9" s="253"/>
      <c r="G9" s="23" t="s">
        <v>402</v>
      </c>
      <c r="H9" s="125" t="s">
        <v>403</v>
      </c>
      <c r="I9" s="226" t="s">
        <v>404</v>
      </c>
      <c r="J9" s="227"/>
      <c r="K9" s="228"/>
      <c r="L9" s="229" t="s">
        <v>405</v>
      </c>
      <c r="M9" s="230"/>
      <c r="N9" s="231"/>
      <c r="O9" s="224"/>
    </row>
    <row r="10" spans="1:21" ht="18.75" customHeight="1" thickBot="1" x14ac:dyDescent="0.2">
      <c r="A10" s="126"/>
      <c r="B10" s="127" t="s">
        <v>114</v>
      </c>
      <c r="C10" s="128" t="s">
        <v>406</v>
      </c>
      <c r="D10" s="225"/>
      <c r="E10" s="251"/>
      <c r="F10" s="254"/>
      <c r="G10" s="129" t="s">
        <v>397</v>
      </c>
      <c r="H10" s="130" t="s">
        <v>407</v>
      </c>
      <c r="I10" s="131" t="s">
        <v>114</v>
      </c>
      <c r="J10" s="128" t="s">
        <v>406</v>
      </c>
      <c r="K10" s="132" t="s">
        <v>407</v>
      </c>
      <c r="L10" s="131" t="s">
        <v>114</v>
      </c>
      <c r="M10" s="130" t="s">
        <v>406</v>
      </c>
      <c r="N10" s="132" t="s">
        <v>407</v>
      </c>
      <c r="O10" s="225"/>
    </row>
    <row r="11" spans="1:21" ht="14.25" x14ac:dyDescent="0.15">
      <c r="A11" s="232" t="s">
        <v>128</v>
      </c>
      <c r="B11" s="133" t="s">
        <v>8</v>
      </c>
      <c r="C11" s="133" t="s">
        <v>408</v>
      </c>
      <c r="D11" s="133"/>
      <c r="E11" s="54"/>
      <c r="F11" s="54"/>
      <c r="G11" s="133"/>
      <c r="H11" s="134" t="s">
        <v>409</v>
      </c>
      <c r="I11" s="133" t="s">
        <v>8</v>
      </c>
      <c r="J11" s="133" t="s">
        <v>408</v>
      </c>
      <c r="K11" s="134" t="s">
        <v>410</v>
      </c>
      <c r="L11" s="133" t="s">
        <v>11</v>
      </c>
      <c r="M11" s="133" t="s">
        <v>408</v>
      </c>
      <c r="N11" s="134">
        <v>30</v>
      </c>
      <c r="O11" s="135"/>
    </row>
    <row r="12" spans="1:21" ht="14.25" x14ac:dyDescent="0.15">
      <c r="A12" s="233"/>
      <c r="B12" s="136"/>
      <c r="C12" s="136"/>
      <c r="D12" s="136"/>
      <c r="E12" s="66"/>
      <c r="F12" s="66"/>
      <c r="G12" s="136"/>
      <c r="H12" s="137"/>
      <c r="I12" s="136"/>
      <c r="J12" s="136"/>
      <c r="K12" s="137"/>
      <c r="L12" s="136"/>
      <c r="M12" s="136"/>
      <c r="N12" s="137"/>
      <c r="O12" s="138"/>
    </row>
    <row r="13" spans="1:21" ht="14.25" x14ac:dyDescent="0.15">
      <c r="A13" s="233"/>
      <c r="B13" s="139" t="s">
        <v>35</v>
      </c>
      <c r="C13" s="139" t="s">
        <v>298</v>
      </c>
      <c r="D13" s="139" t="s">
        <v>171</v>
      </c>
      <c r="E13" s="77"/>
      <c r="F13" s="77"/>
      <c r="G13" s="139"/>
      <c r="H13" s="148">
        <v>0.7</v>
      </c>
      <c r="I13" s="139" t="s">
        <v>35</v>
      </c>
      <c r="J13" s="139" t="s">
        <v>298</v>
      </c>
      <c r="K13" s="148">
        <v>0.3</v>
      </c>
      <c r="L13" s="139" t="s">
        <v>38</v>
      </c>
      <c r="M13" s="139" t="s">
        <v>298</v>
      </c>
      <c r="N13" s="153">
        <v>0.2</v>
      </c>
      <c r="O13" s="142" t="s">
        <v>171</v>
      </c>
    </row>
    <row r="14" spans="1:21" ht="14.25" x14ac:dyDescent="0.15">
      <c r="A14" s="233"/>
      <c r="B14" s="139"/>
      <c r="C14" s="139" t="s">
        <v>271</v>
      </c>
      <c r="D14" s="139"/>
      <c r="E14" s="77"/>
      <c r="F14" s="77"/>
      <c r="G14" s="139"/>
      <c r="H14" s="140">
        <v>20</v>
      </c>
      <c r="I14" s="139"/>
      <c r="J14" s="139" t="s">
        <v>271</v>
      </c>
      <c r="K14" s="140">
        <v>15</v>
      </c>
      <c r="L14" s="139"/>
      <c r="M14" s="139" t="s">
        <v>271</v>
      </c>
      <c r="N14" s="140">
        <v>10</v>
      </c>
      <c r="O14" s="142"/>
    </row>
    <row r="15" spans="1:21" ht="14.25" x14ac:dyDescent="0.15">
      <c r="A15" s="233"/>
      <c r="B15" s="139"/>
      <c r="C15" s="139"/>
      <c r="D15" s="139"/>
      <c r="E15" s="77"/>
      <c r="F15" s="77"/>
      <c r="G15" s="139" t="s">
        <v>158</v>
      </c>
      <c r="H15" s="140" t="s">
        <v>412</v>
      </c>
      <c r="I15" s="139"/>
      <c r="J15" s="139"/>
      <c r="K15" s="140"/>
      <c r="L15" s="136"/>
      <c r="M15" s="136"/>
      <c r="N15" s="137"/>
      <c r="O15" s="138"/>
    </row>
    <row r="16" spans="1:21" ht="14.25" x14ac:dyDescent="0.15">
      <c r="A16" s="233"/>
      <c r="B16" s="136"/>
      <c r="C16" s="136"/>
      <c r="D16" s="136"/>
      <c r="E16" s="66"/>
      <c r="F16" s="66"/>
      <c r="G16" s="136"/>
      <c r="H16" s="137"/>
      <c r="I16" s="136"/>
      <c r="J16" s="136"/>
      <c r="K16" s="137"/>
      <c r="L16" s="139" t="s">
        <v>82</v>
      </c>
      <c r="M16" s="139" t="s">
        <v>305</v>
      </c>
      <c r="N16" s="140">
        <v>10</v>
      </c>
      <c r="O16" s="142"/>
    </row>
    <row r="17" spans="1:15" ht="14.25" x14ac:dyDescent="0.15">
      <c r="A17" s="233"/>
      <c r="B17" s="139" t="s">
        <v>81</v>
      </c>
      <c r="C17" s="139" t="s">
        <v>223</v>
      </c>
      <c r="D17" s="139" t="s">
        <v>224</v>
      </c>
      <c r="E17" s="77"/>
      <c r="F17" s="77"/>
      <c r="G17" s="139"/>
      <c r="H17" s="140">
        <v>5</v>
      </c>
      <c r="I17" s="139" t="s">
        <v>81</v>
      </c>
      <c r="J17" s="141" t="s">
        <v>415</v>
      </c>
      <c r="K17" s="140">
        <v>5</v>
      </c>
      <c r="L17" s="139"/>
      <c r="M17" s="139" t="s">
        <v>143</v>
      </c>
      <c r="N17" s="140">
        <v>5</v>
      </c>
      <c r="O17" s="142"/>
    </row>
    <row r="18" spans="1:15" ht="14.25" x14ac:dyDescent="0.15">
      <c r="A18" s="233"/>
      <c r="B18" s="139"/>
      <c r="C18" s="139" t="s">
        <v>305</v>
      </c>
      <c r="D18" s="139"/>
      <c r="E18" s="77"/>
      <c r="F18" s="77"/>
      <c r="G18" s="139"/>
      <c r="H18" s="140">
        <v>10</v>
      </c>
      <c r="I18" s="139"/>
      <c r="J18" s="139" t="s">
        <v>305</v>
      </c>
      <c r="K18" s="140">
        <v>10</v>
      </c>
      <c r="L18" s="139"/>
      <c r="M18" s="139" t="s">
        <v>135</v>
      </c>
      <c r="N18" s="140">
        <v>5</v>
      </c>
      <c r="O18" s="142"/>
    </row>
    <row r="19" spans="1:15" ht="14.25" x14ac:dyDescent="0.15">
      <c r="A19" s="233"/>
      <c r="B19" s="139"/>
      <c r="C19" s="139" t="s">
        <v>143</v>
      </c>
      <c r="D19" s="139"/>
      <c r="E19" s="77"/>
      <c r="F19" s="77"/>
      <c r="G19" s="139"/>
      <c r="H19" s="140">
        <v>5</v>
      </c>
      <c r="I19" s="139"/>
      <c r="J19" s="139" t="s">
        <v>143</v>
      </c>
      <c r="K19" s="140">
        <v>5</v>
      </c>
      <c r="L19" s="136"/>
      <c r="M19" s="136"/>
      <c r="N19" s="137"/>
      <c r="O19" s="138"/>
    </row>
    <row r="20" spans="1:15" ht="14.25" x14ac:dyDescent="0.15">
      <c r="A20" s="233"/>
      <c r="B20" s="139"/>
      <c r="C20" s="139"/>
      <c r="D20" s="139"/>
      <c r="E20" s="77"/>
      <c r="F20" s="77"/>
      <c r="G20" s="139" t="s">
        <v>158</v>
      </c>
      <c r="H20" s="140" t="s">
        <v>412</v>
      </c>
      <c r="I20" s="139"/>
      <c r="J20" s="139"/>
      <c r="K20" s="140"/>
      <c r="L20" s="139" t="s">
        <v>21</v>
      </c>
      <c r="M20" s="139" t="s">
        <v>192</v>
      </c>
      <c r="N20" s="149">
        <v>0.08</v>
      </c>
      <c r="O20" s="142"/>
    </row>
    <row r="21" spans="1:15" ht="14.25" x14ac:dyDescent="0.15">
      <c r="A21" s="233"/>
      <c r="B21" s="139"/>
      <c r="C21" s="139"/>
      <c r="D21" s="139"/>
      <c r="E21" s="77"/>
      <c r="F21" s="77" t="s">
        <v>146</v>
      </c>
      <c r="G21" s="139" t="s">
        <v>209</v>
      </c>
      <c r="H21" s="140" t="s">
        <v>413</v>
      </c>
      <c r="I21" s="139"/>
      <c r="J21" s="139"/>
      <c r="K21" s="140"/>
      <c r="L21" s="139"/>
      <c r="M21" s="139"/>
      <c r="N21" s="140"/>
      <c r="O21" s="142"/>
    </row>
    <row r="22" spans="1:15" ht="14.25" x14ac:dyDescent="0.15">
      <c r="A22" s="233"/>
      <c r="B22" s="139"/>
      <c r="C22" s="139"/>
      <c r="D22" s="139"/>
      <c r="E22" s="77"/>
      <c r="F22" s="77"/>
      <c r="G22" s="139" t="s">
        <v>151</v>
      </c>
      <c r="H22" s="140" t="s">
        <v>413</v>
      </c>
      <c r="I22" s="139"/>
      <c r="J22" s="139"/>
      <c r="K22" s="140"/>
      <c r="L22" s="139"/>
      <c r="M22" s="139"/>
      <c r="N22" s="140"/>
      <c r="O22" s="142"/>
    </row>
    <row r="23" spans="1:15" ht="14.25" x14ac:dyDescent="0.15">
      <c r="A23" s="233"/>
      <c r="B23" s="136"/>
      <c r="C23" s="136"/>
      <c r="D23" s="136"/>
      <c r="E23" s="66"/>
      <c r="F23" s="155"/>
      <c r="G23" s="136"/>
      <c r="H23" s="137"/>
      <c r="I23" s="136"/>
      <c r="J23" s="136"/>
      <c r="K23" s="137"/>
      <c r="L23" s="139"/>
      <c r="M23" s="139"/>
      <c r="N23" s="140"/>
      <c r="O23" s="142"/>
    </row>
    <row r="24" spans="1:15" ht="14.25" x14ac:dyDescent="0.15">
      <c r="A24" s="233"/>
      <c r="B24" s="139" t="s">
        <v>18</v>
      </c>
      <c r="C24" s="139" t="s">
        <v>135</v>
      </c>
      <c r="D24" s="139"/>
      <c r="E24" s="77"/>
      <c r="F24" s="77"/>
      <c r="G24" s="139"/>
      <c r="H24" s="140">
        <v>20</v>
      </c>
      <c r="I24" s="139" t="s">
        <v>18</v>
      </c>
      <c r="J24" s="139" t="s">
        <v>135</v>
      </c>
      <c r="K24" s="140">
        <v>10</v>
      </c>
      <c r="L24" s="139"/>
      <c r="M24" s="139"/>
      <c r="N24" s="140"/>
      <c r="O24" s="142"/>
    </row>
    <row r="25" spans="1:15" ht="14.25" x14ac:dyDescent="0.15">
      <c r="A25" s="233"/>
      <c r="B25" s="139"/>
      <c r="C25" s="139"/>
      <c r="D25" s="139"/>
      <c r="E25" s="77"/>
      <c r="F25" s="77"/>
      <c r="G25" s="139" t="s">
        <v>158</v>
      </c>
      <c r="H25" s="140" t="s">
        <v>412</v>
      </c>
      <c r="I25" s="139"/>
      <c r="J25" s="139"/>
      <c r="K25" s="140"/>
      <c r="L25" s="139"/>
      <c r="M25" s="139"/>
      <c r="N25" s="140"/>
      <c r="O25" s="142"/>
    </row>
    <row r="26" spans="1:15" ht="14.25" x14ac:dyDescent="0.15">
      <c r="A26" s="233"/>
      <c r="B26" s="139"/>
      <c r="C26" s="139"/>
      <c r="D26" s="139"/>
      <c r="E26" s="77"/>
      <c r="F26" s="77"/>
      <c r="G26" s="139" t="s">
        <v>160</v>
      </c>
      <c r="H26" s="140" t="s">
        <v>413</v>
      </c>
      <c r="I26" s="139"/>
      <c r="J26" s="139"/>
      <c r="K26" s="140"/>
      <c r="L26" s="139"/>
      <c r="M26" s="139"/>
      <c r="N26" s="140"/>
      <c r="O26" s="142"/>
    </row>
    <row r="27" spans="1:15" ht="14.25" x14ac:dyDescent="0.15">
      <c r="A27" s="233"/>
      <c r="B27" s="136"/>
      <c r="C27" s="136"/>
      <c r="D27" s="136"/>
      <c r="E27" s="66"/>
      <c r="F27" s="66"/>
      <c r="G27" s="136"/>
      <c r="H27" s="137"/>
      <c r="I27" s="136"/>
      <c r="J27" s="136"/>
      <c r="K27" s="137"/>
      <c r="L27" s="139"/>
      <c r="M27" s="139"/>
      <c r="N27" s="140"/>
      <c r="O27" s="142"/>
    </row>
    <row r="28" spans="1:15" ht="14.25" x14ac:dyDescent="0.15">
      <c r="A28" s="233"/>
      <c r="B28" s="139" t="s">
        <v>191</v>
      </c>
      <c r="C28" s="139" t="s">
        <v>192</v>
      </c>
      <c r="D28" s="139"/>
      <c r="E28" s="77"/>
      <c r="F28" s="77"/>
      <c r="G28" s="139"/>
      <c r="H28" s="151">
        <v>0.1</v>
      </c>
      <c r="I28" s="139" t="s">
        <v>191</v>
      </c>
      <c r="J28" s="139" t="s">
        <v>192</v>
      </c>
      <c r="K28" s="151">
        <v>0.1</v>
      </c>
      <c r="L28" s="139"/>
      <c r="M28" s="139"/>
      <c r="N28" s="140"/>
      <c r="O28" s="142"/>
    </row>
    <row r="29" spans="1:15" ht="15" thickBot="1" x14ac:dyDescent="0.2">
      <c r="A29" s="234"/>
      <c r="B29" s="144"/>
      <c r="C29" s="144"/>
      <c r="D29" s="144"/>
      <c r="E29" s="88"/>
      <c r="F29" s="88"/>
      <c r="G29" s="144"/>
      <c r="H29" s="145"/>
      <c r="I29" s="144"/>
      <c r="J29" s="144"/>
      <c r="K29" s="145"/>
      <c r="L29" s="144"/>
      <c r="M29" s="144"/>
      <c r="N29" s="145"/>
      <c r="O29" s="146"/>
    </row>
    <row r="30" spans="1:15" ht="14.25" x14ac:dyDescent="0.15">
      <c r="B30" s="116"/>
      <c r="C30" s="116"/>
      <c r="D30" s="116"/>
      <c r="G30" s="116"/>
      <c r="H30" s="147"/>
      <c r="I30" s="116"/>
      <c r="J30" s="116"/>
      <c r="K30" s="147"/>
      <c r="L30" s="116"/>
      <c r="M30" s="116"/>
      <c r="N30" s="147"/>
    </row>
    <row r="31" spans="1:15" ht="14.25" x14ac:dyDescent="0.15">
      <c r="B31" s="116"/>
      <c r="C31" s="116"/>
      <c r="D31" s="116"/>
      <c r="G31" s="116"/>
      <c r="H31" s="147"/>
      <c r="I31" s="116"/>
      <c r="J31" s="116"/>
      <c r="K31" s="147"/>
      <c r="L31" s="116"/>
      <c r="M31" s="116"/>
      <c r="N31" s="147"/>
    </row>
    <row r="32" spans="1:15" ht="14.25" x14ac:dyDescent="0.15">
      <c r="B32" s="116"/>
      <c r="C32" s="116"/>
      <c r="D32" s="116"/>
      <c r="G32" s="116"/>
      <c r="H32" s="147"/>
      <c r="I32" s="116"/>
      <c r="J32" s="116"/>
      <c r="K32" s="147"/>
      <c r="L32" s="116"/>
      <c r="M32" s="116"/>
      <c r="N32" s="147"/>
    </row>
    <row r="33" spans="2:14" ht="14.25" x14ac:dyDescent="0.15">
      <c r="B33" s="116"/>
      <c r="C33" s="116"/>
      <c r="D33" s="116"/>
      <c r="G33" s="116"/>
      <c r="H33" s="147"/>
      <c r="I33" s="116"/>
      <c r="J33" s="116"/>
      <c r="K33" s="147"/>
      <c r="L33" s="116"/>
      <c r="M33" s="116"/>
      <c r="N33" s="147"/>
    </row>
    <row r="34" spans="2:14" ht="14.25" x14ac:dyDescent="0.15">
      <c r="B34" s="116"/>
      <c r="C34" s="116"/>
      <c r="D34" s="116"/>
      <c r="G34" s="116"/>
      <c r="H34" s="147"/>
      <c r="I34" s="116"/>
      <c r="J34" s="116"/>
      <c r="K34" s="147"/>
      <c r="L34" s="116"/>
      <c r="M34" s="116"/>
      <c r="N34" s="147"/>
    </row>
    <row r="35" spans="2:14" ht="14.25" x14ac:dyDescent="0.15">
      <c r="B35" s="116"/>
      <c r="C35" s="116"/>
      <c r="D35" s="116"/>
      <c r="G35" s="116"/>
      <c r="H35" s="147"/>
      <c r="I35" s="116"/>
      <c r="J35" s="116"/>
      <c r="K35" s="147"/>
      <c r="L35" s="116"/>
      <c r="M35" s="116"/>
      <c r="N35" s="147"/>
    </row>
    <row r="36" spans="2:14" ht="14.25" x14ac:dyDescent="0.15">
      <c r="B36" s="116"/>
      <c r="C36" s="116"/>
      <c r="D36" s="116"/>
      <c r="G36" s="116"/>
      <c r="H36" s="147"/>
      <c r="I36" s="116"/>
      <c r="J36" s="116"/>
      <c r="K36" s="147"/>
      <c r="L36" s="116"/>
      <c r="M36" s="116"/>
      <c r="N36" s="147"/>
    </row>
    <row r="37" spans="2:14" ht="14.25" x14ac:dyDescent="0.15">
      <c r="B37" s="116"/>
      <c r="C37" s="116"/>
      <c r="D37" s="116"/>
      <c r="G37" s="116"/>
      <c r="H37" s="147"/>
      <c r="I37" s="116"/>
      <c r="J37" s="116"/>
      <c r="K37" s="147"/>
      <c r="L37" s="116"/>
      <c r="M37" s="116"/>
      <c r="N37" s="147"/>
    </row>
    <row r="38" spans="2:14" ht="14.25" x14ac:dyDescent="0.15">
      <c r="B38" s="116"/>
      <c r="C38" s="116"/>
      <c r="D38" s="116"/>
      <c r="G38" s="116"/>
      <c r="H38" s="147"/>
      <c r="I38" s="116"/>
      <c r="J38" s="116"/>
      <c r="K38" s="147"/>
      <c r="L38" s="116"/>
      <c r="M38" s="116"/>
      <c r="N38" s="147"/>
    </row>
    <row r="39" spans="2:14" ht="14.25" x14ac:dyDescent="0.15">
      <c r="B39" s="116"/>
      <c r="C39" s="116"/>
      <c r="D39" s="116"/>
      <c r="G39" s="116"/>
      <c r="H39" s="147"/>
      <c r="I39" s="116"/>
      <c r="J39" s="116"/>
      <c r="K39" s="147"/>
      <c r="L39" s="116"/>
      <c r="M39" s="116"/>
      <c r="N39" s="147"/>
    </row>
    <row r="40" spans="2:14" ht="14.25" x14ac:dyDescent="0.15">
      <c r="B40" s="116"/>
      <c r="C40" s="116"/>
      <c r="D40" s="116"/>
      <c r="G40" s="116"/>
      <c r="H40" s="147"/>
      <c r="I40" s="116"/>
      <c r="J40" s="116"/>
      <c r="K40" s="147"/>
      <c r="L40" s="116"/>
      <c r="M40" s="116"/>
      <c r="N40" s="147"/>
    </row>
    <row r="41" spans="2:14" ht="14.25" x14ac:dyDescent="0.15">
      <c r="B41" s="116"/>
      <c r="C41" s="116"/>
      <c r="D41" s="116"/>
      <c r="G41" s="116"/>
      <c r="H41" s="147"/>
      <c r="I41" s="116"/>
      <c r="J41" s="116"/>
      <c r="K41" s="147"/>
      <c r="L41" s="116"/>
      <c r="M41" s="116"/>
      <c r="N41" s="147"/>
    </row>
    <row r="42" spans="2:14" ht="14.25" x14ac:dyDescent="0.15">
      <c r="B42" s="116"/>
      <c r="C42" s="116"/>
      <c r="D42" s="116"/>
      <c r="G42" s="116"/>
      <c r="H42" s="147"/>
      <c r="I42" s="116"/>
      <c r="J42" s="116"/>
      <c r="K42" s="147"/>
      <c r="L42" s="116"/>
      <c r="M42" s="116"/>
      <c r="N42" s="147"/>
    </row>
    <row r="43" spans="2:14" ht="14.25" x14ac:dyDescent="0.15">
      <c r="B43" s="116"/>
      <c r="C43" s="116"/>
      <c r="D43" s="116"/>
      <c r="G43" s="116"/>
      <c r="H43" s="147"/>
      <c r="I43" s="116"/>
      <c r="J43" s="116"/>
      <c r="K43" s="147"/>
      <c r="L43" s="116"/>
      <c r="M43" s="116"/>
      <c r="N43" s="147"/>
    </row>
    <row r="44" spans="2:14" ht="14.25" x14ac:dyDescent="0.15">
      <c r="B44" s="116"/>
      <c r="C44" s="116"/>
      <c r="D44" s="116"/>
      <c r="G44" s="116"/>
      <c r="H44" s="147"/>
      <c r="I44" s="116"/>
      <c r="J44" s="116"/>
      <c r="K44" s="147"/>
      <c r="L44" s="116"/>
      <c r="M44" s="116"/>
      <c r="N44" s="147"/>
    </row>
    <row r="45" spans="2:14" ht="14.25" x14ac:dyDescent="0.15">
      <c r="B45" s="116"/>
      <c r="C45" s="116"/>
      <c r="D45" s="116"/>
      <c r="G45" s="116"/>
      <c r="H45" s="147"/>
      <c r="I45" s="116"/>
      <c r="J45" s="116"/>
      <c r="K45" s="147"/>
      <c r="L45" s="116"/>
      <c r="M45" s="116"/>
      <c r="N45" s="147"/>
    </row>
    <row r="46" spans="2:14" ht="14.25" x14ac:dyDescent="0.15">
      <c r="B46" s="116"/>
      <c r="C46" s="116"/>
      <c r="D46" s="116"/>
      <c r="G46" s="116"/>
      <c r="H46" s="147"/>
      <c r="I46" s="116"/>
      <c r="J46" s="116"/>
      <c r="K46" s="147"/>
      <c r="L46" s="116"/>
      <c r="M46" s="116"/>
      <c r="N46" s="147"/>
    </row>
    <row r="47" spans="2:14" ht="14.25" x14ac:dyDescent="0.15">
      <c r="B47" s="116"/>
      <c r="C47" s="116"/>
      <c r="D47" s="116"/>
      <c r="G47" s="116"/>
      <c r="H47" s="147"/>
      <c r="I47" s="116"/>
      <c r="J47" s="116"/>
      <c r="K47" s="147"/>
      <c r="L47" s="116"/>
      <c r="M47" s="116"/>
      <c r="N47" s="147"/>
    </row>
    <row r="48" spans="2:14" ht="14.25" x14ac:dyDescent="0.15">
      <c r="B48" s="116"/>
      <c r="C48" s="116"/>
      <c r="D48" s="116"/>
      <c r="G48" s="116"/>
      <c r="H48" s="147"/>
      <c r="I48" s="116"/>
      <c r="J48" s="116"/>
      <c r="K48" s="147"/>
      <c r="L48" s="116"/>
      <c r="M48" s="116"/>
      <c r="N48" s="147"/>
    </row>
    <row r="49" spans="2:14" ht="14.25" x14ac:dyDescent="0.15">
      <c r="B49" s="116"/>
      <c r="C49" s="116"/>
      <c r="D49" s="116"/>
      <c r="G49" s="116"/>
      <c r="H49" s="147"/>
      <c r="I49" s="116"/>
      <c r="J49" s="116"/>
      <c r="K49" s="147"/>
      <c r="L49" s="116"/>
      <c r="M49" s="116"/>
      <c r="N49" s="147"/>
    </row>
    <row r="50" spans="2:14" ht="14.25" x14ac:dyDescent="0.15">
      <c r="B50" s="116"/>
      <c r="C50" s="116"/>
      <c r="D50" s="116"/>
      <c r="G50" s="116"/>
      <c r="H50" s="147"/>
      <c r="I50" s="116"/>
      <c r="J50" s="116"/>
      <c r="K50" s="147"/>
      <c r="L50" s="116"/>
      <c r="M50" s="116"/>
      <c r="N50" s="147"/>
    </row>
    <row r="51" spans="2:14" ht="14.25" x14ac:dyDescent="0.15">
      <c r="B51" s="116"/>
      <c r="C51" s="116"/>
      <c r="D51" s="116"/>
      <c r="G51" s="116"/>
      <c r="H51" s="147"/>
      <c r="I51" s="116"/>
      <c r="J51" s="116"/>
      <c r="K51" s="147"/>
      <c r="L51" s="116"/>
      <c r="M51" s="116"/>
      <c r="N51" s="147"/>
    </row>
    <row r="52" spans="2:14" ht="14.25" x14ac:dyDescent="0.15">
      <c r="B52" s="116"/>
      <c r="C52" s="116"/>
      <c r="D52" s="116"/>
      <c r="G52" s="116"/>
      <c r="H52" s="147"/>
      <c r="I52" s="116"/>
      <c r="J52" s="116"/>
      <c r="K52" s="147"/>
      <c r="L52" s="116"/>
      <c r="M52" s="116"/>
      <c r="N52" s="147"/>
    </row>
    <row r="53" spans="2:14" ht="14.25" x14ac:dyDescent="0.15">
      <c r="B53" s="116"/>
      <c r="C53" s="116"/>
      <c r="D53" s="116"/>
      <c r="G53" s="116"/>
      <c r="H53" s="147"/>
      <c r="I53" s="116"/>
      <c r="J53" s="116"/>
      <c r="K53" s="147"/>
      <c r="L53" s="116"/>
      <c r="M53" s="116"/>
      <c r="N53" s="147"/>
    </row>
    <row r="54" spans="2:14" ht="14.25" x14ac:dyDescent="0.15">
      <c r="B54" s="116"/>
      <c r="C54" s="116"/>
      <c r="D54" s="116"/>
      <c r="G54" s="116"/>
      <c r="H54" s="147"/>
      <c r="I54" s="116"/>
      <c r="J54" s="116"/>
      <c r="K54" s="147"/>
      <c r="L54" s="116"/>
      <c r="M54" s="116"/>
      <c r="N54" s="147"/>
    </row>
    <row r="55" spans="2:14" ht="14.25" x14ac:dyDescent="0.15">
      <c r="B55" s="116"/>
      <c r="C55" s="116"/>
      <c r="D55" s="116"/>
      <c r="G55" s="116"/>
      <c r="H55" s="147"/>
      <c r="I55" s="116"/>
      <c r="J55" s="116"/>
      <c r="K55" s="147"/>
      <c r="L55" s="116"/>
      <c r="M55" s="116"/>
      <c r="N55" s="147"/>
    </row>
    <row r="56" spans="2:14" ht="14.25" x14ac:dyDescent="0.15">
      <c r="B56" s="116"/>
      <c r="C56" s="116"/>
      <c r="D56" s="116"/>
      <c r="G56" s="116"/>
      <c r="H56" s="147"/>
      <c r="I56" s="116"/>
      <c r="J56" s="116"/>
      <c r="K56" s="147"/>
      <c r="L56" s="116"/>
      <c r="M56" s="116"/>
      <c r="N56" s="147"/>
    </row>
    <row r="57" spans="2:14" ht="14.25" x14ac:dyDescent="0.15">
      <c r="B57" s="116"/>
      <c r="C57" s="116"/>
      <c r="D57" s="116"/>
      <c r="G57" s="116"/>
      <c r="H57" s="147"/>
      <c r="I57" s="116"/>
      <c r="J57" s="116"/>
      <c r="K57" s="147"/>
      <c r="L57" s="116"/>
      <c r="M57" s="116"/>
      <c r="N57" s="147"/>
    </row>
    <row r="58" spans="2:14" ht="14.25" x14ac:dyDescent="0.15">
      <c r="B58" s="116"/>
      <c r="C58" s="116"/>
      <c r="D58" s="116"/>
      <c r="G58" s="116"/>
      <c r="H58" s="147"/>
      <c r="I58" s="116"/>
      <c r="J58" s="116"/>
      <c r="K58" s="147"/>
      <c r="L58" s="116"/>
      <c r="M58" s="116"/>
      <c r="N58" s="147"/>
    </row>
    <row r="59" spans="2:14" ht="14.25" x14ac:dyDescent="0.15">
      <c r="B59" s="116"/>
      <c r="C59" s="116"/>
      <c r="D59" s="116"/>
      <c r="G59" s="116"/>
      <c r="H59" s="147"/>
      <c r="I59" s="116"/>
      <c r="J59" s="116"/>
      <c r="K59" s="147"/>
      <c r="L59" s="116"/>
      <c r="M59" s="116"/>
      <c r="N59" s="147"/>
    </row>
    <row r="60" spans="2:14" ht="14.25" x14ac:dyDescent="0.15">
      <c r="B60" s="116"/>
      <c r="C60" s="116"/>
      <c r="D60" s="116"/>
      <c r="G60" s="116"/>
      <c r="H60" s="147"/>
      <c r="I60" s="116"/>
      <c r="J60" s="116"/>
      <c r="K60" s="147"/>
      <c r="L60" s="116"/>
      <c r="M60" s="116"/>
      <c r="N60" s="147"/>
    </row>
    <row r="61" spans="2:14" ht="14.25" x14ac:dyDescent="0.15">
      <c r="B61" s="116"/>
      <c r="C61" s="116"/>
      <c r="D61" s="116"/>
      <c r="G61" s="116"/>
      <c r="H61" s="147"/>
      <c r="I61" s="116"/>
      <c r="J61" s="116"/>
      <c r="K61" s="147"/>
      <c r="L61" s="116"/>
      <c r="M61" s="116"/>
      <c r="N61" s="147"/>
    </row>
    <row r="62" spans="2:14" ht="14.25" x14ac:dyDescent="0.15">
      <c r="B62" s="116"/>
      <c r="C62" s="116"/>
      <c r="D62" s="116"/>
      <c r="G62" s="116"/>
      <c r="H62" s="147"/>
      <c r="I62" s="116"/>
      <c r="J62" s="116"/>
      <c r="K62" s="147"/>
      <c r="L62" s="116"/>
      <c r="M62" s="116"/>
      <c r="N62" s="147"/>
    </row>
    <row r="63" spans="2:14" ht="14.25" x14ac:dyDescent="0.15">
      <c r="B63" s="116"/>
      <c r="C63" s="116"/>
      <c r="D63" s="116"/>
      <c r="G63" s="116"/>
      <c r="H63" s="147"/>
      <c r="I63" s="116"/>
      <c r="J63" s="116"/>
      <c r="K63" s="147"/>
      <c r="L63" s="116"/>
      <c r="M63" s="116"/>
      <c r="N63" s="147"/>
    </row>
    <row r="64" spans="2:14" ht="14.25" x14ac:dyDescent="0.15">
      <c r="B64" s="116"/>
      <c r="C64" s="116"/>
      <c r="D64" s="116"/>
      <c r="G64" s="116"/>
      <c r="H64" s="147"/>
      <c r="I64" s="116"/>
      <c r="J64" s="116"/>
      <c r="K64" s="147"/>
      <c r="L64" s="116"/>
      <c r="M64" s="116"/>
      <c r="N64" s="147"/>
    </row>
  </sheetData>
  <mergeCells count="15">
    <mergeCell ref="E1:N1"/>
    <mergeCell ref="A2:O2"/>
    <mergeCell ref="E6:F6"/>
    <mergeCell ref="A7:C7"/>
    <mergeCell ref="E7:F7"/>
    <mergeCell ref="L8:N8"/>
    <mergeCell ref="O8:O10"/>
    <mergeCell ref="I9:K9"/>
    <mergeCell ref="L9:N9"/>
    <mergeCell ref="A11:A29"/>
    <mergeCell ref="A8:C9"/>
    <mergeCell ref="D8:D10"/>
    <mergeCell ref="E8:E10"/>
    <mergeCell ref="F8:F10"/>
    <mergeCell ref="I8:K8"/>
  </mergeCells>
  <phoneticPr fontId="11"/>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B26"/>
  <sheetViews>
    <sheetView showZeros="0" zoomScale="60" zoomScaleNormal="60" zoomScaleSheetLayoutView="80" workbookViewId="0"/>
  </sheetViews>
  <sheetFormatPr defaultColWidth="9" defaultRowHeight="18.75" customHeight="1" x14ac:dyDescent="0.15"/>
  <cols>
    <col min="1" max="1" width="4.125" style="97" customWidth="1"/>
    <col min="2" max="2" width="22.5" style="98" customWidth="1"/>
    <col min="3" max="3" width="26.625" style="98" customWidth="1"/>
    <col min="4" max="4" width="17.125" style="63" customWidth="1"/>
    <col min="5" max="5" width="8.125" style="99" customWidth="1"/>
    <col min="6" max="6" width="4" style="100" customWidth="1"/>
    <col min="7" max="7" width="10.25" style="100" hidden="1" customWidth="1"/>
    <col min="8" max="8" width="23.25" style="31" customWidth="1"/>
    <col min="9" max="9" width="17.125" style="63" customWidth="1"/>
    <col min="10" max="10" width="8.125" style="100" customWidth="1"/>
    <col min="11" max="11" width="4" style="100" customWidth="1"/>
    <col min="12" max="12" width="10.25" style="100" hidden="1" customWidth="1"/>
    <col min="13" max="13" width="8.25" style="100" customWidth="1"/>
    <col min="14" max="14" width="8.625" style="101" hidden="1" customWidth="1"/>
    <col min="15" max="15" width="97.75" style="98" customWidth="1"/>
    <col min="16" max="16" width="14.125" style="31" customWidth="1"/>
    <col min="17" max="17" width="16" style="63" customWidth="1"/>
    <col min="18" max="18" width="10.125" style="102" customWidth="1"/>
    <col min="19" max="19" width="10.125" style="99" customWidth="1"/>
    <col min="20" max="20" width="10.125" style="63" customWidth="1"/>
    <col min="21" max="21" width="5.125" style="63" customWidth="1"/>
    <col min="29" max="256" width="9" style="13"/>
    <col min="257" max="257" width="4.125" style="13" customWidth="1"/>
    <col min="258" max="258" width="22.5" style="13" customWidth="1"/>
    <col min="259" max="259" width="26.625" style="13" customWidth="1"/>
    <col min="260" max="260" width="17.125" style="13" customWidth="1"/>
    <col min="261" max="261" width="8.125" style="13" customWidth="1"/>
    <col min="262" max="262" width="4" style="13" customWidth="1"/>
    <col min="263" max="263" width="0" style="13" hidden="1" customWidth="1"/>
    <col min="264" max="264" width="23.25" style="13" customWidth="1"/>
    <col min="265" max="265" width="17.125" style="13" customWidth="1"/>
    <col min="266" max="266" width="8.125" style="13" customWidth="1"/>
    <col min="267" max="267" width="4" style="13" customWidth="1"/>
    <col min="268" max="268" width="0" style="13" hidden="1" customWidth="1"/>
    <col min="269" max="269" width="8.25" style="13" customWidth="1"/>
    <col min="270" max="270" width="0" style="13" hidden="1" customWidth="1"/>
    <col min="271" max="271" width="97.75" style="13" customWidth="1"/>
    <col min="272" max="272" width="14.125" style="13" customWidth="1"/>
    <col min="273" max="273" width="16" style="13" customWidth="1"/>
    <col min="274" max="276" width="10.125" style="13" customWidth="1"/>
    <col min="277" max="277" width="5.125" style="13" customWidth="1"/>
    <col min="278" max="512" width="9" style="13"/>
    <col min="513" max="513" width="4.125" style="13" customWidth="1"/>
    <col min="514" max="514" width="22.5" style="13" customWidth="1"/>
    <col min="515" max="515" width="26.625" style="13" customWidth="1"/>
    <col min="516" max="516" width="17.125" style="13" customWidth="1"/>
    <col min="517" max="517" width="8.125" style="13" customWidth="1"/>
    <col min="518" max="518" width="4" style="13" customWidth="1"/>
    <col min="519" max="519" width="0" style="13" hidden="1" customWidth="1"/>
    <col min="520" max="520" width="23.25" style="13" customWidth="1"/>
    <col min="521" max="521" width="17.125" style="13" customWidth="1"/>
    <col min="522" max="522" width="8.125" style="13" customWidth="1"/>
    <col min="523" max="523" width="4" style="13" customWidth="1"/>
    <col min="524" max="524" width="0" style="13" hidden="1" customWidth="1"/>
    <col min="525" max="525" width="8.25" style="13" customWidth="1"/>
    <col min="526" max="526" width="0" style="13" hidden="1" customWidth="1"/>
    <col min="527" max="527" width="97.75" style="13" customWidth="1"/>
    <col min="528" max="528" width="14.125" style="13" customWidth="1"/>
    <col min="529" max="529" width="16" style="13" customWidth="1"/>
    <col min="530" max="532" width="10.125" style="13" customWidth="1"/>
    <col min="533" max="533" width="5.125" style="13" customWidth="1"/>
    <col min="534" max="768" width="9" style="13"/>
    <col min="769" max="769" width="4.125" style="13" customWidth="1"/>
    <col min="770" max="770" width="22.5" style="13" customWidth="1"/>
    <col min="771" max="771" width="26.625" style="13" customWidth="1"/>
    <col min="772" max="772" width="17.125" style="13" customWidth="1"/>
    <col min="773" max="773" width="8.125" style="13" customWidth="1"/>
    <col min="774" max="774" width="4" style="13" customWidth="1"/>
    <col min="775" max="775" width="0" style="13" hidden="1" customWidth="1"/>
    <col min="776" max="776" width="23.25" style="13" customWidth="1"/>
    <col min="777" max="777" width="17.125" style="13" customWidth="1"/>
    <col min="778" max="778" width="8.125" style="13" customWidth="1"/>
    <col min="779" max="779" width="4" style="13" customWidth="1"/>
    <col min="780" max="780" width="0" style="13" hidden="1" customWidth="1"/>
    <col min="781" max="781" width="8.25" style="13" customWidth="1"/>
    <col min="782" max="782" width="0" style="13" hidden="1" customWidth="1"/>
    <col min="783" max="783" width="97.75" style="13" customWidth="1"/>
    <col min="784" max="784" width="14.125" style="13" customWidth="1"/>
    <col min="785" max="785" width="16" style="13" customWidth="1"/>
    <col min="786" max="788" width="10.125" style="13" customWidth="1"/>
    <col min="789" max="789" width="5.125" style="13" customWidth="1"/>
    <col min="790" max="1024" width="9" style="13"/>
    <col min="1025" max="1025" width="4.125" style="13" customWidth="1"/>
    <col min="1026" max="1026" width="22.5" style="13" customWidth="1"/>
    <col min="1027" max="1027" width="26.625" style="13" customWidth="1"/>
    <col min="1028" max="1028" width="17.125" style="13" customWidth="1"/>
    <col min="1029" max="1029" width="8.125" style="13" customWidth="1"/>
    <col min="1030" max="1030" width="4" style="13" customWidth="1"/>
    <col min="1031" max="1031" width="0" style="13" hidden="1" customWidth="1"/>
    <col min="1032" max="1032" width="23.25" style="13" customWidth="1"/>
    <col min="1033" max="1033" width="17.125" style="13" customWidth="1"/>
    <col min="1034" max="1034" width="8.125" style="13" customWidth="1"/>
    <col min="1035" max="1035" width="4" style="13" customWidth="1"/>
    <col min="1036" max="1036" width="0" style="13" hidden="1" customWidth="1"/>
    <col min="1037" max="1037" width="8.25" style="13" customWidth="1"/>
    <col min="1038" max="1038" width="0" style="13" hidden="1" customWidth="1"/>
    <col min="1039" max="1039" width="97.75" style="13" customWidth="1"/>
    <col min="1040" max="1040" width="14.125" style="13" customWidth="1"/>
    <col min="1041" max="1041" width="16" style="13" customWidth="1"/>
    <col min="1042" max="1044" width="10.125" style="13" customWidth="1"/>
    <col min="1045" max="1045" width="5.125" style="13" customWidth="1"/>
    <col min="1046" max="1280" width="9" style="13"/>
    <col min="1281" max="1281" width="4.125" style="13" customWidth="1"/>
    <col min="1282" max="1282" width="22.5" style="13" customWidth="1"/>
    <col min="1283" max="1283" width="26.625" style="13" customWidth="1"/>
    <col min="1284" max="1284" width="17.125" style="13" customWidth="1"/>
    <col min="1285" max="1285" width="8.125" style="13" customWidth="1"/>
    <col min="1286" max="1286" width="4" style="13" customWidth="1"/>
    <col min="1287" max="1287" width="0" style="13" hidden="1" customWidth="1"/>
    <col min="1288" max="1288" width="23.25" style="13" customWidth="1"/>
    <col min="1289" max="1289" width="17.125" style="13" customWidth="1"/>
    <col min="1290" max="1290" width="8.125" style="13" customWidth="1"/>
    <col min="1291" max="1291" width="4" style="13" customWidth="1"/>
    <col min="1292" max="1292" width="0" style="13" hidden="1" customWidth="1"/>
    <col min="1293" max="1293" width="8.25" style="13" customWidth="1"/>
    <col min="1294" max="1294" width="0" style="13" hidden="1" customWidth="1"/>
    <col min="1295" max="1295" width="97.75" style="13" customWidth="1"/>
    <col min="1296" max="1296" width="14.125" style="13" customWidth="1"/>
    <col min="1297" max="1297" width="16" style="13" customWidth="1"/>
    <col min="1298" max="1300" width="10.125" style="13" customWidth="1"/>
    <col min="1301" max="1301" width="5.125" style="13" customWidth="1"/>
    <col min="1302" max="1536" width="9" style="13"/>
    <col min="1537" max="1537" width="4.125" style="13" customWidth="1"/>
    <col min="1538" max="1538" width="22.5" style="13" customWidth="1"/>
    <col min="1539" max="1539" width="26.625" style="13" customWidth="1"/>
    <col min="1540" max="1540" width="17.125" style="13" customWidth="1"/>
    <col min="1541" max="1541" width="8.125" style="13" customWidth="1"/>
    <col min="1542" max="1542" width="4" style="13" customWidth="1"/>
    <col min="1543" max="1543" width="0" style="13" hidden="1" customWidth="1"/>
    <col min="1544" max="1544" width="23.25" style="13" customWidth="1"/>
    <col min="1545" max="1545" width="17.125" style="13" customWidth="1"/>
    <col min="1546" max="1546" width="8.125" style="13" customWidth="1"/>
    <col min="1547" max="1547" width="4" style="13" customWidth="1"/>
    <col min="1548" max="1548" width="0" style="13" hidden="1" customWidth="1"/>
    <col min="1549" max="1549" width="8.25" style="13" customWidth="1"/>
    <col min="1550" max="1550" width="0" style="13" hidden="1" customWidth="1"/>
    <col min="1551" max="1551" width="97.75" style="13" customWidth="1"/>
    <col min="1552" max="1552" width="14.125" style="13" customWidth="1"/>
    <col min="1553" max="1553" width="16" style="13" customWidth="1"/>
    <col min="1554" max="1556" width="10.125" style="13" customWidth="1"/>
    <col min="1557" max="1557" width="5.125" style="13" customWidth="1"/>
    <col min="1558" max="1792" width="9" style="13"/>
    <col min="1793" max="1793" width="4.125" style="13" customWidth="1"/>
    <col min="1794" max="1794" width="22.5" style="13" customWidth="1"/>
    <col min="1795" max="1795" width="26.625" style="13" customWidth="1"/>
    <col min="1796" max="1796" width="17.125" style="13" customWidth="1"/>
    <col min="1797" max="1797" width="8.125" style="13" customWidth="1"/>
    <col min="1798" max="1798" width="4" style="13" customWidth="1"/>
    <col min="1799" max="1799" width="0" style="13" hidden="1" customWidth="1"/>
    <col min="1800" max="1800" width="23.25" style="13" customWidth="1"/>
    <col min="1801" max="1801" width="17.125" style="13" customWidth="1"/>
    <col min="1802" max="1802" width="8.125" style="13" customWidth="1"/>
    <col min="1803" max="1803" width="4" style="13" customWidth="1"/>
    <col min="1804" max="1804" width="0" style="13" hidden="1" customWidth="1"/>
    <col min="1805" max="1805" width="8.25" style="13" customWidth="1"/>
    <col min="1806" max="1806" width="0" style="13" hidden="1" customWidth="1"/>
    <col min="1807" max="1807" width="97.75" style="13" customWidth="1"/>
    <col min="1808" max="1808" width="14.125" style="13" customWidth="1"/>
    <col min="1809" max="1809" width="16" style="13" customWidth="1"/>
    <col min="1810" max="1812" width="10.125" style="13" customWidth="1"/>
    <col min="1813" max="1813" width="5.125" style="13" customWidth="1"/>
    <col min="1814" max="2048" width="9" style="13"/>
    <col min="2049" max="2049" width="4.125" style="13" customWidth="1"/>
    <col min="2050" max="2050" width="22.5" style="13" customWidth="1"/>
    <col min="2051" max="2051" width="26.625" style="13" customWidth="1"/>
    <col min="2052" max="2052" width="17.125" style="13" customWidth="1"/>
    <col min="2053" max="2053" width="8.125" style="13" customWidth="1"/>
    <col min="2054" max="2054" width="4" style="13" customWidth="1"/>
    <col min="2055" max="2055" width="0" style="13" hidden="1" customWidth="1"/>
    <col min="2056" max="2056" width="23.25" style="13" customWidth="1"/>
    <col min="2057" max="2057" width="17.125" style="13" customWidth="1"/>
    <col min="2058" max="2058" width="8.125" style="13" customWidth="1"/>
    <col min="2059" max="2059" width="4" style="13" customWidth="1"/>
    <col min="2060" max="2060" width="0" style="13" hidden="1" customWidth="1"/>
    <col min="2061" max="2061" width="8.25" style="13" customWidth="1"/>
    <col min="2062" max="2062" width="0" style="13" hidden="1" customWidth="1"/>
    <col min="2063" max="2063" width="97.75" style="13" customWidth="1"/>
    <col min="2064" max="2064" width="14.125" style="13" customWidth="1"/>
    <col min="2065" max="2065" width="16" style="13" customWidth="1"/>
    <col min="2066" max="2068" width="10.125" style="13" customWidth="1"/>
    <col min="2069" max="2069" width="5.125" style="13" customWidth="1"/>
    <col min="2070" max="2304" width="9" style="13"/>
    <col min="2305" max="2305" width="4.125" style="13" customWidth="1"/>
    <col min="2306" max="2306" width="22.5" style="13" customWidth="1"/>
    <col min="2307" max="2307" width="26.625" style="13" customWidth="1"/>
    <col min="2308" max="2308" width="17.125" style="13" customWidth="1"/>
    <col min="2309" max="2309" width="8.125" style="13" customWidth="1"/>
    <col min="2310" max="2310" width="4" style="13" customWidth="1"/>
    <col min="2311" max="2311" width="0" style="13" hidden="1" customWidth="1"/>
    <col min="2312" max="2312" width="23.25" style="13" customWidth="1"/>
    <col min="2313" max="2313" width="17.125" style="13" customWidth="1"/>
    <col min="2314" max="2314" width="8.125" style="13" customWidth="1"/>
    <col min="2315" max="2315" width="4" style="13" customWidth="1"/>
    <col min="2316" max="2316" width="0" style="13" hidden="1" customWidth="1"/>
    <col min="2317" max="2317" width="8.25" style="13" customWidth="1"/>
    <col min="2318" max="2318" width="0" style="13" hidden="1" customWidth="1"/>
    <col min="2319" max="2319" width="97.75" style="13" customWidth="1"/>
    <col min="2320" max="2320" width="14.125" style="13" customWidth="1"/>
    <col min="2321" max="2321" width="16" style="13" customWidth="1"/>
    <col min="2322" max="2324" width="10.125" style="13" customWidth="1"/>
    <col min="2325" max="2325" width="5.125" style="13" customWidth="1"/>
    <col min="2326" max="2560" width="9" style="13"/>
    <col min="2561" max="2561" width="4.125" style="13" customWidth="1"/>
    <col min="2562" max="2562" width="22.5" style="13" customWidth="1"/>
    <col min="2563" max="2563" width="26.625" style="13" customWidth="1"/>
    <col min="2564" max="2564" width="17.125" style="13" customWidth="1"/>
    <col min="2565" max="2565" width="8.125" style="13" customWidth="1"/>
    <col min="2566" max="2566" width="4" style="13" customWidth="1"/>
    <col min="2567" max="2567" width="0" style="13" hidden="1" customWidth="1"/>
    <col min="2568" max="2568" width="23.25" style="13" customWidth="1"/>
    <col min="2569" max="2569" width="17.125" style="13" customWidth="1"/>
    <col min="2570" max="2570" width="8.125" style="13" customWidth="1"/>
    <col min="2571" max="2571" width="4" style="13" customWidth="1"/>
    <col min="2572" max="2572" width="0" style="13" hidden="1" customWidth="1"/>
    <col min="2573" max="2573" width="8.25" style="13" customWidth="1"/>
    <col min="2574" max="2574" width="0" style="13" hidden="1" customWidth="1"/>
    <col min="2575" max="2575" width="97.75" style="13" customWidth="1"/>
    <col min="2576" max="2576" width="14.125" style="13" customWidth="1"/>
    <col min="2577" max="2577" width="16" style="13" customWidth="1"/>
    <col min="2578" max="2580" width="10.125" style="13" customWidth="1"/>
    <col min="2581" max="2581" width="5.125" style="13" customWidth="1"/>
    <col min="2582" max="2816" width="9" style="13"/>
    <col min="2817" max="2817" width="4.125" style="13" customWidth="1"/>
    <col min="2818" max="2818" width="22.5" style="13" customWidth="1"/>
    <col min="2819" max="2819" width="26.625" style="13" customWidth="1"/>
    <col min="2820" max="2820" width="17.125" style="13" customWidth="1"/>
    <col min="2821" max="2821" width="8.125" style="13" customWidth="1"/>
    <col min="2822" max="2822" width="4" style="13" customWidth="1"/>
    <col min="2823" max="2823" width="0" style="13" hidden="1" customWidth="1"/>
    <col min="2824" max="2824" width="23.25" style="13" customWidth="1"/>
    <col min="2825" max="2825" width="17.125" style="13" customWidth="1"/>
    <col min="2826" max="2826" width="8.125" style="13" customWidth="1"/>
    <col min="2827" max="2827" width="4" style="13" customWidth="1"/>
    <col min="2828" max="2828" width="0" style="13" hidden="1" customWidth="1"/>
    <col min="2829" max="2829" width="8.25" style="13" customWidth="1"/>
    <col min="2830" max="2830" width="0" style="13" hidden="1" customWidth="1"/>
    <col min="2831" max="2831" width="97.75" style="13" customWidth="1"/>
    <col min="2832" max="2832" width="14.125" style="13" customWidth="1"/>
    <col min="2833" max="2833" width="16" style="13" customWidth="1"/>
    <col min="2834" max="2836" width="10.125" style="13" customWidth="1"/>
    <col min="2837" max="2837" width="5.125" style="13" customWidth="1"/>
    <col min="2838" max="3072" width="9" style="13"/>
    <col min="3073" max="3073" width="4.125" style="13" customWidth="1"/>
    <col min="3074" max="3074" width="22.5" style="13" customWidth="1"/>
    <col min="3075" max="3075" width="26.625" style="13" customWidth="1"/>
    <col min="3076" max="3076" width="17.125" style="13" customWidth="1"/>
    <col min="3077" max="3077" width="8.125" style="13" customWidth="1"/>
    <col min="3078" max="3078" width="4" style="13" customWidth="1"/>
    <col min="3079" max="3079" width="0" style="13" hidden="1" customWidth="1"/>
    <col min="3080" max="3080" width="23.25" style="13" customWidth="1"/>
    <col min="3081" max="3081" width="17.125" style="13" customWidth="1"/>
    <col min="3082" max="3082" width="8.125" style="13" customWidth="1"/>
    <col min="3083" max="3083" width="4" style="13" customWidth="1"/>
    <col min="3084" max="3084" width="0" style="13" hidden="1" customWidth="1"/>
    <col min="3085" max="3085" width="8.25" style="13" customWidth="1"/>
    <col min="3086" max="3086" width="0" style="13" hidden="1" customWidth="1"/>
    <col min="3087" max="3087" width="97.75" style="13" customWidth="1"/>
    <col min="3088" max="3088" width="14.125" style="13" customWidth="1"/>
    <col min="3089" max="3089" width="16" style="13" customWidth="1"/>
    <col min="3090" max="3092" width="10.125" style="13" customWidth="1"/>
    <col min="3093" max="3093" width="5.125" style="13" customWidth="1"/>
    <col min="3094" max="3328" width="9" style="13"/>
    <col min="3329" max="3329" width="4.125" style="13" customWidth="1"/>
    <col min="3330" max="3330" width="22.5" style="13" customWidth="1"/>
    <col min="3331" max="3331" width="26.625" style="13" customWidth="1"/>
    <col min="3332" max="3332" width="17.125" style="13" customWidth="1"/>
    <col min="3333" max="3333" width="8.125" style="13" customWidth="1"/>
    <col min="3334" max="3334" width="4" style="13" customWidth="1"/>
    <col min="3335" max="3335" width="0" style="13" hidden="1" customWidth="1"/>
    <col min="3336" max="3336" width="23.25" style="13" customWidth="1"/>
    <col min="3337" max="3337" width="17.125" style="13" customWidth="1"/>
    <col min="3338" max="3338" width="8.125" style="13" customWidth="1"/>
    <col min="3339" max="3339" width="4" style="13" customWidth="1"/>
    <col min="3340" max="3340" width="0" style="13" hidden="1" customWidth="1"/>
    <col min="3341" max="3341" width="8.25" style="13" customWidth="1"/>
    <col min="3342" max="3342" width="0" style="13" hidden="1" customWidth="1"/>
    <col min="3343" max="3343" width="97.75" style="13" customWidth="1"/>
    <col min="3344" max="3344" width="14.125" style="13" customWidth="1"/>
    <col min="3345" max="3345" width="16" style="13" customWidth="1"/>
    <col min="3346" max="3348" width="10.125" style="13" customWidth="1"/>
    <col min="3349" max="3349" width="5.125" style="13" customWidth="1"/>
    <col min="3350" max="3584" width="9" style="13"/>
    <col min="3585" max="3585" width="4.125" style="13" customWidth="1"/>
    <col min="3586" max="3586" width="22.5" style="13" customWidth="1"/>
    <col min="3587" max="3587" width="26.625" style="13" customWidth="1"/>
    <col min="3588" max="3588" width="17.125" style="13" customWidth="1"/>
    <col min="3589" max="3589" width="8.125" style="13" customWidth="1"/>
    <col min="3590" max="3590" width="4" style="13" customWidth="1"/>
    <col min="3591" max="3591" width="0" style="13" hidden="1" customWidth="1"/>
    <col min="3592" max="3592" width="23.25" style="13" customWidth="1"/>
    <col min="3593" max="3593" width="17.125" style="13" customWidth="1"/>
    <col min="3594" max="3594" width="8.125" style="13" customWidth="1"/>
    <col min="3595" max="3595" width="4" style="13" customWidth="1"/>
    <col min="3596" max="3596" width="0" style="13" hidden="1" customWidth="1"/>
    <col min="3597" max="3597" width="8.25" style="13" customWidth="1"/>
    <col min="3598" max="3598" width="0" style="13" hidden="1" customWidth="1"/>
    <col min="3599" max="3599" width="97.75" style="13" customWidth="1"/>
    <col min="3600" max="3600" width="14.125" style="13" customWidth="1"/>
    <col min="3601" max="3601" width="16" style="13" customWidth="1"/>
    <col min="3602" max="3604" width="10.125" style="13" customWidth="1"/>
    <col min="3605" max="3605" width="5.125" style="13" customWidth="1"/>
    <col min="3606" max="3840" width="9" style="13"/>
    <col min="3841" max="3841" width="4.125" style="13" customWidth="1"/>
    <col min="3842" max="3842" width="22.5" style="13" customWidth="1"/>
    <col min="3843" max="3843" width="26.625" style="13" customWidth="1"/>
    <col min="3844" max="3844" width="17.125" style="13" customWidth="1"/>
    <col min="3845" max="3845" width="8.125" style="13" customWidth="1"/>
    <col min="3846" max="3846" width="4" style="13" customWidth="1"/>
    <col min="3847" max="3847" width="0" style="13" hidden="1" customWidth="1"/>
    <col min="3848" max="3848" width="23.25" style="13" customWidth="1"/>
    <col min="3849" max="3849" width="17.125" style="13" customWidth="1"/>
    <col min="3850" max="3850" width="8.125" style="13" customWidth="1"/>
    <col min="3851" max="3851" width="4" style="13" customWidth="1"/>
    <col min="3852" max="3852" width="0" style="13" hidden="1" customWidth="1"/>
    <col min="3853" max="3853" width="8.25" style="13" customWidth="1"/>
    <col min="3854" max="3854" width="0" style="13" hidden="1" customWidth="1"/>
    <col min="3855" max="3855" width="97.75" style="13" customWidth="1"/>
    <col min="3856" max="3856" width="14.125" style="13" customWidth="1"/>
    <col min="3857" max="3857" width="16" style="13" customWidth="1"/>
    <col min="3858" max="3860" width="10.125" style="13" customWidth="1"/>
    <col min="3861" max="3861" width="5.125" style="13" customWidth="1"/>
    <col min="3862" max="4096" width="9" style="13"/>
    <col min="4097" max="4097" width="4.125" style="13" customWidth="1"/>
    <col min="4098" max="4098" width="22.5" style="13" customWidth="1"/>
    <col min="4099" max="4099" width="26.625" style="13" customWidth="1"/>
    <col min="4100" max="4100" width="17.125" style="13" customWidth="1"/>
    <col min="4101" max="4101" width="8.125" style="13" customWidth="1"/>
    <col min="4102" max="4102" width="4" style="13" customWidth="1"/>
    <col min="4103" max="4103" width="0" style="13" hidden="1" customWidth="1"/>
    <col min="4104" max="4104" width="23.25" style="13" customWidth="1"/>
    <col min="4105" max="4105" width="17.125" style="13" customWidth="1"/>
    <col min="4106" max="4106" width="8.125" style="13" customWidth="1"/>
    <col min="4107" max="4107" width="4" style="13" customWidth="1"/>
    <col min="4108" max="4108" width="0" style="13" hidden="1" customWidth="1"/>
    <col min="4109" max="4109" width="8.25" style="13" customWidth="1"/>
    <col min="4110" max="4110" width="0" style="13" hidden="1" customWidth="1"/>
    <col min="4111" max="4111" width="97.75" style="13" customWidth="1"/>
    <col min="4112" max="4112" width="14.125" style="13" customWidth="1"/>
    <col min="4113" max="4113" width="16" style="13" customWidth="1"/>
    <col min="4114" max="4116" width="10.125" style="13" customWidth="1"/>
    <col min="4117" max="4117" width="5.125" style="13" customWidth="1"/>
    <col min="4118" max="4352" width="9" style="13"/>
    <col min="4353" max="4353" width="4.125" style="13" customWidth="1"/>
    <col min="4354" max="4354" width="22.5" style="13" customWidth="1"/>
    <col min="4355" max="4355" width="26.625" style="13" customWidth="1"/>
    <col min="4356" max="4356" width="17.125" style="13" customWidth="1"/>
    <col min="4357" max="4357" width="8.125" style="13" customWidth="1"/>
    <col min="4358" max="4358" width="4" style="13" customWidth="1"/>
    <col min="4359" max="4359" width="0" style="13" hidden="1" customWidth="1"/>
    <col min="4360" max="4360" width="23.25" style="13" customWidth="1"/>
    <col min="4361" max="4361" width="17.125" style="13" customWidth="1"/>
    <col min="4362" max="4362" width="8.125" style="13" customWidth="1"/>
    <col min="4363" max="4363" width="4" style="13" customWidth="1"/>
    <col min="4364" max="4364" width="0" style="13" hidden="1" customWidth="1"/>
    <col min="4365" max="4365" width="8.25" style="13" customWidth="1"/>
    <col min="4366" max="4366" width="0" style="13" hidden="1" customWidth="1"/>
    <col min="4367" max="4367" width="97.75" style="13" customWidth="1"/>
    <col min="4368" max="4368" width="14.125" style="13" customWidth="1"/>
    <col min="4369" max="4369" width="16" style="13" customWidth="1"/>
    <col min="4370" max="4372" width="10.125" style="13" customWidth="1"/>
    <col min="4373" max="4373" width="5.125" style="13" customWidth="1"/>
    <col min="4374" max="4608" width="9" style="13"/>
    <col min="4609" max="4609" width="4.125" style="13" customWidth="1"/>
    <col min="4610" max="4610" width="22.5" style="13" customWidth="1"/>
    <col min="4611" max="4611" width="26.625" style="13" customWidth="1"/>
    <col min="4612" max="4612" width="17.125" style="13" customWidth="1"/>
    <col min="4613" max="4613" width="8.125" style="13" customWidth="1"/>
    <col min="4614" max="4614" width="4" style="13" customWidth="1"/>
    <col min="4615" max="4615" width="0" style="13" hidden="1" customWidth="1"/>
    <col min="4616" max="4616" width="23.25" style="13" customWidth="1"/>
    <col min="4617" max="4617" width="17.125" style="13" customWidth="1"/>
    <col min="4618" max="4618" width="8.125" style="13" customWidth="1"/>
    <col min="4619" max="4619" width="4" style="13" customWidth="1"/>
    <col min="4620" max="4620" width="0" style="13" hidden="1" customWidth="1"/>
    <col min="4621" max="4621" width="8.25" style="13" customWidth="1"/>
    <col min="4622" max="4622" width="0" style="13" hidden="1" customWidth="1"/>
    <col min="4623" max="4623" width="97.75" style="13" customWidth="1"/>
    <col min="4624" max="4624" width="14.125" style="13" customWidth="1"/>
    <col min="4625" max="4625" width="16" style="13" customWidth="1"/>
    <col min="4626" max="4628" width="10.125" style="13" customWidth="1"/>
    <col min="4629" max="4629" width="5.125" style="13" customWidth="1"/>
    <col min="4630" max="4864" width="9" style="13"/>
    <col min="4865" max="4865" width="4.125" style="13" customWidth="1"/>
    <col min="4866" max="4866" width="22.5" style="13" customWidth="1"/>
    <col min="4867" max="4867" width="26.625" style="13" customWidth="1"/>
    <col min="4868" max="4868" width="17.125" style="13" customWidth="1"/>
    <col min="4869" max="4869" width="8.125" style="13" customWidth="1"/>
    <col min="4870" max="4870" width="4" style="13" customWidth="1"/>
    <col min="4871" max="4871" width="0" style="13" hidden="1" customWidth="1"/>
    <col min="4872" max="4872" width="23.25" style="13" customWidth="1"/>
    <col min="4873" max="4873" width="17.125" style="13" customWidth="1"/>
    <col min="4874" max="4874" width="8.125" style="13" customWidth="1"/>
    <col min="4875" max="4875" width="4" style="13" customWidth="1"/>
    <col min="4876" max="4876" width="0" style="13" hidden="1" customWidth="1"/>
    <col min="4877" max="4877" width="8.25" style="13" customWidth="1"/>
    <col min="4878" max="4878" width="0" style="13" hidden="1" customWidth="1"/>
    <col min="4879" max="4879" width="97.75" style="13" customWidth="1"/>
    <col min="4880" max="4880" width="14.125" style="13" customWidth="1"/>
    <col min="4881" max="4881" width="16" style="13" customWidth="1"/>
    <col min="4882" max="4884" width="10.125" style="13" customWidth="1"/>
    <col min="4885" max="4885" width="5.125" style="13" customWidth="1"/>
    <col min="4886" max="5120" width="9" style="13"/>
    <col min="5121" max="5121" width="4.125" style="13" customWidth="1"/>
    <col min="5122" max="5122" width="22.5" style="13" customWidth="1"/>
    <col min="5123" max="5123" width="26.625" style="13" customWidth="1"/>
    <col min="5124" max="5124" width="17.125" style="13" customWidth="1"/>
    <col min="5125" max="5125" width="8.125" style="13" customWidth="1"/>
    <col min="5126" max="5126" width="4" style="13" customWidth="1"/>
    <col min="5127" max="5127" width="0" style="13" hidden="1" customWidth="1"/>
    <col min="5128" max="5128" width="23.25" style="13" customWidth="1"/>
    <col min="5129" max="5129" width="17.125" style="13" customWidth="1"/>
    <col min="5130" max="5130" width="8.125" style="13" customWidth="1"/>
    <col min="5131" max="5131" width="4" style="13" customWidth="1"/>
    <col min="5132" max="5132" width="0" style="13" hidden="1" customWidth="1"/>
    <col min="5133" max="5133" width="8.25" style="13" customWidth="1"/>
    <col min="5134" max="5134" width="0" style="13" hidden="1" customWidth="1"/>
    <col min="5135" max="5135" width="97.75" style="13" customWidth="1"/>
    <col min="5136" max="5136" width="14.125" style="13" customWidth="1"/>
    <col min="5137" max="5137" width="16" style="13" customWidth="1"/>
    <col min="5138" max="5140" width="10.125" style="13" customWidth="1"/>
    <col min="5141" max="5141" width="5.125" style="13" customWidth="1"/>
    <col min="5142" max="5376" width="9" style="13"/>
    <col min="5377" max="5377" width="4.125" style="13" customWidth="1"/>
    <col min="5378" max="5378" width="22.5" style="13" customWidth="1"/>
    <col min="5379" max="5379" width="26.625" style="13" customWidth="1"/>
    <col min="5380" max="5380" width="17.125" style="13" customWidth="1"/>
    <col min="5381" max="5381" width="8.125" style="13" customWidth="1"/>
    <col min="5382" max="5382" width="4" style="13" customWidth="1"/>
    <col min="5383" max="5383" width="0" style="13" hidden="1" customWidth="1"/>
    <col min="5384" max="5384" width="23.25" style="13" customWidth="1"/>
    <col min="5385" max="5385" width="17.125" style="13" customWidth="1"/>
    <col min="5386" max="5386" width="8.125" style="13" customWidth="1"/>
    <col min="5387" max="5387" width="4" style="13" customWidth="1"/>
    <col min="5388" max="5388" width="0" style="13" hidden="1" customWidth="1"/>
    <col min="5389" max="5389" width="8.25" style="13" customWidth="1"/>
    <col min="5390" max="5390" width="0" style="13" hidden="1" customWidth="1"/>
    <col min="5391" max="5391" width="97.75" style="13" customWidth="1"/>
    <col min="5392" max="5392" width="14.125" style="13" customWidth="1"/>
    <col min="5393" max="5393" width="16" style="13" customWidth="1"/>
    <col min="5394" max="5396" width="10.125" style="13" customWidth="1"/>
    <col min="5397" max="5397" width="5.125" style="13" customWidth="1"/>
    <col min="5398" max="5632" width="9" style="13"/>
    <col min="5633" max="5633" width="4.125" style="13" customWidth="1"/>
    <col min="5634" max="5634" width="22.5" style="13" customWidth="1"/>
    <col min="5635" max="5635" width="26.625" style="13" customWidth="1"/>
    <col min="5636" max="5636" width="17.125" style="13" customWidth="1"/>
    <col min="5637" max="5637" width="8.125" style="13" customWidth="1"/>
    <col min="5638" max="5638" width="4" style="13" customWidth="1"/>
    <col min="5639" max="5639" width="0" style="13" hidden="1" customWidth="1"/>
    <col min="5640" max="5640" width="23.25" style="13" customWidth="1"/>
    <col min="5641" max="5641" width="17.125" style="13" customWidth="1"/>
    <col min="5642" max="5642" width="8.125" style="13" customWidth="1"/>
    <col min="5643" max="5643" width="4" style="13" customWidth="1"/>
    <col min="5644" max="5644" width="0" style="13" hidden="1" customWidth="1"/>
    <col min="5645" max="5645" width="8.25" style="13" customWidth="1"/>
    <col min="5646" max="5646" width="0" style="13" hidden="1" customWidth="1"/>
    <col min="5647" max="5647" width="97.75" style="13" customWidth="1"/>
    <col min="5648" max="5648" width="14.125" style="13" customWidth="1"/>
    <col min="5649" max="5649" width="16" style="13" customWidth="1"/>
    <col min="5650" max="5652" width="10.125" style="13" customWidth="1"/>
    <col min="5653" max="5653" width="5.125" style="13" customWidth="1"/>
    <col min="5654" max="5888" width="9" style="13"/>
    <col min="5889" max="5889" width="4.125" style="13" customWidth="1"/>
    <col min="5890" max="5890" width="22.5" style="13" customWidth="1"/>
    <col min="5891" max="5891" width="26.625" style="13" customWidth="1"/>
    <col min="5892" max="5892" width="17.125" style="13" customWidth="1"/>
    <col min="5893" max="5893" width="8.125" style="13" customWidth="1"/>
    <col min="5894" max="5894" width="4" style="13" customWidth="1"/>
    <col min="5895" max="5895" width="0" style="13" hidden="1" customWidth="1"/>
    <col min="5896" max="5896" width="23.25" style="13" customWidth="1"/>
    <col min="5897" max="5897" width="17.125" style="13" customWidth="1"/>
    <col min="5898" max="5898" width="8.125" style="13" customWidth="1"/>
    <col min="5899" max="5899" width="4" style="13" customWidth="1"/>
    <col min="5900" max="5900" width="0" style="13" hidden="1" customWidth="1"/>
    <col min="5901" max="5901" width="8.25" style="13" customWidth="1"/>
    <col min="5902" max="5902" width="0" style="13" hidden="1" customWidth="1"/>
    <col min="5903" max="5903" width="97.75" style="13" customWidth="1"/>
    <col min="5904" max="5904" width="14.125" style="13" customWidth="1"/>
    <col min="5905" max="5905" width="16" style="13" customWidth="1"/>
    <col min="5906" max="5908" width="10.125" style="13" customWidth="1"/>
    <col min="5909" max="5909" width="5.125" style="13" customWidth="1"/>
    <col min="5910" max="6144" width="9" style="13"/>
    <col min="6145" max="6145" width="4.125" style="13" customWidth="1"/>
    <col min="6146" max="6146" width="22.5" style="13" customWidth="1"/>
    <col min="6147" max="6147" width="26.625" style="13" customWidth="1"/>
    <col min="6148" max="6148" width="17.125" style="13" customWidth="1"/>
    <col min="6149" max="6149" width="8.125" style="13" customWidth="1"/>
    <col min="6150" max="6150" width="4" style="13" customWidth="1"/>
    <col min="6151" max="6151" width="0" style="13" hidden="1" customWidth="1"/>
    <col min="6152" max="6152" width="23.25" style="13" customWidth="1"/>
    <col min="6153" max="6153" width="17.125" style="13" customWidth="1"/>
    <col min="6154" max="6154" width="8.125" style="13" customWidth="1"/>
    <col min="6155" max="6155" width="4" style="13" customWidth="1"/>
    <col min="6156" max="6156" width="0" style="13" hidden="1" customWidth="1"/>
    <col min="6157" max="6157" width="8.25" style="13" customWidth="1"/>
    <col min="6158" max="6158" width="0" style="13" hidden="1" customWidth="1"/>
    <col min="6159" max="6159" width="97.75" style="13" customWidth="1"/>
    <col min="6160" max="6160" width="14.125" style="13" customWidth="1"/>
    <col min="6161" max="6161" width="16" style="13" customWidth="1"/>
    <col min="6162" max="6164" width="10.125" style="13" customWidth="1"/>
    <col min="6165" max="6165" width="5.125" style="13" customWidth="1"/>
    <col min="6166" max="6400" width="9" style="13"/>
    <col min="6401" max="6401" width="4.125" style="13" customWidth="1"/>
    <col min="6402" max="6402" width="22.5" style="13" customWidth="1"/>
    <col min="6403" max="6403" width="26.625" style="13" customWidth="1"/>
    <col min="6404" max="6404" width="17.125" style="13" customWidth="1"/>
    <col min="6405" max="6405" width="8.125" style="13" customWidth="1"/>
    <col min="6406" max="6406" width="4" style="13" customWidth="1"/>
    <col min="6407" max="6407" width="0" style="13" hidden="1" customWidth="1"/>
    <col min="6408" max="6408" width="23.25" style="13" customWidth="1"/>
    <col min="6409" max="6409" width="17.125" style="13" customWidth="1"/>
    <col min="6410" max="6410" width="8.125" style="13" customWidth="1"/>
    <col min="6411" max="6411" width="4" style="13" customWidth="1"/>
    <col min="6412" max="6412" width="0" style="13" hidden="1" customWidth="1"/>
    <col min="6413" max="6413" width="8.25" style="13" customWidth="1"/>
    <col min="6414" max="6414" width="0" style="13" hidden="1" customWidth="1"/>
    <col min="6415" max="6415" width="97.75" style="13" customWidth="1"/>
    <col min="6416" max="6416" width="14.125" style="13" customWidth="1"/>
    <col min="6417" max="6417" width="16" style="13" customWidth="1"/>
    <col min="6418" max="6420" width="10.125" style="13" customWidth="1"/>
    <col min="6421" max="6421" width="5.125" style="13" customWidth="1"/>
    <col min="6422" max="6656" width="9" style="13"/>
    <col min="6657" max="6657" width="4.125" style="13" customWidth="1"/>
    <col min="6658" max="6658" width="22.5" style="13" customWidth="1"/>
    <col min="6659" max="6659" width="26.625" style="13" customWidth="1"/>
    <col min="6660" max="6660" width="17.125" style="13" customWidth="1"/>
    <col min="6661" max="6661" width="8.125" style="13" customWidth="1"/>
    <col min="6662" max="6662" width="4" style="13" customWidth="1"/>
    <col min="6663" max="6663" width="0" style="13" hidden="1" customWidth="1"/>
    <col min="6664" max="6664" width="23.25" style="13" customWidth="1"/>
    <col min="6665" max="6665" width="17.125" style="13" customWidth="1"/>
    <col min="6666" max="6666" width="8.125" style="13" customWidth="1"/>
    <col min="6667" max="6667" width="4" style="13" customWidth="1"/>
    <col min="6668" max="6668" width="0" style="13" hidden="1" customWidth="1"/>
    <col min="6669" max="6669" width="8.25" style="13" customWidth="1"/>
    <col min="6670" max="6670" width="0" style="13" hidden="1" customWidth="1"/>
    <col min="6671" max="6671" width="97.75" style="13" customWidth="1"/>
    <col min="6672" max="6672" width="14.125" style="13" customWidth="1"/>
    <col min="6673" max="6673" width="16" style="13" customWidth="1"/>
    <col min="6674" max="6676" width="10.125" style="13" customWidth="1"/>
    <col min="6677" max="6677" width="5.125" style="13" customWidth="1"/>
    <col min="6678" max="6912" width="9" style="13"/>
    <col min="6913" max="6913" width="4.125" style="13" customWidth="1"/>
    <col min="6914" max="6914" width="22.5" style="13" customWidth="1"/>
    <col min="6915" max="6915" width="26.625" style="13" customWidth="1"/>
    <col min="6916" max="6916" width="17.125" style="13" customWidth="1"/>
    <col min="6917" max="6917" width="8.125" style="13" customWidth="1"/>
    <col min="6918" max="6918" width="4" style="13" customWidth="1"/>
    <col min="6919" max="6919" width="0" style="13" hidden="1" customWidth="1"/>
    <col min="6920" max="6920" width="23.25" style="13" customWidth="1"/>
    <col min="6921" max="6921" width="17.125" style="13" customWidth="1"/>
    <col min="6922" max="6922" width="8.125" style="13" customWidth="1"/>
    <col min="6923" max="6923" width="4" style="13" customWidth="1"/>
    <col min="6924" max="6924" width="0" style="13" hidden="1" customWidth="1"/>
    <col min="6925" max="6925" width="8.25" style="13" customWidth="1"/>
    <col min="6926" max="6926" width="0" style="13" hidden="1" customWidth="1"/>
    <col min="6927" max="6927" width="97.75" style="13" customWidth="1"/>
    <col min="6928" max="6928" width="14.125" style="13" customWidth="1"/>
    <col min="6929" max="6929" width="16" style="13" customWidth="1"/>
    <col min="6930" max="6932" width="10.125" style="13" customWidth="1"/>
    <col min="6933" max="6933" width="5.125" style="13" customWidth="1"/>
    <col min="6934" max="7168" width="9" style="13"/>
    <col min="7169" max="7169" width="4.125" style="13" customWidth="1"/>
    <col min="7170" max="7170" width="22.5" style="13" customWidth="1"/>
    <col min="7171" max="7171" width="26.625" style="13" customWidth="1"/>
    <col min="7172" max="7172" width="17.125" style="13" customWidth="1"/>
    <col min="7173" max="7173" width="8.125" style="13" customWidth="1"/>
    <col min="7174" max="7174" width="4" style="13" customWidth="1"/>
    <col min="7175" max="7175" width="0" style="13" hidden="1" customWidth="1"/>
    <col min="7176" max="7176" width="23.25" style="13" customWidth="1"/>
    <col min="7177" max="7177" width="17.125" style="13" customWidth="1"/>
    <col min="7178" max="7178" width="8.125" style="13" customWidth="1"/>
    <col min="7179" max="7179" width="4" style="13" customWidth="1"/>
    <col min="7180" max="7180" width="0" style="13" hidden="1" customWidth="1"/>
    <col min="7181" max="7181" width="8.25" style="13" customWidth="1"/>
    <col min="7182" max="7182" width="0" style="13" hidden="1" customWidth="1"/>
    <col min="7183" max="7183" width="97.75" style="13" customWidth="1"/>
    <col min="7184" max="7184" width="14.125" style="13" customWidth="1"/>
    <col min="7185" max="7185" width="16" style="13" customWidth="1"/>
    <col min="7186" max="7188" width="10.125" style="13" customWidth="1"/>
    <col min="7189" max="7189" width="5.125" style="13" customWidth="1"/>
    <col min="7190" max="7424" width="9" style="13"/>
    <col min="7425" max="7425" width="4.125" style="13" customWidth="1"/>
    <col min="7426" max="7426" width="22.5" style="13" customWidth="1"/>
    <col min="7427" max="7427" width="26.625" style="13" customWidth="1"/>
    <col min="7428" max="7428" width="17.125" style="13" customWidth="1"/>
    <col min="7429" max="7429" width="8.125" style="13" customWidth="1"/>
    <col min="7430" max="7430" width="4" style="13" customWidth="1"/>
    <col min="7431" max="7431" width="0" style="13" hidden="1" customWidth="1"/>
    <col min="7432" max="7432" width="23.25" style="13" customWidth="1"/>
    <col min="7433" max="7433" width="17.125" style="13" customWidth="1"/>
    <col min="7434" max="7434" width="8.125" style="13" customWidth="1"/>
    <col min="7435" max="7435" width="4" style="13" customWidth="1"/>
    <col min="7436" max="7436" width="0" style="13" hidden="1" customWidth="1"/>
    <col min="7437" max="7437" width="8.25" style="13" customWidth="1"/>
    <col min="7438" max="7438" width="0" style="13" hidden="1" customWidth="1"/>
    <col min="7439" max="7439" width="97.75" style="13" customWidth="1"/>
    <col min="7440" max="7440" width="14.125" style="13" customWidth="1"/>
    <col min="7441" max="7441" width="16" style="13" customWidth="1"/>
    <col min="7442" max="7444" width="10.125" style="13" customWidth="1"/>
    <col min="7445" max="7445" width="5.125" style="13" customWidth="1"/>
    <col min="7446" max="7680" width="9" style="13"/>
    <col min="7681" max="7681" width="4.125" style="13" customWidth="1"/>
    <col min="7682" max="7682" width="22.5" style="13" customWidth="1"/>
    <col min="7683" max="7683" width="26.625" style="13" customWidth="1"/>
    <col min="7684" max="7684" width="17.125" style="13" customWidth="1"/>
    <col min="7685" max="7685" width="8.125" style="13" customWidth="1"/>
    <col min="7686" max="7686" width="4" style="13" customWidth="1"/>
    <col min="7687" max="7687" width="0" style="13" hidden="1" customWidth="1"/>
    <col min="7688" max="7688" width="23.25" style="13" customWidth="1"/>
    <col min="7689" max="7689" width="17.125" style="13" customWidth="1"/>
    <col min="7690" max="7690" width="8.125" style="13" customWidth="1"/>
    <col min="7691" max="7691" width="4" style="13" customWidth="1"/>
    <col min="7692" max="7692" width="0" style="13" hidden="1" customWidth="1"/>
    <col min="7693" max="7693" width="8.25" style="13" customWidth="1"/>
    <col min="7694" max="7694" width="0" style="13" hidden="1" customWidth="1"/>
    <col min="7695" max="7695" width="97.75" style="13" customWidth="1"/>
    <col min="7696" max="7696" width="14.125" style="13" customWidth="1"/>
    <col min="7697" max="7697" width="16" style="13" customWidth="1"/>
    <col min="7698" max="7700" width="10.125" style="13" customWidth="1"/>
    <col min="7701" max="7701" width="5.125" style="13" customWidth="1"/>
    <col min="7702" max="7936" width="9" style="13"/>
    <col min="7937" max="7937" width="4.125" style="13" customWidth="1"/>
    <col min="7938" max="7938" width="22.5" style="13" customWidth="1"/>
    <col min="7939" max="7939" width="26.625" style="13" customWidth="1"/>
    <col min="7940" max="7940" width="17.125" style="13" customWidth="1"/>
    <col min="7941" max="7941" width="8.125" style="13" customWidth="1"/>
    <col min="7942" max="7942" width="4" style="13" customWidth="1"/>
    <col min="7943" max="7943" width="0" style="13" hidden="1" customWidth="1"/>
    <col min="7944" max="7944" width="23.25" style="13" customWidth="1"/>
    <col min="7945" max="7945" width="17.125" style="13" customWidth="1"/>
    <col min="7946" max="7946" width="8.125" style="13" customWidth="1"/>
    <col min="7947" max="7947" width="4" style="13" customWidth="1"/>
    <col min="7948" max="7948" width="0" style="13" hidden="1" customWidth="1"/>
    <col min="7949" max="7949" width="8.25" style="13" customWidth="1"/>
    <col min="7950" max="7950" width="0" style="13" hidden="1" customWidth="1"/>
    <col min="7951" max="7951" width="97.75" style="13" customWidth="1"/>
    <col min="7952" max="7952" width="14.125" style="13" customWidth="1"/>
    <col min="7953" max="7953" width="16" style="13" customWidth="1"/>
    <col min="7954" max="7956" width="10.125" style="13" customWidth="1"/>
    <col min="7957" max="7957" width="5.125" style="13" customWidth="1"/>
    <col min="7958" max="8192" width="9" style="13"/>
    <col min="8193" max="8193" width="4.125" style="13" customWidth="1"/>
    <col min="8194" max="8194" width="22.5" style="13" customWidth="1"/>
    <col min="8195" max="8195" width="26.625" style="13" customWidth="1"/>
    <col min="8196" max="8196" width="17.125" style="13" customWidth="1"/>
    <col min="8197" max="8197" width="8.125" style="13" customWidth="1"/>
    <col min="8198" max="8198" width="4" style="13" customWidth="1"/>
    <col min="8199" max="8199" width="0" style="13" hidden="1" customWidth="1"/>
    <col min="8200" max="8200" width="23.25" style="13" customWidth="1"/>
    <col min="8201" max="8201" width="17.125" style="13" customWidth="1"/>
    <col min="8202" max="8202" width="8.125" style="13" customWidth="1"/>
    <col min="8203" max="8203" width="4" style="13" customWidth="1"/>
    <col min="8204" max="8204" width="0" style="13" hidden="1" customWidth="1"/>
    <col min="8205" max="8205" width="8.25" style="13" customWidth="1"/>
    <col min="8206" max="8206" width="0" style="13" hidden="1" customWidth="1"/>
    <col min="8207" max="8207" width="97.75" style="13" customWidth="1"/>
    <col min="8208" max="8208" width="14.125" style="13" customWidth="1"/>
    <col min="8209" max="8209" width="16" style="13" customWidth="1"/>
    <col min="8210" max="8212" width="10.125" style="13" customWidth="1"/>
    <col min="8213" max="8213" width="5.125" style="13" customWidth="1"/>
    <col min="8214" max="8448" width="9" style="13"/>
    <col min="8449" max="8449" width="4.125" style="13" customWidth="1"/>
    <col min="8450" max="8450" width="22.5" style="13" customWidth="1"/>
    <col min="8451" max="8451" width="26.625" style="13" customWidth="1"/>
    <col min="8452" max="8452" width="17.125" style="13" customWidth="1"/>
    <col min="8453" max="8453" width="8.125" style="13" customWidth="1"/>
    <col min="8454" max="8454" width="4" style="13" customWidth="1"/>
    <col min="8455" max="8455" width="0" style="13" hidden="1" customWidth="1"/>
    <col min="8456" max="8456" width="23.25" style="13" customWidth="1"/>
    <col min="8457" max="8457" width="17.125" style="13" customWidth="1"/>
    <col min="8458" max="8458" width="8.125" style="13" customWidth="1"/>
    <col min="8459" max="8459" width="4" style="13" customWidth="1"/>
    <col min="8460" max="8460" width="0" style="13" hidden="1" customWidth="1"/>
    <col min="8461" max="8461" width="8.25" style="13" customWidth="1"/>
    <col min="8462" max="8462" width="0" style="13" hidden="1" customWidth="1"/>
    <col min="8463" max="8463" width="97.75" style="13" customWidth="1"/>
    <col min="8464" max="8464" width="14.125" style="13" customWidth="1"/>
    <col min="8465" max="8465" width="16" style="13" customWidth="1"/>
    <col min="8466" max="8468" width="10.125" style="13" customWidth="1"/>
    <col min="8469" max="8469" width="5.125" style="13" customWidth="1"/>
    <col min="8470" max="8704" width="9" style="13"/>
    <col min="8705" max="8705" width="4.125" style="13" customWidth="1"/>
    <col min="8706" max="8706" width="22.5" style="13" customWidth="1"/>
    <col min="8707" max="8707" width="26.625" style="13" customWidth="1"/>
    <col min="8708" max="8708" width="17.125" style="13" customWidth="1"/>
    <col min="8709" max="8709" width="8.125" style="13" customWidth="1"/>
    <col min="8710" max="8710" width="4" style="13" customWidth="1"/>
    <col min="8711" max="8711" width="0" style="13" hidden="1" customWidth="1"/>
    <col min="8712" max="8712" width="23.25" style="13" customWidth="1"/>
    <col min="8713" max="8713" width="17.125" style="13" customWidth="1"/>
    <col min="8714" max="8714" width="8.125" style="13" customWidth="1"/>
    <col min="8715" max="8715" width="4" style="13" customWidth="1"/>
    <col min="8716" max="8716" width="0" style="13" hidden="1" customWidth="1"/>
    <col min="8717" max="8717" width="8.25" style="13" customWidth="1"/>
    <col min="8718" max="8718" width="0" style="13" hidden="1" customWidth="1"/>
    <col min="8719" max="8719" width="97.75" style="13" customWidth="1"/>
    <col min="8720" max="8720" width="14.125" style="13" customWidth="1"/>
    <col min="8721" max="8721" width="16" style="13" customWidth="1"/>
    <col min="8722" max="8724" width="10.125" style="13" customWidth="1"/>
    <col min="8725" max="8725" width="5.125" style="13" customWidth="1"/>
    <col min="8726" max="8960" width="9" style="13"/>
    <col min="8961" max="8961" width="4.125" style="13" customWidth="1"/>
    <col min="8962" max="8962" width="22.5" style="13" customWidth="1"/>
    <col min="8963" max="8963" width="26.625" style="13" customWidth="1"/>
    <col min="8964" max="8964" width="17.125" style="13" customWidth="1"/>
    <col min="8965" max="8965" width="8.125" style="13" customWidth="1"/>
    <col min="8966" max="8966" width="4" style="13" customWidth="1"/>
    <col min="8967" max="8967" width="0" style="13" hidden="1" customWidth="1"/>
    <col min="8968" max="8968" width="23.25" style="13" customWidth="1"/>
    <col min="8969" max="8969" width="17.125" style="13" customWidth="1"/>
    <col min="8970" max="8970" width="8.125" style="13" customWidth="1"/>
    <col min="8971" max="8971" width="4" style="13" customWidth="1"/>
    <col min="8972" max="8972" width="0" style="13" hidden="1" customWidth="1"/>
    <col min="8973" max="8973" width="8.25" style="13" customWidth="1"/>
    <col min="8974" max="8974" width="0" style="13" hidden="1" customWidth="1"/>
    <col min="8975" max="8975" width="97.75" style="13" customWidth="1"/>
    <col min="8976" max="8976" width="14.125" style="13" customWidth="1"/>
    <col min="8977" max="8977" width="16" style="13" customWidth="1"/>
    <col min="8978" max="8980" width="10.125" style="13" customWidth="1"/>
    <col min="8981" max="8981" width="5.125" style="13" customWidth="1"/>
    <col min="8982" max="9216" width="9" style="13"/>
    <col min="9217" max="9217" width="4.125" style="13" customWidth="1"/>
    <col min="9218" max="9218" width="22.5" style="13" customWidth="1"/>
    <col min="9219" max="9219" width="26.625" style="13" customWidth="1"/>
    <col min="9220" max="9220" width="17.125" style="13" customWidth="1"/>
    <col min="9221" max="9221" width="8.125" style="13" customWidth="1"/>
    <col min="9222" max="9222" width="4" style="13" customWidth="1"/>
    <col min="9223" max="9223" width="0" style="13" hidden="1" customWidth="1"/>
    <col min="9224" max="9224" width="23.25" style="13" customWidth="1"/>
    <col min="9225" max="9225" width="17.125" style="13" customWidth="1"/>
    <col min="9226" max="9226" width="8.125" style="13" customWidth="1"/>
    <col min="9227" max="9227" width="4" style="13" customWidth="1"/>
    <col min="9228" max="9228" width="0" style="13" hidden="1" customWidth="1"/>
    <col min="9229" max="9229" width="8.25" style="13" customWidth="1"/>
    <col min="9230" max="9230" width="0" style="13" hidden="1" customWidth="1"/>
    <col min="9231" max="9231" width="97.75" style="13" customWidth="1"/>
    <col min="9232" max="9232" width="14.125" style="13" customWidth="1"/>
    <col min="9233" max="9233" width="16" style="13" customWidth="1"/>
    <col min="9234" max="9236" width="10.125" style="13" customWidth="1"/>
    <col min="9237" max="9237" width="5.125" style="13" customWidth="1"/>
    <col min="9238" max="9472" width="9" style="13"/>
    <col min="9473" max="9473" width="4.125" style="13" customWidth="1"/>
    <col min="9474" max="9474" width="22.5" style="13" customWidth="1"/>
    <col min="9475" max="9475" width="26.625" style="13" customWidth="1"/>
    <col min="9476" max="9476" width="17.125" style="13" customWidth="1"/>
    <col min="9477" max="9477" width="8.125" style="13" customWidth="1"/>
    <col min="9478" max="9478" width="4" style="13" customWidth="1"/>
    <col min="9479" max="9479" width="0" style="13" hidden="1" customWidth="1"/>
    <col min="9480" max="9480" width="23.25" style="13" customWidth="1"/>
    <col min="9481" max="9481" width="17.125" style="13" customWidth="1"/>
    <col min="9482" max="9482" width="8.125" style="13" customWidth="1"/>
    <col min="9483" max="9483" width="4" style="13" customWidth="1"/>
    <col min="9484" max="9484" width="0" style="13" hidden="1" customWidth="1"/>
    <col min="9485" max="9485" width="8.25" style="13" customWidth="1"/>
    <col min="9486" max="9486" width="0" style="13" hidden="1" customWidth="1"/>
    <col min="9487" max="9487" width="97.75" style="13" customWidth="1"/>
    <col min="9488" max="9488" width="14.125" style="13" customWidth="1"/>
    <col min="9489" max="9489" width="16" style="13" customWidth="1"/>
    <col min="9490" max="9492" width="10.125" style="13" customWidth="1"/>
    <col min="9493" max="9493" width="5.125" style="13" customWidth="1"/>
    <col min="9494" max="9728" width="9" style="13"/>
    <col min="9729" max="9729" width="4.125" style="13" customWidth="1"/>
    <col min="9730" max="9730" width="22.5" style="13" customWidth="1"/>
    <col min="9731" max="9731" width="26.625" style="13" customWidth="1"/>
    <col min="9732" max="9732" width="17.125" style="13" customWidth="1"/>
    <col min="9733" max="9733" width="8.125" style="13" customWidth="1"/>
    <col min="9734" max="9734" width="4" style="13" customWidth="1"/>
    <col min="9735" max="9735" width="0" style="13" hidden="1" customWidth="1"/>
    <col min="9736" max="9736" width="23.25" style="13" customWidth="1"/>
    <col min="9737" max="9737" width="17.125" style="13" customWidth="1"/>
    <col min="9738" max="9738" width="8.125" style="13" customWidth="1"/>
    <col min="9739" max="9739" width="4" style="13" customWidth="1"/>
    <col min="9740" max="9740" width="0" style="13" hidden="1" customWidth="1"/>
    <col min="9741" max="9741" width="8.25" style="13" customWidth="1"/>
    <col min="9742" max="9742" width="0" style="13" hidden="1" customWidth="1"/>
    <col min="9743" max="9743" width="97.75" style="13" customWidth="1"/>
    <col min="9744" max="9744" width="14.125" style="13" customWidth="1"/>
    <col min="9745" max="9745" width="16" style="13" customWidth="1"/>
    <col min="9746" max="9748" width="10.125" style="13" customWidth="1"/>
    <col min="9749" max="9749" width="5.125" style="13" customWidth="1"/>
    <col min="9750" max="9984" width="9" style="13"/>
    <col min="9985" max="9985" width="4.125" style="13" customWidth="1"/>
    <col min="9986" max="9986" width="22.5" style="13" customWidth="1"/>
    <col min="9987" max="9987" width="26.625" style="13" customWidth="1"/>
    <col min="9988" max="9988" width="17.125" style="13" customWidth="1"/>
    <col min="9989" max="9989" width="8.125" style="13" customWidth="1"/>
    <col min="9990" max="9990" width="4" style="13" customWidth="1"/>
    <col min="9991" max="9991" width="0" style="13" hidden="1" customWidth="1"/>
    <col min="9992" max="9992" width="23.25" style="13" customWidth="1"/>
    <col min="9993" max="9993" width="17.125" style="13" customWidth="1"/>
    <col min="9994" max="9994" width="8.125" style="13" customWidth="1"/>
    <col min="9995" max="9995" width="4" style="13" customWidth="1"/>
    <col min="9996" max="9996" width="0" style="13" hidden="1" customWidth="1"/>
    <col min="9997" max="9997" width="8.25" style="13" customWidth="1"/>
    <col min="9998" max="9998" width="0" style="13" hidden="1" customWidth="1"/>
    <col min="9999" max="9999" width="97.75" style="13" customWidth="1"/>
    <col min="10000" max="10000" width="14.125" style="13" customWidth="1"/>
    <col min="10001" max="10001" width="16" style="13" customWidth="1"/>
    <col min="10002" max="10004" width="10.125" style="13" customWidth="1"/>
    <col min="10005" max="10005" width="5.125" style="13" customWidth="1"/>
    <col min="10006" max="10240" width="9" style="13"/>
    <col min="10241" max="10241" width="4.125" style="13" customWidth="1"/>
    <col min="10242" max="10242" width="22.5" style="13" customWidth="1"/>
    <col min="10243" max="10243" width="26.625" style="13" customWidth="1"/>
    <col min="10244" max="10244" width="17.125" style="13" customWidth="1"/>
    <col min="10245" max="10245" width="8.125" style="13" customWidth="1"/>
    <col min="10246" max="10246" width="4" style="13" customWidth="1"/>
    <col min="10247" max="10247" width="0" style="13" hidden="1" customWidth="1"/>
    <col min="10248" max="10248" width="23.25" style="13" customWidth="1"/>
    <col min="10249" max="10249" width="17.125" style="13" customWidth="1"/>
    <col min="10250" max="10250" width="8.125" style="13" customWidth="1"/>
    <col min="10251" max="10251" width="4" style="13" customWidth="1"/>
    <col min="10252" max="10252" width="0" style="13" hidden="1" customWidth="1"/>
    <col min="10253" max="10253" width="8.25" style="13" customWidth="1"/>
    <col min="10254" max="10254" width="0" style="13" hidden="1" customWidth="1"/>
    <col min="10255" max="10255" width="97.75" style="13" customWidth="1"/>
    <col min="10256" max="10256" width="14.125" style="13" customWidth="1"/>
    <col min="10257" max="10257" width="16" style="13" customWidth="1"/>
    <col min="10258" max="10260" width="10.125" style="13" customWidth="1"/>
    <col min="10261" max="10261" width="5.125" style="13" customWidth="1"/>
    <col min="10262" max="10496" width="9" style="13"/>
    <col min="10497" max="10497" width="4.125" style="13" customWidth="1"/>
    <col min="10498" max="10498" width="22.5" style="13" customWidth="1"/>
    <col min="10499" max="10499" width="26.625" style="13" customWidth="1"/>
    <col min="10500" max="10500" width="17.125" style="13" customWidth="1"/>
    <col min="10501" max="10501" width="8.125" style="13" customWidth="1"/>
    <col min="10502" max="10502" width="4" style="13" customWidth="1"/>
    <col min="10503" max="10503" width="0" style="13" hidden="1" customWidth="1"/>
    <col min="10504" max="10504" width="23.25" style="13" customWidth="1"/>
    <col min="10505" max="10505" width="17.125" style="13" customWidth="1"/>
    <col min="10506" max="10506" width="8.125" style="13" customWidth="1"/>
    <col min="10507" max="10507" width="4" style="13" customWidth="1"/>
    <col min="10508" max="10508" width="0" style="13" hidden="1" customWidth="1"/>
    <col min="10509" max="10509" width="8.25" style="13" customWidth="1"/>
    <col min="10510" max="10510" width="0" style="13" hidden="1" customWidth="1"/>
    <col min="10511" max="10511" width="97.75" style="13" customWidth="1"/>
    <col min="10512" max="10512" width="14.125" style="13" customWidth="1"/>
    <col min="10513" max="10513" width="16" style="13" customWidth="1"/>
    <col min="10514" max="10516" width="10.125" style="13" customWidth="1"/>
    <col min="10517" max="10517" width="5.125" style="13" customWidth="1"/>
    <col min="10518" max="10752" width="9" style="13"/>
    <col min="10753" max="10753" width="4.125" style="13" customWidth="1"/>
    <col min="10754" max="10754" width="22.5" style="13" customWidth="1"/>
    <col min="10755" max="10755" width="26.625" style="13" customWidth="1"/>
    <col min="10756" max="10756" width="17.125" style="13" customWidth="1"/>
    <col min="10757" max="10757" width="8.125" style="13" customWidth="1"/>
    <col min="10758" max="10758" width="4" style="13" customWidth="1"/>
    <col min="10759" max="10759" width="0" style="13" hidden="1" customWidth="1"/>
    <col min="10760" max="10760" width="23.25" style="13" customWidth="1"/>
    <col min="10761" max="10761" width="17.125" style="13" customWidth="1"/>
    <col min="10762" max="10762" width="8.125" style="13" customWidth="1"/>
    <col min="10763" max="10763" width="4" style="13" customWidth="1"/>
    <col min="10764" max="10764" width="0" style="13" hidden="1" customWidth="1"/>
    <col min="10765" max="10765" width="8.25" style="13" customWidth="1"/>
    <col min="10766" max="10766" width="0" style="13" hidden="1" customWidth="1"/>
    <col min="10767" max="10767" width="97.75" style="13" customWidth="1"/>
    <col min="10768" max="10768" width="14.125" style="13" customWidth="1"/>
    <col min="10769" max="10769" width="16" style="13" customWidth="1"/>
    <col min="10770" max="10772" width="10.125" style="13" customWidth="1"/>
    <col min="10773" max="10773" width="5.125" style="13" customWidth="1"/>
    <col min="10774" max="11008" width="9" style="13"/>
    <col min="11009" max="11009" width="4.125" style="13" customWidth="1"/>
    <col min="11010" max="11010" width="22.5" style="13" customWidth="1"/>
    <col min="11011" max="11011" width="26.625" style="13" customWidth="1"/>
    <col min="11012" max="11012" width="17.125" style="13" customWidth="1"/>
    <col min="11013" max="11013" width="8.125" style="13" customWidth="1"/>
    <col min="11014" max="11014" width="4" style="13" customWidth="1"/>
    <col min="11015" max="11015" width="0" style="13" hidden="1" customWidth="1"/>
    <col min="11016" max="11016" width="23.25" style="13" customWidth="1"/>
    <col min="11017" max="11017" width="17.125" style="13" customWidth="1"/>
    <col min="11018" max="11018" width="8.125" style="13" customWidth="1"/>
    <col min="11019" max="11019" width="4" style="13" customWidth="1"/>
    <col min="11020" max="11020" width="0" style="13" hidden="1" customWidth="1"/>
    <col min="11021" max="11021" width="8.25" style="13" customWidth="1"/>
    <col min="11022" max="11022" width="0" style="13" hidden="1" customWidth="1"/>
    <col min="11023" max="11023" width="97.75" style="13" customWidth="1"/>
    <col min="11024" max="11024" width="14.125" style="13" customWidth="1"/>
    <col min="11025" max="11025" width="16" style="13" customWidth="1"/>
    <col min="11026" max="11028" width="10.125" style="13" customWidth="1"/>
    <col min="11029" max="11029" width="5.125" style="13" customWidth="1"/>
    <col min="11030" max="11264" width="9" style="13"/>
    <col min="11265" max="11265" width="4.125" style="13" customWidth="1"/>
    <col min="11266" max="11266" width="22.5" style="13" customWidth="1"/>
    <col min="11267" max="11267" width="26.625" style="13" customWidth="1"/>
    <col min="11268" max="11268" width="17.125" style="13" customWidth="1"/>
    <col min="11269" max="11269" width="8.125" style="13" customWidth="1"/>
    <col min="11270" max="11270" width="4" style="13" customWidth="1"/>
    <col min="11271" max="11271" width="0" style="13" hidden="1" customWidth="1"/>
    <col min="11272" max="11272" width="23.25" style="13" customWidth="1"/>
    <col min="11273" max="11273" width="17.125" style="13" customWidth="1"/>
    <col min="11274" max="11274" width="8.125" style="13" customWidth="1"/>
    <col min="11275" max="11275" width="4" style="13" customWidth="1"/>
    <col min="11276" max="11276" width="0" style="13" hidden="1" customWidth="1"/>
    <col min="11277" max="11277" width="8.25" style="13" customWidth="1"/>
    <col min="11278" max="11278" width="0" style="13" hidden="1" customWidth="1"/>
    <col min="11279" max="11279" width="97.75" style="13" customWidth="1"/>
    <col min="11280" max="11280" width="14.125" style="13" customWidth="1"/>
    <col min="11281" max="11281" width="16" style="13" customWidth="1"/>
    <col min="11282" max="11284" width="10.125" style="13" customWidth="1"/>
    <col min="11285" max="11285" width="5.125" style="13" customWidth="1"/>
    <col min="11286" max="11520" width="9" style="13"/>
    <col min="11521" max="11521" width="4.125" style="13" customWidth="1"/>
    <col min="11522" max="11522" width="22.5" style="13" customWidth="1"/>
    <col min="11523" max="11523" width="26.625" style="13" customWidth="1"/>
    <col min="11524" max="11524" width="17.125" style="13" customWidth="1"/>
    <col min="11525" max="11525" width="8.125" style="13" customWidth="1"/>
    <col min="11526" max="11526" width="4" style="13" customWidth="1"/>
    <col min="11527" max="11527" width="0" style="13" hidden="1" customWidth="1"/>
    <col min="11528" max="11528" width="23.25" style="13" customWidth="1"/>
    <col min="11529" max="11529" width="17.125" style="13" customWidth="1"/>
    <col min="11530" max="11530" width="8.125" style="13" customWidth="1"/>
    <col min="11531" max="11531" width="4" style="13" customWidth="1"/>
    <col min="11532" max="11532" width="0" style="13" hidden="1" customWidth="1"/>
    <col min="11533" max="11533" width="8.25" style="13" customWidth="1"/>
    <col min="11534" max="11534" width="0" style="13" hidden="1" customWidth="1"/>
    <col min="11535" max="11535" width="97.75" style="13" customWidth="1"/>
    <col min="11536" max="11536" width="14.125" style="13" customWidth="1"/>
    <col min="11537" max="11537" width="16" style="13" customWidth="1"/>
    <col min="11538" max="11540" width="10.125" style="13" customWidth="1"/>
    <col min="11541" max="11541" width="5.125" style="13" customWidth="1"/>
    <col min="11542" max="11776" width="9" style="13"/>
    <col min="11777" max="11777" width="4.125" style="13" customWidth="1"/>
    <col min="11778" max="11778" width="22.5" style="13" customWidth="1"/>
    <col min="11779" max="11779" width="26.625" style="13" customWidth="1"/>
    <col min="11780" max="11780" width="17.125" style="13" customWidth="1"/>
    <col min="11781" max="11781" width="8.125" style="13" customWidth="1"/>
    <col min="11782" max="11782" width="4" style="13" customWidth="1"/>
    <col min="11783" max="11783" width="0" style="13" hidden="1" customWidth="1"/>
    <col min="11784" max="11784" width="23.25" style="13" customWidth="1"/>
    <col min="11785" max="11785" width="17.125" style="13" customWidth="1"/>
    <col min="11786" max="11786" width="8.125" style="13" customWidth="1"/>
    <col min="11787" max="11787" width="4" style="13" customWidth="1"/>
    <col min="11788" max="11788" width="0" style="13" hidden="1" customWidth="1"/>
    <col min="11789" max="11789" width="8.25" style="13" customWidth="1"/>
    <col min="11790" max="11790" width="0" style="13" hidden="1" customWidth="1"/>
    <col min="11791" max="11791" width="97.75" style="13" customWidth="1"/>
    <col min="11792" max="11792" width="14.125" style="13" customWidth="1"/>
    <col min="11793" max="11793" width="16" style="13" customWidth="1"/>
    <col min="11794" max="11796" width="10.125" style="13" customWidth="1"/>
    <col min="11797" max="11797" width="5.125" style="13" customWidth="1"/>
    <col min="11798" max="12032" width="9" style="13"/>
    <col min="12033" max="12033" width="4.125" style="13" customWidth="1"/>
    <col min="12034" max="12034" width="22.5" style="13" customWidth="1"/>
    <col min="12035" max="12035" width="26.625" style="13" customWidth="1"/>
    <col min="12036" max="12036" width="17.125" style="13" customWidth="1"/>
    <col min="12037" max="12037" width="8.125" style="13" customWidth="1"/>
    <col min="12038" max="12038" width="4" style="13" customWidth="1"/>
    <col min="12039" max="12039" width="0" style="13" hidden="1" customWidth="1"/>
    <col min="12040" max="12040" width="23.25" style="13" customWidth="1"/>
    <col min="12041" max="12041" width="17.125" style="13" customWidth="1"/>
    <col min="12042" max="12042" width="8.125" style="13" customWidth="1"/>
    <col min="12043" max="12043" width="4" style="13" customWidth="1"/>
    <col min="12044" max="12044" width="0" style="13" hidden="1" customWidth="1"/>
    <col min="12045" max="12045" width="8.25" style="13" customWidth="1"/>
    <col min="12046" max="12046" width="0" style="13" hidden="1" customWidth="1"/>
    <col min="12047" max="12047" width="97.75" style="13" customWidth="1"/>
    <col min="12048" max="12048" width="14.125" style="13" customWidth="1"/>
    <col min="12049" max="12049" width="16" style="13" customWidth="1"/>
    <col min="12050" max="12052" width="10.125" style="13" customWidth="1"/>
    <col min="12053" max="12053" width="5.125" style="13" customWidth="1"/>
    <col min="12054" max="12288" width="9" style="13"/>
    <col min="12289" max="12289" width="4.125" style="13" customWidth="1"/>
    <col min="12290" max="12290" width="22.5" style="13" customWidth="1"/>
    <col min="12291" max="12291" width="26.625" style="13" customWidth="1"/>
    <col min="12292" max="12292" width="17.125" style="13" customWidth="1"/>
    <col min="12293" max="12293" width="8.125" style="13" customWidth="1"/>
    <col min="12294" max="12294" width="4" style="13" customWidth="1"/>
    <col min="12295" max="12295" width="0" style="13" hidden="1" customWidth="1"/>
    <col min="12296" max="12296" width="23.25" style="13" customWidth="1"/>
    <col min="12297" max="12297" width="17.125" style="13" customWidth="1"/>
    <col min="12298" max="12298" width="8.125" style="13" customWidth="1"/>
    <col min="12299" max="12299" width="4" style="13" customWidth="1"/>
    <col min="12300" max="12300" width="0" style="13" hidden="1" customWidth="1"/>
    <col min="12301" max="12301" width="8.25" style="13" customWidth="1"/>
    <col min="12302" max="12302" width="0" style="13" hidden="1" customWidth="1"/>
    <col min="12303" max="12303" width="97.75" style="13" customWidth="1"/>
    <col min="12304" max="12304" width="14.125" style="13" customWidth="1"/>
    <col min="12305" max="12305" width="16" style="13" customWidth="1"/>
    <col min="12306" max="12308" width="10.125" style="13" customWidth="1"/>
    <col min="12309" max="12309" width="5.125" style="13" customWidth="1"/>
    <col min="12310" max="12544" width="9" style="13"/>
    <col min="12545" max="12545" width="4.125" style="13" customWidth="1"/>
    <col min="12546" max="12546" width="22.5" style="13" customWidth="1"/>
    <col min="12547" max="12547" width="26.625" style="13" customWidth="1"/>
    <col min="12548" max="12548" width="17.125" style="13" customWidth="1"/>
    <col min="12549" max="12549" width="8.125" style="13" customWidth="1"/>
    <col min="12550" max="12550" width="4" style="13" customWidth="1"/>
    <col min="12551" max="12551" width="0" style="13" hidden="1" customWidth="1"/>
    <col min="12552" max="12552" width="23.25" style="13" customWidth="1"/>
    <col min="12553" max="12553" width="17.125" style="13" customWidth="1"/>
    <col min="12554" max="12554" width="8.125" style="13" customWidth="1"/>
    <col min="12555" max="12555" width="4" style="13" customWidth="1"/>
    <col min="12556" max="12556" width="0" style="13" hidden="1" customWidth="1"/>
    <col min="12557" max="12557" width="8.25" style="13" customWidth="1"/>
    <col min="12558" max="12558" width="0" style="13" hidden="1" customWidth="1"/>
    <col min="12559" max="12559" width="97.75" style="13" customWidth="1"/>
    <col min="12560" max="12560" width="14.125" style="13" customWidth="1"/>
    <col min="12561" max="12561" width="16" style="13" customWidth="1"/>
    <col min="12562" max="12564" width="10.125" style="13" customWidth="1"/>
    <col min="12565" max="12565" width="5.125" style="13" customWidth="1"/>
    <col min="12566" max="12800" width="9" style="13"/>
    <col min="12801" max="12801" width="4.125" style="13" customWidth="1"/>
    <col min="12802" max="12802" width="22.5" style="13" customWidth="1"/>
    <col min="12803" max="12803" width="26.625" style="13" customWidth="1"/>
    <col min="12804" max="12804" width="17.125" style="13" customWidth="1"/>
    <col min="12805" max="12805" width="8.125" style="13" customWidth="1"/>
    <col min="12806" max="12806" width="4" style="13" customWidth="1"/>
    <col min="12807" max="12807" width="0" style="13" hidden="1" customWidth="1"/>
    <col min="12808" max="12808" width="23.25" style="13" customWidth="1"/>
    <col min="12809" max="12809" width="17.125" style="13" customWidth="1"/>
    <col min="12810" max="12810" width="8.125" style="13" customWidth="1"/>
    <col min="12811" max="12811" width="4" style="13" customWidth="1"/>
    <col min="12812" max="12812" width="0" style="13" hidden="1" customWidth="1"/>
    <col min="12813" max="12813" width="8.25" style="13" customWidth="1"/>
    <col min="12814" max="12814" width="0" style="13" hidden="1" customWidth="1"/>
    <col min="12815" max="12815" width="97.75" style="13" customWidth="1"/>
    <col min="12816" max="12816" width="14.125" style="13" customWidth="1"/>
    <col min="12817" max="12817" width="16" style="13" customWidth="1"/>
    <col min="12818" max="12820" width="10.125" style="13" customWidth="1"/>
    <col min="12821" max="12821" width="5.125" style="13" customWidth="1"/>
    <col min="12822" max="13056" width="9" style="13"/>
    <col min="13057" max="13057" width="4.125" style="13" customWidth="1"/>
    <col min="13058" max="13058" width="22.5" style="13" customWidth="1"/>
    <col min="13059" max="13059" width="26.625" style="13" customWidth="1"/>
    <col min="13060" max="13060" width="17.125" style="13" customWidth="1"/>
    <col min="13061" max="13061" width="8.125" style="13" customWidth="1"/>
    <col min="13062" max="13062" width="4" style="13" customWidth="1"/>
    <col min="13063" max="13063" width="0" style="13" hidden="1" customWidth="1"/>
    <col min="13064" max="13064" width="23.25" style="13" customWidth="1"/>
    <col min="13065" max="13065" width="17.125" style="13" customWidth="1"/>
    <col min="13066" max="13066" width="8.125" style="13" customWidth="1"/>
    <col min="13067" max="13067" width="4" style="13" customWidth="1"/>
    <col min="13068" max="13068" width="0" style="13" hidden="1" customWidth="1"/>
    <col min="13069" max="13069" width="8.25" style="13" customWidth="1"/>
    <col min="13070" max="13070" width="0" style="13" hidden="1" customWidth="1"/>
    <col min="13071" max="13071" width="97.75" style="13" customWidth="1"/>
    <col min="13072" max="13072" width="14.125" style="13" customWidth="1"/>
    <col min="13073" max="13073" width="16" style="13" customWidth="1"/>
    <col min="13074" max="13076" width="10.125" style="13" customWidth="1"/>
    <col min="13077" max="13077" width="5.125" style="13" customWidth="1"/>
    <col min="13078" max="13312" width="9" style="13"/>
    <col min="13313" max="13313" width="4.125" style="13" customWidth="1"/>
    <col min="13314" max="13314" width="22.5" style="13" customWidth="1"/>
    <col min="13315" max="13315" width="26.625" style="13" customWidth="1"/>
    <col min="13316" max="13316" width="17.125" style="13" customWidth="1"/>
    <col min="13317" max="13317" width="8.125" style="13" customWidth="1"/>
    <col min="13318" max="13318" width="4" style="13" customWidth="1"/>
    <col min="13319" max="13319" width="0" style="13" hidden="1" customWidth="1"/>
    <col min="13320" max="13320" width="23.25" style="13" customWidth="1"/>
    <col min="13321" max="13321" width="17.125" style="13" customWidth="1"/>
    <col min="13322" max="13322" width="8.125" style="13" customWidth="1"/>
    <col min="13323" max="13323" width="4" style="13" customWidth="1"/>
    <col min="13324" max="13324" width="0" style="13" hidden="1" customWidth="1"/>
    <col min="13325" max="13325" width="8.25" style="13" customWidth="1"/>
    <col min="13326" max="13326" width="0" style="13" hidden="1" customWidth="1"/>
    <col min="13327" max="13327" width="97.75" style="13" customWidth="1"/>
    <col min="13328" max="13328" width="14.125" style="13" customWidth="1"/>
    <col min="13329" max="13329" width="16" style="13" customWidth="1"/>
    <col min="13330" max="13332" width="10.125" style="13" customWidth="1"/>
    <col min="13333" max="13333" width="5.125" style="13" customWidth="1"/>
    <col min="13334" max="13568" width="9" style="13"/>
    <col min="13569" max="13569" width="4.125" style="13" customWidth="1"/>
    <col min="13570" max="13570" width="22.5" style="13" customWidth="1"/>
    <col min="13571" max="13571" width="26.625" style="13" customWidth="1"/>
    <col min="13572" max="13572" width="17.125" style="13" customWidth="1"/>
    <col min="13573" max="13573" width="8.125" style="13" customWidth="1"/>
    <col min="13574" max="13574" width="4" style="13" customWidth="1"/>
    <col min="13575" max="13575" width="0" style="13" hidden="1" customWidth="1"/>
    <col min="13576" max="13576" width="23.25" style="13" customWidth="1"/>
    <col min="13577" max="13577" width="17.125" style="13" customWidth="1"/>
    <col min="13578" max="13578" width="8.125" style="13" customWidth="1"/>
    <col min="13579" max="13579" width="4" style="13" customWidth="1"/>
    <col min="13580" max="13580" width="0" style="13" hidden="1" customWidth="1"/>
    <col min="13581" max="13581" width="8.25" style="13" customWidth="1"/>
    <col min="13582" max="13582" width="0" style="13" hidden="1" customWidth="1"/>
    <col min="13583" max="13583" width="97.75" style="13" customWidth="1"/>
    <col min="13584" max="13584" width="14.125" style="13" customWidth="1"/>
    <col min="13585" max="13585" width="16" style="13" customWidth="1"/>
    <col min="13586" max="13588" width="10.125" style="13" customWidth="1"/>
    <col min="13589" max="13589" width="5.125" style="13" customWidth="1"/>
    <col min="13590" max="13824" width="9" style="13"/>
    <col min="13825" max="13825" width="4.125" style="13" customWidth="1"/>
    <col min="13826" max="13826" width="22.5" style="13" customWidth="1"/>
    <col min="13827" max="13827" width="26.625" style="13" customWidth="1"/>
    <col min="13828" max="13828" width="17.125" style="13" customWidth="1"/>
    <col min="13829" max="13829" width="8.125" style="13" customWidth="1"/>
    <col min="13830" max="13830" width="4" style="13" customWidth="1"/>
    <col min="13831" max="13831" width="0" style="13" hidden="1" customWidth="1"/>
    <col min="13832" max="13832" width="23.25" style="13" customWidth="1"/>
    <col min="13833" max="13833" width="17.125" style="13" customWidth="1"/>
    <col min="13834" max="13834" width="8.125" style="13" customWidth="1"/>
    <col min="13835" max="13835" width="4" style="13" customWidth="1"/>
    <col min="13836" max="13836" width="0" style="13" hidden="1" customWidth="1"/>
    <col min="13837" max="13837" width="8.25" style="13" customWidth="1"/>
    <col min="13838" max="13838" width="0" style="13" hidden="1" customWidth="1"/>
    <col min="13839" max="13839" width="97.75" style="13" customWidth="1"/>
    <col min="13840" max="13840" width="14.125" style="13" customWidth="1"/>
    <col min="13841" max="13841" width="16" style="13" customWidth="1"/>
    <col min="13842" max="13844" width="10.125" style="13" customWidth="1"/>
    <col min="13845" max="13845" width="5.125" style="13" customWidth="1"/>
    <col min="13846" max="14080" width="9" style="13"/>
    <col min="14081" max="14081" width="4.125" style="13" customWidth="1"/>
    <col min="14082" max="14082" width="22.5" style="13" customWidth="1"/>
    <col min="14083" max="14083" width="26.625" style="13" customWidth="1"/>
    <col min="14084" max="14084" width="17.125" style="13" customWidth="1"/>
    <col min="14085" max="14085" width="8.125" style="13" customWidth="1"/>
    <col min="14086" max="14086" width="4" style="13" customWidth="1"/>
    <col min="14087" max="14087" width="0" style="13" hidden="1" customWidth="1"/>
    <col min="14088" max="14088" width="23.25" style="13" customWidth="1"/>
    <col min="14089" max="14089" width="17.125" style="13" customWidth="1"/>
    <col min="14090" max="14090" width="8.125" style="13" customWidth="1"/>
    <col min="14091" max="14091" width="4" style="13" customWidth="1"/>
    <col min="14092" max="14092" width="0" style="13" hidden="1" customWidth="1"/>
    <col min="14093" max="14093" width="8.25" style="13" customWidth="1"/>
    <col min="14094" max="14094" width="0" style="13" hidden="1" customWidth="1"/>
    <col min="14095" max="14095" width="97.75" style="13" customWidth="1"/>
    <col min="14096" max="14096" width="14.125" style="13" customWidth="1"/>
    <col min="14097" max="14097" width="16" style="13" customWidth="1"/>
    <col min="14098" max="14100" width="10.125" style="13" customWidth="1"/>
    <col min="14101" max="14101" width="5.125" style="13" customWidth="1"/>
    <col min="14102" max="14336" width="9" style="13"/>
    <col min="14337" max="14337" width="4.125" style="13" customWidth="1"/>
    <col min="14338" max="14338" width="22.5" style="13" customWidth="1"/>
    <col min="14339" max="14339" width="26.625" style="13" customWidth="1"/>
    <col min="14340" max="14340" width="17.125" style="13" customWidth="1"/>
    <col min="14341" max="14341" width="8.125" style="13" customWidth="1"/>
    <col min="14342" max="14342" width="4" style="13" customWidth="1"/>
    <col min="14343" max="14343" width="0" style="13" hidden="1" customWidth="1"/>
    <col min="14344" max="14344" width="23.25" style="13" customWidth="1"/>
    <col min="14345" max="14345" width="17.125" style="13" customWidth="1"/>
    <col min="14346" max="14346" width="8.125" style="13" customWidth="1"/>
    <col min="14347" max="14347" width="4" style="13" customWidth="1"/>
    <col min="14348" max="14348" width="0" style="13" hidden="1" customWidth="1"/>
    <col min="14349" max="14349" width="8.25" style="13" customWidth="1"/>
    <col min="14350" max="14350" width="0" style="13" hidden="1" customWidth="1"/>
    <col min="14351" max="14351" width="97.75" style="13" customWidth="1"/>
    <col min="14352" max="14352" width="14.125" style="13" customWidth="1"/>
    <col min="14353" max="14353" width="16" style="13" customWidth="1"/>
    <col min="14354" max="14356" width="10.125" style="13" customWidth="1"/>
    <col min="14357" max="14357" width="5.125" style="13" customWidth="1"/>
    <col min="14358" max="14592" width="9" style="13"/>
    <col min="14593" max="14593" width="4.125" style="13" customWidth="1"/>
    <col min="14594" max="14594" width="22.5" style="13" customWidth="1"/>
    <col min="14595" max="14595" width="26.625" style="13" customWidth="1"/>
    <col min="14596" max="14596" width="17.125" style="13" customWidth="1"/>
    <col min="14597" max="14597" width="8.125" style="13" customWidth="1"/>
    <col min="14598" max="14598" width="4" style="13" customWidth="1"/>
    <col min="14599" max="14599" width="0" style="13" hidden="1" customWidth="1"/>
    <col min="14600" max="14600" width="23.25" style="13" customWidth="1"/>
    <col min="14601" max="14601" width="17.125" style="13" customWidth="1"/>
    <col min="14602" max="14602" width="8.125" style="13" customWidth="1"/>
    <col min="14603" max="14603" width="4" style="13" customWidth="1"/>
    <col min="14604" max="14604" width="0" style="13" hidden="1" customWidth="1"/>
    <col min="14605" max="14605" width="8.25" style="13" customWidth="1"/>
    <col min="14606" max="14606" width="0" style="13" hidden="1" customWidth="1"/>
    <col min="14607" max="14607" width="97.75" style="13" customWidth="1"/>
    <col min="14608" max="14608" width="14.125" style="13" customWidth="1"/>
    <col min="14609" max="14609" width="16" style="13" customWidth="1"/>
    <col min="14610" max="14612" width="10.125" style="13" customWidth="1"/>
    <col min="14613" max="14613" width="5.125" style="13" customWidth="1"/>
    <col min="14614" max="14848" width="9" style="13"/>
    <col min="14849" max="14849" width="4.125" style="13" customWidth="1"/>
    <col min="14850" max="14850" width="22.5" style="13" customWidth="1"/>
    <col min="14851" max="14851" width="26.625" style="13" customWidth="1"/>
    <col min="14852" max="14852" width="17.125" style="13" customWidth="1"/>
    <col min="14853" max="14853" width="8.125" style="13" customWidth="1"/>
    <col min="14854" max="14854" width="4" style="13" customWidth="1"/>
    <col min="14855" max="14855" width="0" style="13" hidden="1" customWidth="1"/>
    <col min="14856" max="14856" width="23.25" style="13" customWidth="1"/>
    <col min="14857" max="14857" width="17.125" style="13" customWidth="1"/>
    <col min="14858" max="14858" width="8.125" style="13" customWidth="1"/>
    <col min="14859" max="14859" width="4" style="13" customWidth="1"/>
    <col min="14860" max="14860" width="0" style="13" hidden="1" customWidth="1"/>
    <col min="14861" max="14861" width="8.25" style="13" customWidth="1"/>
    <col min="14862" max="14862" width="0" style="13" hidden="1" customWidth="1"/>
    <col min="14863" max="14863" width="97.75" style="13" customWidth="1"/>
    <col min="14864" max="14864" width="14.125" style="13" customWidth="1"/>
    <col min="14865" max="14865" width="16" style="13" customWidth="1"/>
    <col min="14866" max="14868" width="10.125" style="13" customWidth="1"/>
    <col min="14869" max="14869" width="5.125" style="13" customWidth="1"/>
    <col min="14870" max="15104" width="9" style="13"/>
    <col min="15105" max="15105" width="4.125" style="13" customWidth="1"/>
    <col min="15106" max="15106" width="22.5" style="13" customWidth="1"/>
    <col min="15107" max="15107" width="26.625" style="13" customWidth="1"/>
    <col min="15108" max="15108" width="17.125" style="13" customWidth="1"/>
    <col min="15109" max="15109" width="8.125" style="13" customWidth="1"/>
    <col min="15110" max="15110" width="4" style="13" customWidth="1"/>
    <col min="15111" max="15111" width="0" style="13" hidden="1" customWidth="1"/>
    <col min="15112" max="15112" width="23.25" style="13" customWidth="1"/>
    <col min="15113" max="15113" width="17.125" style="13" customWidth="1"/>
    <col min="15114" max="15114" width="8.125" style="13" customWidth="1"/>
    <col min="15115" max="15115" width="4" style="13" customWidth="1"/>
    <col min="15116" max="15116" width="0" style="13" hidden="1" customWidth="1"/>
    <col min="15117" max="15117" width="8.25" style="13" customWidth="1"/>
    <col min="15118" max="15118" width="0" style="13" hidden="1" customWidth="1"/>
    <col min="15119" max="15119" width="97.75" style="13" customWidth="1"/>
    <col min="15120" max="15120" width="14.125" style="13" customWidth="1"/>
    <col min="15121" max="15121" width="16" style="13" customWidth="1"/>
    <col min="15122" max="15124" width="10.125" style="13" customWidth="1"/>
    <col min="15125" max="15125" width="5.125" style="13" customWidth="1"/>
    <col min="15126" max="15360" width="9" style="13"/>
    <col min="15361" max="15361" width="4.125" style="13" customWidth="1"/>
    <col min="15362" max="15362" width="22.5" style="13" customWidth="1"/>
    <col min="15363" max="15363" width="26.625" style="13" customWidth="1"/>
    <col min="15364" max="15364" width="17.125" style="13" customWidth="1"/>
    <col min="15365" max="15365" width="8.125" style="13" customWidth="1"/>
    <col min="15366" max="15366" width="4" style="13" customWidth="1"/>
    <col min="15367" max="15367" width="0" style="13" hidden="1" customWidth="1"/>
    <col min="15368" max="15368" width="23.25" style="13" customWidth="1"/>
    <col min="15369" max="15369" width="17.125" style="13" customWidth="1"/>
    <col min="15370" max="15370" width="8.125" style="13" customWidth="1"/>
    <col min="15371" max="15371" width="4" style="13" customWidth="1"/>
    <col min="15372" max="15372" width="0" style="13" hidden="1" customWidth="1"/>
    <col min="15373" max="15373" width="8.25" style="13" customWidth="1"/>
    <col min="15374" max="15374" width="0" style="13" hidden="1" customWidth="1"/>
    <col min="15375" max="15375" width="97.75" style="13" customWidth="1"/>
    <col min="15376" max="15376" width="14.125" style="13" customWidth="1"/>
    <col min="15377" max="15377" width="16" style="13" customWidth="1"/>
    <col min="15378" max="15380" width="10.125" style="13" customWidth="1"/>
    <col min="15381" max="15381" width="5.125" style="13" customWidth="1"/>
    <col min="15382" max="15616" width="9" style="13"/>
    <col min="15617" max="15617" width="4.125" style="13" customWidth="1"/>
    <col min="15618" max="15618" width="22.5" style="13" customWidth="1"/>
    <col min="15619" max="15619" width="26.625" style="13" customWidth="1"/>
    <col min="15620" max="15620" width="17.125" style="13" customWidth="1"/>
    <col min="15621" max="15621" width="8.125" style="13" customWidth="1"/>
    <col min="15622" max="15622" width="4" style="13" customWidth="1"/>
    <col min="15623" max="15623" width="0" style="13" hidden="1" customWidth="1"/>
    <col min="15624" max="15624" width="23.25" style="13" customWidth="1"/>
    <col min="15625" max="15625" width="17.125" style="13" customWidth="1"/>
    <col min="15626" max="15626" width="8.125" style="13" customWidth="1"/>
    <col min="15627" max="15627" width="4" style="13" customWidth="1"/>
    <col min="15628" max="15628" width="0" style="13" hidden="1" customWidth="1"/>
    <col min="15629" max="15629" width="8.25" style="13" customWidth="1"/>
    <col min="15630" max="15630" width="0" style="13" hidden="1" customWidth="1"/>
    <col min="15631" max="15631" width="97.75" style="13" customWidth="1"/>
    <col min="15632" max="15632" width="14.125" style="13" customWidth="1"/>
    <col min="15633" max="15633" width="16" style="13" customWidth="1"/>
    <col min="15634" max="15636" width="10.125" style="13" customWidth="1"/>
    <col min="15637" max="15637" width="5.125" style="13" customWidth="1"/>
    <col min="15638" max="15872" width="9" style="13"/>
    <col min="15873" max="15873" width="4.125" style="13" customWidth="1"/>
    <col min="15874" max="15874" width="22.5" style="13" customWidth="1"/>
    <col min="15875" max="15875" width="26.625" style="13" customWidth="1"/>
    <col min="15876" max="15876" width="17.125" style="13" customWidth="1"/>
    <col min="15877" max="15877" width="8.125" style="13" customWidth="1"/>
    <col min="15878" max="15878" width="4" style="13" customWidth="1"/>
    <col min="15879" max="15879" width="0" style="13" hidden="1" customWidth="1"/>
    <col min="15880" max="15880" width="23.25" style="13" customWidth="1"/>
    <col min="15881" max="15881" width="17.125" style="13" customWidth="1"/>
    <col min="15882" max="15882" width="8.125" style="13" customWidth="1"/>
    <col min="15883" max="15883" width="4" style="13" customWidth="1"/>
    <col min="15884" max="15884" width="0" style="13" hidden="1" customWidth="1"/>
    <col min="15885" max="15885" width="8.25" style="13" customWidth="1"/>
    <col min="15886" max="15886" width="0" style="13" hidden="1" customWidth="1"/>
    <col min="15887" max="15887" width="97.75" style="13" customWidth="1"/>
    <col min="15888" max="15888" width="14.125" style="13" customWidth="1"/>
    <col min="15889" max="15889" width="16" style="13" customWidth="1"/>
    <col min="15890" max="15892" width="10.125" style="13" customWidth="1"/>
    <col min="15893" max="15893" width="5.125" style="13" customWidth="1"/>
    <col min="15894" max="16128" width="9" style="13"/>
    <col min="16129" max="16129" width="4.125" style="13" customWidth="1"/>
    <col min="16130" max="16130" width="22.5" style="13" customWidth="1"/>
    <col min="16131" max="16131" width="26.625" style="13" customWidth="1"/>
    <col min="16132" max="16132" width="17.125" style="13" customWidth="1"/>
    <col min="16133" max="16133" width="8.125" style="13" customWidth="1"/>
    <col min="16134" max="16134" width="4" style="13" customWidth="1"/>
    <col min="16135" max="16135" width="0" style="13" hidden="1" customWidth="1"/>
    <col min="16136" max="16136" width="23.25" style="13" customWidth="1"/>
    <col min="16137" max="16137" width="17.125" style="13" customWidth="1"/>
    <col min="16138" max="16138" width="8.125" style="13" customWidth="1"/>
    <col min="16139" max="16139" width="4" style="13" customWidth="1"/>
    <col min="16140" max="16140" width="0" style="13" hidden="1" customWidth="1"/>
    <col min="16141" max="16141" width="8.25" style="13" customWidth="1"/>
    <col min="16142" max="16142" width="0" style="13" hidden="1" customWidth="1"/>
    <col min="16143" max="16143" width="97.75" style="13" customWidth="1"/>
    <col min="16144" max="16144" width="14.125" style="13" customWidth="1"/>
    <col min="16145" max="16145" width="16" style="13" customWidth="1"/>
    <col min="16146" max="16148" width="10.125" style="13" customWidth="1"/>
    <col min="16149" max="16149" width="5.125" style="13" customWidth="1"/>
    <col min="16150" max="16384" width="9" style="13"/>
  </cols>
  <sheetData>
    <row r="1" spans="1:21" ht="36.75" customHeight="1" x14ac:dyDescent="0.15">
      <c r="A1" s="11" t="s">
        <v>105</v>
      </c>
      <c r="B1" s="11"/>
      <c r="C1" s="12"/>
      <c r="D1" s="13"/>
      <c r="E1" s="12"/>
      <c r="F1" s="12"/>
      <c r="G1" s="12"/>
      <c r="H1" s="210"/>
      <c r="I1" s="210"/>
      <c r="J1" s="211"/>
      <c r="K1" s="211"/>
      <c r="L1" s="211"/>
      <c r="M1" s="211"/>
      <c r="N1" s="211"/>
      <c r="O1" s="211"/>
      <c r="P1" s="12"/>
      <c r="Q1" s="12"/>
      <c r="R1" s="15"/>
      <c r="S1" s="15"/>
      <c r="T1" s="13"/>
      <c r="U1" s="13"/>
    </row>
    <row r="2" spans="1:21" ht="36.75" customHeight="1" x14ac:dyDescent="0.15">
      <c r="A2" s="210" t="s">
        <v>106</v>
      </c>
      <c r="B2" s="210"/>
      <c r="C2" s="211"/>
      <c r="D2" s="211"/>
      <c r="E2" s="211"/>
      <c r="F2" s="211"/>
      <c r="G2" s="211"/>
      <c r="H2" s="211"/>
      <c r="I2" s="211"/>
      <c r="J2" s="211"/>
      <c r="K2" s="211"/>
      <c r="L2" s="211"/>
      <c r="M2" s="211"/>
      <c r="N2" s="211"/>
      <c r="O2" s="211"/>
      <c r="P2" s="211"/>
      <c r="Q2" s="211"/>
      <c r="R2" s="211"/>
      <c r="S2" s="211"/>
      <c r="T2" s="211"/>
      <c r="U2" s="13"/>
    </row>
    <row r="3" spans="1:21" ht="18.75" customHeight="1" x14ac:dyDescent="0.15">
      <c r="A3" s="16"/>
      <c r="B3" s="16"/>
      <c r="C3" s="12"/>
      <c r="D3" s="13"/>
      <c r="E3" s="17"/>
      <c r="F3" s="12"/>
      <c r="G3" s="12"/>
      <c r="H3" s="12"/>
      <c r="I3" s="13"/>
      <c r="J3" s="12"/>
      <c r="K3" s="18"/>
      <c r="L3" s="18"/>
      <c r="M3" s="18"/>
      <c r="N3" s="18"/>
      <c r="O3" s="12"/>
      <c r="P3" s="19"/>
      <c r="Q3" s="212" t="s">
        <v>107</v>
      </c>
      <c r="R3" s="213"/>
      <c r="S3" s="213"/>
      <c r="T3" s="214"/>
      <c r="U3" s="13"/>
    </row>
    <row r="4" spans="1:21" ht="15.75" customHeight="1" x14ac:dyDescent="0.15">
      <c r="A4" s="16"/>
      <c r="B4" s="16"/>
      <c r="C4" s="12"/>
      <c r="D4" s="13"/>
      <c r="E4" s="17"/>
      <c r="F4" s="12"/>
      <c r="G4" s="12"/>
      <c r="H4" s="12"/>
      <c r="I4" s="13"/>
      <c r="J4" s="12"/>
      <c r="K4" s="18"/>
      <c r="L4" s="18"/>
      <c r="M4" s="18"/>
      <c r="N4" s="20"/>
      <c r="O4" s="12"/>
      <c r="P4" s="21"/>
      <c r="Q4" s="22"/>
      <c r="R4" s="23" t="s">
        <v>5</v>
      </c>
      <c r="S4" s="24" t="s">
        <v>308</v>
      </c>
      <c r="T4" s="24" t="s">
        <v>109</v>
      </c>
      <c r="U4" s="13"/>
    </row>
    <row r="5" spans="1:21" ht="22.5" customHeight="1" x14ac:dyDescent="0.15">
      <c r="A5" s="16"/>
      <c r="B5" s="16"/>
      <c r="C5" s="12"/>
      <c r="D5" s="13"/>
      <c r="E5" s="17"/>
      <c r="F5" s="12"/>
      <c r="G5" s="12"/>
      <c r="H5" s="12"/>
      <c r="I5" s="13"/>
      <c r="J5" s="12"/>
      <c r="K5" s="18"/>
      <c r="L5" s="18"/>
      <c r="M5" s="18"/>
      <c r="N5" s="20"/>
      <c r="O5" s="12"/>
      <c r="P5" s="25"/>
      <c r="Q5" s="26" t="s">
        <v>110</v>
      </c>
      <c r="R5" s="27"/>
      <c r="S5" s="28"/>
      <c r="T5" s="28"/>
      <c r="U5" s="13"/>
    </row>
    <row r="6" spans="1:21" ht="22.5" customHeight="1" x14ac:dyDescent="0.15">
      <c r="A6" s="16"/>
      <c r="B6" s="16"/>
      <c r="C6" s="12"/>
      <c r="D6" s="29"/>
      <c r="E6" s="17"/>
      <c r="F6" s="12"/>
      <c r="G6" s="12"/>
      <c r="H6" s="12"/>
      <c r="I6" s="29"/>
      <c r="J6" s="12"/>
      <c r="K6" s="18"/>
      <c r="L6" s="18"/>
      <c r="M6" s="18"/>
      <c r="N6" s="20"/>
      <c r="O6" s="12"/>
      <c r="P6" s="25"/>
      <c r="Q6" s="26" t="s">
        <v>111</v>
      </c>
      <c r="R6" s="27"/>
      <c r="S6" s="28"/>
      <c r="T6" s="28"/>
      <c r="U6" s="13"/>
    </row>
    <row r="7" spans="1:21" ht="22.5" customHeight="1" x14ac:dyDescent="0.15">
      <c r="A7" s="16"/>
      <c r="B7" s="16"/>
      <c r="C7" s="12"/>
      <c r="D7" s="30"/>
      <c r="E7" s="17"/>
      <c r="F7" s="12"/>
      <c r="G7" s="12"/>
      <c r="I7" s="30"/>
      <c r="J7" s="12"/>
      <c r="K7" s="18"/>
      <c r="L7" s="18"/>
      <c r="M7" s="18"/>
      <c r="N7" s="32"/>
      <c r="O7" s="12"/>
      <c r="P7" s="25"/>
      <c r="Q7" s="26" t="s">
        <v>112</v>
      </c>
      <c r="R7" s="27"/>
      <c r="S7" s="28"/>
      <c r="T7" s="28"/>
      <c r="U7" s="33"/>
    </row>
    <row r="8" spans="1:21" ht="27.75" customHeight="1" thickBot="1" x14ac:dyDescent="0.3">
      <c r="A8" s="215" t="s">
        <v>309</v>
      </c>
      <c r="B8" s="216"/>
      <c r="C8" s="216"/>
      <c r="D8" s="216"/>
      <c r="E8" s="216"/>
      <c r="F8" s="216"/>
      <c r="G8" s="12"/>
      <c r="H8" s="12"/>
      <c r="I8" s="34"/>
      <c r="J8" s="12"/>
      <c r="K8" s="18"/>
      <c r="L8" s="18"/>
      <c r="M8" s="18"/>
      <c r="N8" s="32"/>
      <c r="O8" s="12"/>
      <c r="P8" s="35"/>
      <c r="Q8" s="34"/>
      <c r="R8" s="36"/>
      <c r="S8" s="36"/>
      <c r="T8" s="37"/>
      <c r="U8" s="33"/>
    </row>
    <row r="9" spans="1:21" customFormat="1" ht="42" customHeight="1" thickBot="1" x14ac:dyDescent="0.2">
      <c r="A9" s="38"/>
      <c r="B9" s="39" t="s">
        <v>114</v>
      </c>
      <c r="C9" s="40" t="s">
        <v>115</v>
      </c>
      <c r="D9" s="41" t="s">
        <v>116</v>
      </c>
      <c r="E9" s="42" t="s">
        <v>117</v>
      </c>
      <c r="F9" s="43" t="s">
        <v>118</v>
      </c>
      <c r="G9" s="40" t="s">
        <v>119</v>
      </c>
      <c r="H9" s="39" t="s">
        <v>115</v>
      </c>
      <c r="I9" s="41" t="s">
        <v>116</v>
      </c>
      <c r="J9" s="44" t="s">
        <v>120</v>
      </c>
      <c r="K9" s="43" t="s">
        <v>118</v>
      </c>
      <c r="L9" s="43" t="s">
        <v>119</v>
      </c>
      <c r="M9" s="43" t="s">
        <v>121</v>
      </c>
      <c r="N9" s="45" t="s">
        <v>122</v>
      </c>
      <c r="O9" s="46" t="s">
        <v>123</v>
      </c>
      <c r="P9" s="43" t="s">
        <v>124</v>
      </c>
      <c r="Q9" s="47" t="s">
        <v>116</v>
      </c>
      <c r="R9" s="48" t="s">
        <v>125</v>
      </c>
      <c r="S9" s="49" t="s">
        <v>126</v>
      </c>
      <c r="T9" s="50" t="s">
        <v>127</v>
      </c>
      <c r="U9" s="51"/>
    </row>
    <row r="10" spans="1:21" ht="18.75" customHeight="1" x14ac:dyDescent="0.15">
      <c r="A10" s="217" t="s">
        <v>128</v>
      </c>
      <c r="B10" s="52" t="s">
        <v>310</v>
      </c>
      <c r="C10" s="53" t="s">
        <v>311</v>
      </c>
      <c r="D10" s="54" t="s">
        <v>146</v>
      </c>
      <c r="E10" s="55">
        <v>40</v>
      </c>
      <c r="F10" s="56" t="s">
        <v>132</v>
      </c>
      <c r="G10" s="57"/>
      <c r="H10" s="58" t="s">
        <v>311</v>
      </c>
      <c r="I10" s="54" t="s">
        <v>146</v>
      </c>
      <c r="J10" s="56">
        <f t="shared" ref="J10:J15" si="0">ROUNDUP(E10*0.75,2)</f>
        <v>30</v>
      </c>
      <c r="K10" s="56" t="s">
        <v>132</v>
      </c>
      <c r="L10" s="56"/>
      <c r="M10" s="56">
        <f>ROUNDUP((R5*E10)+(R6*J10)+(R7*(E10*2)),2)</f>
        <v>0</v>
      </c>
      <c r="N10" s="59">
        <f>M10</f>
        <v>0</v>
      </c>
      <c r="O10" s="52" t="s">
        <v>312</v>
      </c>
      <c r="P10" s="60" t="s">
        <v>200</v>
      </c>
      <c r="Q10" s="54"/>
      <c r="R10" s="61">
        <v>0.5</v>
      </c>
      <c r="S10" s="55">
        <f>ROUNDUP(R10*0.75,2)</f>
        <v>0.38</v>
      </c>
      <c r="T10" s="62">
        <f>ROUNDUP((R5*R10)+(R6*S10)+(R7*(R10*2)),2)</f>
        <v>0</v>
      </c>
    </row>
    <row r="11" spans="1:21" ht="18.75" customHeight="1" x14ac:dyDescent="0.15">
      <c r="A11" s="218"/>
      <c r="B11" s="75"/>
      <c r="C11" s="76" t="s">
        <v>201</v>
      </c>
      <c r="D11" s="77"/>
      <c r="E11" s="78">
        <v>30</v>
      </c>
      <c r="F11" s="79" t="s">
        <v>132</v>
      </c>
      <c r="G11" s="80"/>
      <c r="H11" s="81" t="s">
        <v>201</v>
      </c>
      <c r="I11" s="77"/>
      <c r="J11" s="79">
        <f t="shared" si="0"/>
        <v>22.5</v>
      </c>
      <c r="K11" s="79" t="s">
        <v>132</v>
      </c>
      <c r="L11" s="79"/>
      <c r="M11" s="79">
        <f>ROUNDUP((R5*E11)+(R6*J11)+(R7*(E11*2)),2)</f>
        <v>0</v>
      </c>
      <c r="N11" s="82">
        <f>M11</f>
        <v>0</v>
      </c>
      <c r="O11" s="75" t="s">
        <v>313</v>
      </c>
      <c r="P11" s="83" t="s">
        <v>158</v>
      </c>
      <c r="Q11" s="77"/>
      <c r="R11" s="84">
        <v>150</v>
      </c>
      <c r="S11" s="78">
        <f>ROUNDUP(R11*0.75,2)</f>
        <v>112.5</v>
      </c>
      <c r="T11" s="85">
        <f>ROUNDUP((R5*R11)+(R6*S11)+(R7*(R11*2)),2)</f>
        <v>0</v>
      </c>
    </row>
    <row r="12" spans="1:21" ht="18.75" customHeight="1" x14ac:dyDescent="0.15">
      <c r="A12" s="218"/>
      <c r="B12" s="75"/>
      <c r="C12" s="76" t="s">
        <v>180</v>
      </c>
      <c r="D12" s="77"/>
      <c r="E12" s="78">
        <v>30</v>
      </c>
      <c r="F12" s="79" t="s">
        <v>132</v>
      </c>
      <c r="G12" s="80"/>
      <c r="H12" s="81" t="s">
        <v>180</v>
      </c>
      <c r="I12" s="77"/>
      <c r="J12" s="79">
        <f t="shared" si="0"/>
        <v>22.5</v>
      </c>
      <c r="K12" s="79" t="s">
        <v>132</v>
      </c>
      <c r="L12" s="79"/>
      <c r="M12" s="79">
        <f>ROUNDUP((R5*E12)+(R6*J12)+(R7*(E12*2)),2)</f>
        <v>0</v>
      </c>
      <c r="N12" s="82">
        <f>ROUND(M12+(M12*10/100),2)</f>
        <v>0</v>
      </c>
      <c r="O12" s="75" t="s">
        <v>314</v>
      </c>
      <c r="P12" s="83" t="s">
        <v>160</v>
      </c>
      <c r="Q12" s="77"/>
      <c r="R12" s="84">
        <v>2</v>
      </c>
      <c r="S12" s="78">
        <f>ROUNDUP(R12*0.75,2)</f>
        <v>1.5</v>
      </c>
      <c r="T12" s="85">
        <f>ROUNDUP((R5*R12)+(R6*S12)+(R7*(R12*2)),2)</f>
        <v>0</v>
      </c>
    </row>
    <row r="13" spans="1:21" ht="18.75" customHeight="1" x14ac:dyDescent="0.15">
      <c r="A13" s="218"/>
      <c r="B13" s="75"/>
      <c r="C13" s="76" t="s">
        <v>315</v>
      </c>
      <c r="D13" s="77"/>
      <c r="E13" s="78">
        <v>10</v>
      </c>
      <c r="F13" s="79" t="s">
        <v>132</v>
      </c>
      <c r="G13" s="80"/>
      <c r="H13" s="81" t="s">
        <v>315</v>
      </c>
      <c r="I13" s="77"/>
      <c r="J13" s="79">
        <f t="shared" si="0"/>
        <v>7.5</v>
      </c>
      <c r="K13" s="79" t="s">
        <v>132</v>
      </c>
      <c r="L13" s="79"/>
      <c r="M13" s="79">
        <f>ROUNDUP((R5*E13)+(R6*J13)+(R7*(E13*2)),2)</f>
        <v>0</v>
      </c>
      <c r="N13" s="82">
        <f>ROUND(M13+(M13*15/100),2)</f>
        <v>0</v>
      </c>
      <c r="O13" s="75" t="s">
        <v>316</v>
      </c>
      <c r="P13" s="83"/>
      <c r="Q13" s="77"/>
      <c r="R13" s="84"/>
      <c r="S13" s="78"/>
      <c r="T13" s="85"/>
    </row>
    <row r="14" spans="1:21" ht="18.75" customHeight="1" x14ac:dyDescent="0.15">
      <c r="A14" s="218"/>
      <c r="B14" s="75"/>
      <c r="C14" s="76" t="s">
        <v>229</v>
      </c>
      <c r="D14" s="77"/>
      <c r="E14" s="78">
        <v>10</v>
      </c>
      <c r="F14" s="79" t="s">
        <v>132</v>
      </c>
      <c r="G14" s="80"/>
      <c r="H14" s="81" t="s">
        <v>229</v>
      </c>
      <c r="I14" s="77"/>
      <c r="J14" s="79">
        <f t="shared" si="0"/>
        <v>7.5</v>
      </c>
      <c r="K14" s="79" t="s">
        <v>132</v>
      </c>
      <c r="L14" s="79"/>
      <c r="M14" s="79">
        <f>ROUNDUP((R5*E14)+(R6*J14)+(R7*(E14*2)),2)</f>
        <v>0</v>
      </c>
      <c r="N14" s="82">
        <f>ROUND(M14+(M14*15/100),2)</f>
        <v>0</v>
      </c>
      <c r="O14" s="75" t="s">
        <v>317</v>
      </c>
      <c r="P14" s="83"/>
      <c r="Q14" s="77"/>
      <c r="R14" s="84"/>
      <c r="S14" s="78"/>
      <c r="T14" s="85"/>
    </row>
    <row r="15" spans="1:21" ht="18.75" customHeight="1" x14ac:dyDescent="0.15">
      <c r="A15" s="218"/>
      <c r="B15" s="75"/>
      <c r="C15" s="76" t="s">
        <v>255</v>
      </c>
      <c r="D15" s="77"/>
      <c r="E15" s="78">
        <v>10</v>
      </c>
      <c r="F15" s="79" t="s">
        <v>132</v>
      </c>
      <c r="G15" s="80"/>
      <c r="H15" s="81" t="s">
        <v>255</v>
      </c>
      <c r="I15" s="77"/>
      <c r="J15" s="79">
        <f t="shared" si="0"/>
        <v>7.5</v>
      </c>
      <c r="K15" s="79" t="s">
        <v>132</v>
      </c>
      <c r="L15" s="79"/>
      <c r="M15" s="79">
        <f>ROUNDUP((R5*E15)+(R6*J15)+(R7*(E15*2)),2)</f>
        <v>0</v>
      </c>
      <c r="N15" s="82">
        <f>M15</f>
        <v>0</v>
      </c>
      <c r="O15" s="75" t="s">
        <v>148</v>
      </c>
      <c r="P15" s="83"/>
      <c r="Q15" s="77"/>
      <c r="R15" s="84"/>
      <c r="S15" s="78"/>
      <c r="T15" s="85"/>
    </row>
    <row r="16" spans="1:21" ht="18.75" customHeight="1" x14ac:dyDescent="0.15">
      <c r="A16" s="218"/>
      <c r="B16" s="64"/>
      <c r="C16" s="65"/>
      <c r="D16" s="66"/>
      <c r="E16" s="67"/>
      <c r="F16" s="68"/>
      <c r="G16" s="69"/>
      <c r="H16" s="70"/>
      <c r="I16" s="66"/>
      <c r="J16" s="68"/>
      <c r="K16" s="68"/>
      <c r="L16" s="68"/>
      <c r="M16" s="68"/>
      <c r="N16" s="71"/>
      <c r="O16" s="64"/>
      <c r="P16" s="72"/>
      <c r="Q16" s="66"/>
      <c r="R16" s="73"/>
      <c r="S16" s="67"/>
      <c r="T16" s="74"/>
    </row>
    <row r="17" spans="1:20" ht="18.75" customHeight="1" x14ac:dyDescent="0.15">
      <c r="A17" s="218"/>
      <c r="B17" s="75" t="s">
        <v>318</v>
      </c>
      <c r="C17" s="76" t="s">
        <v>319</v>
      </c>
      <c r="D17" s="77"/>
      <c r="E17" s="108">
        <v>0.1</v>
      </c>
      <c r="F17" s="79" t="s">
        <v>166</v>
      </c>
      <c r="G17" s="80" t="s">
        <v>171</v>
      </c>
      <c r="H17" s="81" t="s">
        <v>319</v>
      </c>
      <c r="I17" s="77"/>
      <c r="J17" s="79">
        <f>ROUNDUP(E17*0.75,2)</f>
        <v>0.08</v>
      </c>
      <c r="K17" s="79" t="s">
        <v>166</v>
      </c>
      <c r="L17" s="79" t="s">
        <v>171</v>
      </c>
      <c r="M17" s="79">
        <f>ROUNDUP((R5*E17)+(R6*J17)+(R7*(E17*2)),2)</f>
        <v>0</v>
      </c>
      <c r="N17" s="82">
        <f>M17</f>
        <v>0</v>
      </c>
      <c r="O17" s="75" t="s">
        <v>320</v>
      </c>
      <c r="P17" s="83" t="s">
        <v>203</v>
      </c>
      <c r="Q17" s="77"/>
      <c r="R17" s="84">
        <v>1.5</v>
      </c>
      <c r="S17" s="78">
        <f>ROUNDUP(R17*0.75,2)</f>
        <v>1.1300000000000001</v>
      </c>
      <c r="T17" s="85">
        <f>ROUNDUP((R5*R17)+(R6*S17)+(R7*(R17*2)),2)</f>
        <v>0</v>
      </c>
    </row>
    <row r="18" spans="1:20" ht="18.75" customHeight="1" x14ac:dyDescent="0.15">
      <c r="A18" s="218"/>
      <c r="B18" s="75"/>
      <c r="C18" s="76" t="s">
        <v>143</v>
      </c>
      <c r="D18" s="77"/>
      <c r="E18" s="78">
        <v>10</v>
      </c>
      <c r="F18" s="79" t="s">
        <v>132</v>
      </c>
      <c r="G18" s="80"/>
      <c r="H18" s="81" t="s">
        <v>143</v>
      </c>
      <c r="I18" s="77"/>
      <c r="J18" s="79">
        <f>ROUNDUP(E18*0.75,2)</f>
        <v>7.5</v>
      </c>
      <c r="K18" s="79" t="s">
        <v>132</v>
      </c>
      <c r="L18" s="79"/>
      <c r="M18" s="79">
        <f>ROUNDUP((R5*E18)+(R6*J18)+(R7*(E18*2)),2)</f>
        <v>0</v>
      </c>
      <c r="N18" s="82">
        <f>ROUND(M18+(M18*10/100),2)</f>
        <v>0</v>
      </c>
      <c r="O18" s="75" t="s">
        <v>321</v>
      </c>
      <c r="P18" s="83" t="s">
        <v>158</v>
      </c>
      <c r="Q18" s="77"/>
      <c r="R18" s="84">
        <v>20</v>
      </c>
      <c r="S18" s="78">
        <f>ROUNDUP(R18*0.75,2)</f>
        <v>15</v>
      </c>
      <c r="T18" s="85">
        <f>ROUNDUP((R5*R18)+(R6*S18)+(R7*(R18*2)),2)</f>
        <v>0</v>
      </c>
    </row>
    <row r="19" spans="1:20" ht="18.75" customHeight="1" x14ac:dyDescent="0.15">
      <c r="A19" s="218"/>
      <c r="B19" s="75"/>
      <c r="C19" s="76" t="s">
        <v>322</v>
      </c>
      <c r="D19" s="77"/>
      <c r="E19" s="78">
        <v>20</v>
      </c>
      <c r="F19" s="79" t="s">
        <v>132</v>
      </c>
      <c r="G19" s="80"/>
      <c r="H19" s="81" t="s">
        <v>322</v>
      </c>
      <c r="I19" s="77"/>
      <c r="J19" s="79">
        <f>ROUNDUP(E19*0.75,2)</f>
        <v>15</v>
      </c>
      <c r="K19" s="79" t="s">
        <v>132</v>
      </c>
      <c r="L19" s="79"/>
      <c r="M19" s="79">
        <f>ROUNDUP((R5*E19)+(R6*J19)+(R7*(E19*2)),2)</f>
        <v>0</v>
      </c>
      <c r="N19" s="82">
        <f>M19</f>
        <v>0</v>
      </c>
      <c r="O19" s="75" t="s">
        <v>207</v>
      </c>
      <c r="P19" s="83" t="s">
        <v>151</v>
      </c>
      <c r="Q19" s="77"/>
      <c r="R19" s="84">
        <v>1</v>
      </c>
      <c r="S19" s="78">
        <f>ROUNDUP(R19*0.75,2)</f>
        <v>0.75</v>
      </c>
      <c r="T19" s="85">
        <f>ROUNDUP((R5*R19)+(R6*S19)+(R7*(R19*2)),2)</f>
        <v>0</v>
      </c>
    </row>
    <row r="20" spans="1:20" ht="18.75" customHeight="1" x14ac:dyDescent="0.15">
      <c r="A20" s="218"/>
      <c r="B20" s="75"/>
      <c r="C20" s="76"/>
      <c r="D20" s="77"/>
      <c r="E20" s="78"/>
      <c r="F20" s="79"/>
      <c r="G20" s="80"/>
      <c r="H20" s="81"/>
      <c r="I20" s="77"/>
      <c r="J20" s="79"/>
      <c r="K20" s="79"/>
      <c r="L20" s="79"/>
      <c r="M20" s="79"/>
      <c r="N20" s="82"/>
      <c r="O20" s="75" t="s">
        <v>148</v>
      </c>
      <c r="P20" s="83" t="s">
        <v>209</v>
      </c>
      <c r="Q20" s="77" t="s">
        <v>146</v>
      </c>
      <c r="R20" s="84">
        <v>1</v>
      </c>
      <c r="S20" s="78">
        <f>ROUNDUP(R20*0.75,2)</f>
        <v>0.75</v>
      </c>
      <c r="T20" s="85">
        <f>ROUNDUP((R5*R20)+(R6*S20)+(R7*(R20*2)),2)</f>
        <v>0</v>
      </c>
    </row>
    <row r="21" spans="1:20" ht="18.75" customHeight="1" x14ac:dyDescent="0.15">
      <c r="A21" s="218"/>
      <c r="B21" s="64"/>
      <c r="C21" s="65"/>
      <c r="D21" s="66"/>
      <c r="E21" s="67"/>
      <c r="F21" s="68"/>
      <c r="G21" s="69"/>
      <c r="H21" s="70"/>
      <c r="I21" s="66"/>
      <c r="J21" s="68"/>
      <c r="K21" s="68"/>
      <c r="L21" s="68"/>
      <c r="M21" s="68"/>
      <c r="N21" s="71"/>
      <c r="O21" s="64"/>
      <c r="P21" s="72"/>
      <c r="Q21" s="66"/>
      <c r="R21" s="73"/>
      <c r="S21" s="67"/>
      <c r="T21" s="74"/>
    </row>
    <row r="22" spans="1:20" ht="18.75" customHeight="1" x14ac:dyDescent="0.15">
      <c r="A22" s="218"/>
      <c r="B22" s="75" t="s">
        <v>22</v>
      </c>
      <c r="C22" s="76" t="s">
        <v>323</v>
      </c>
      <c r="D22" s="77" t="s">
        <v>139</v>
      </c>
      <c r="E22" s="78">
        <v>40</v>
      </c>
      <c r="F22" s="79" t="s">
        <v>132</v>
      </c>
      <c r="G22" s="80"/>
      <c r="H22" s="81" t="s">
        <v>323</v>
      </c>
      <c r="I22" s="77" t="s">
        <v>139</v>
      </c>
      <c r="J22" s="79">
        <f>ROUNDUP(E22*0.75,2)</f>
        <v>30</v>
      </c>
      <c r="K22" s="79" t="s">
        <v>132</v>
      </c>
      <c r="L22" s="79"/>
      <c r="M22" s="79">
        <f>ROUNDUP((R5*E22)+(R6*J22)+(R7*(E22*2)),2)</f>
        <v>0</v>
      </c>
      <c r="N22" s="82">
        <f>M22</f>
        <v>0</v>
      </c>
      <c r="O22" s="75" t="s">
        <v>324</v>
      </c>
      <c r="P22" s="83" t="s">
        <v>151</v>
      </c>
      <c r="Q22" s="77"/>
      <c r="R22" s="84">
        <v>1</v>
      </c>
      <c r="S22" s="78">
        <f>ROUNDUP(R22*0.75,2)</f>
        <v>0.75</v>
      </c>
      <c r="T22" s="85">
        <f>ROUNDUP((R5*R22)+(R6*S22)+(R7*(R22*2)),2)</f>
        <v>0</v>
      </c>
    </row>
    <row r="23" spans="1:20" ht="18.75" customHeight="1" x14ac:dyDescent="0.15">
      <c r="A23" s="218"/>
      <c r="B23" s="75"/>
      <c r="C23" s="76"/>
      <c r="D23" s="77"/>
      <c r="E23" s="78"/>
      <c r="F23" s="79"/>
      <c r="G23" s="80"/>
      <c r="H23" s="81"/>
      <c r="I23" s="77"/>
      <c r="J23" s="79"/>
      <c r="K23" s="79"/>
      <c r="L23" s="79"/>
      <c r="M23" s="79"/>
      <c r="N23" s="82"/>
      <c r="O23" s="75" t="s">
        <v>325</v>
      </c>
      <c r="P23" s="83" t="s">
        <v>41</v>
      </c>
      <c r="Q23" s="77"/>
      <c r="R23" s="84">
        <v>3</v>
      </c>
      <c r="S23" s="78">
        <f>ROUNDUP(R23*0.75,2)</f>
        <v>2.25</v>
      </c>
      <c r="T23" s="85">
        <f>ROUNDUP((R5*R23)+(R6*S23)+(R7*(R23*2)),2)</f>
        <v>0</v>
      </c>
    </row>
    <row r="24" spans="1:20" ht="18.75" customHeight="1" x14ac:dyDescent="0.15">
      <c r="A24" s="218"/>
      <c r="B24" s="75"/>
      <c r="C24" s="76"/>
      <c r="D24" s="77"/>
      <c r="E24" s="78"/>
      <c r="F24" s="79"/>
      <c r="G24" s="80"/>
      <c r="H24" s="81"/>
      <c r="I24" s="77"/>
      <c r="J24" s="79"/>
      <c r="K24" s="79"/>
      <c r="L24" s="79"/>
      <c r="M24" s="79"/>
      <c r="N24" s="82"/>
      <c r="O24" s="75" t="s">
        <v>326</v>
      </c>
      <c r="P24" s="83"/>
      <c r="Q24" s="77"/>
      <c r="R24" s="84"/>
      <c r="S24" s="78"/>
      <c r="T24" s="85"/>
    </row>
    <row r="25" spans="1:20" ht="18.75" customHeight="1" x14ac:dyDescent="0.15">
      <c r="A25" s="218"/>
      <c r="B25" s="75"/>
      <c r="C25" s="76"/>
      <c r="D25" s="77"/>
      <c r="E25" s="78"/>
      <c r="F25" s="79"/>
      <c r="G25" s="80"/>
      <c r="H25" s="81"/>
      <c r="I25" s="77"/>
      <c r="J25" s="79"/>
      <c r="K25" s="79"/>
      <c r="L25" s="79"/>
      <c r="M25" s="79"/>
      <c r="N25" s="82"/>
      <c r="O25" s="75" t="s">
        <v>148</v>
      </c>
      <c r="P25" s="83"/>
      <c r="Q25" s="77"/>
      <c r="R25" s="84"/>
      <c r="S25" s="78"/>
      <c r="T25" s="85"/>
    </row>
    <row r="26" spans="1:20" ht="18.75" customHeight="1" thickBot="1" x14ac:dyDescent="0.2">
      <c r="A26" s="219"/>
      <c r="B26" s="86"/>
      <c r="C26" s="87"/>
      <c r="D26" s="88"/>
      <c r="E26" s="89"/>
      <c r="F26" s="90"/>
      <c r="G26" s="91"/>
      <c r="H26" s="92"/>
      <c r="I26" s="88"/>
      <c r="J26" s="90"/>
      <c r="K26" s="90"/>
      <c r="L26" s="90"/>
      <c r="M26" s="90"/>
      <c r="N26" s="93"/>
      <c r="O26" s="86"/>
      <c r="P26" s="94"/>
      <c r="Q26" s="88"/>
      <c r="R26" s="95"/>
      <c r="S26" s="89"/>
      <c r="T26" s="96"/>
    </row>
  </sheetData>
  <mergeCells count="5">
    <mergeCell ref="H1:O1"/>
    <mergeCell ref="A2:T2"/>
    <mergeCell ref="Q3:T3"/>
    <mergeCell ref="A8:F8"/>
    <mergeCell ref="A10:A26"/>
  </mergeCells>
  <phoneticPr fontId="11"/>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69"/>
  <sheetViews>
    <sheetView view="pageBreakPreview" zoomScale="80" zoomScaleNormal="90" zoomScaleSheetLayoutView="80" workbookViewId="0">
      <selection activeCell="K38" sqref="K38"/>
    </sheetView>
  </sheetViews>
  <sheetFormatPr defaultColWidth="9" defaultRowHeight="13.5" x14ac:dyDescent="0.15"/>
  <cols>
    <col min="1" max="1" width="4.5" style="3" bestFit="1" customWidth="1"/>
    <col min="2" max="2" width="3.375" style="2" bestFit="1" customWidth="1"/>
    <col min="3" max="8" width="17.625" style="2" customWidth="1"/>
    <col min="9" max="9" width="4.5" style="3" bestFit="1" customWidth="1"/>
    <col min="10" max="10" width="3.375" style="2" bestFit="1" customWidth="1"/>
    <col min="11" max="16" width="17.625" style="2" customWidth="1"/>
    <col min="17" max="16384" width="9" style="2"/>
  </cols>
  <sheetData>
    <row r="1" spans="1:16" ht="65.25" customHeight="1" x14ac:dyDescent="0.15">
      <c r="A1" s="1"/>
      <c r="I1" s="1"/>
    </row>
    <row r="2" spans="1:16" s="3" customFormat="1" ht="21.75" customHeight="1" x14ac:dyDescent="0.15">
      <c r="A2" s="199" t="s">
        <v>0</v>
      </c>
      <c r="B2" s="186" t="s">
        <v>1</v>
      </c>
      <c r="C2" s="200" t="s">
        <v>2</v>
      </c>
      <c r="D2" s="201"/>
      <c r="E2" s="187" t="s">
        <v>3</v>
      </c>
      <c r="F2" s="188"/>
      <c r="G2" s="187" t="s">
        <v>4</v>
      </c>
      <c r="H2" s="188"/>
      <c r="I2" s="199" t="s">
        <v>0</v>
      </c>
      <c r="J2" s="186" t="s">
        <v>1</v>
      </c>
      <c r="K2" s="187" t="s">
        <v>2</v>
      </c>
      <c r="L2" s="188"/>
      <c r="M2" s="187" t="s">
        <v>3</v>
      </c>
      <c r="N2" s="188"/>
      <c r="O2" s="193" t="s">
        <v>4</v>
      </c>
      <c r="P2" s="194"/>
    </row>
    <row r="3" spans="1:16" s="3" customFormat="1" ht="13.5" customHeight="1" x14ac:dyDescent="0.15">
      <c r="A3" s="199"/>
      <c r="B3" s="186"/>
      <c r="C3" s="202"/>
      <c r="D3" s="203"/>
      <c r="E3" s="206"/>
      <c r="F3" s="207"/>
      <c r="G3" s="206"/>
      <c r="H3" s="207"/>
      <c r="I3" s="199"/>
      <c r="J3" s="186"/>
      <c r="K3" s="189"/>
      <c r="L3" s="190"/>
      <c r="M3" s="189"/>
      <c r="N3" s="190"/>
      <c r="O3" s="195"/>
      <c r="P3" s="196"/>
    </row>
    <row r="4" spans="1:16" s="3" customFormat="1" ht="18.75" customHeight="1" x14ac:dyDescent="0.15">
      <c r="A4" s="199"/>
      <c r="B4" s="186"/>
      <c r="C4" s="204"/>
      <c r="D4" s="205"/>
      <c r="E4" s="208"/>
      <c r="F4" s="209"/>
      <c r="G4" s="208"/>
      <c r="H4" s="209"/>
      <c r="I4" s="199"/>
      <c r="J4" s="186"/>
      <c r="K4" s="191"/>
      <c r="L4" s="192"/>
      <c r="M4" s="191"/>
      <c r="N4" s="192"/>
      <c r="O4" s="197"/>
      <c r="P4" s="198"/>
    </row>
    <row r="5" spans="1:16" s="3" customFormat="1" ht="15.75" customHeight="1" x14ac:dyDescent="0.15">
      <c r="A5" s="199"/>
      <c r="B5" s="186"/>
      <c r="C5" s="4" t="s">
        <v>5</v>
      </c>
      <c r="D5" s="4" t="s">
        <v>6</v>
      </c>
      <c r="E5" s="4" t="s">
        <v>5</v>
      </c>
      <c r="F5" s="4" t="s">
        <v>6</v>
      </c>
      <c r="G5" s="4" t="s">
        <v>5</v>
      </c>
      <c r="H5" s="4" t="s">
        <v>6</v>
      </c>
      <c r="I5" s="199"/>
      <c r="J5" s="186"/>
      <c r="K5" s="4" t="s">
        <v>5</v>
      </c>
      <c r="L5" s="4" t="s">
        <v>6</v>
      </c>
      <c r="M5" s="4" t="s">
        <v>5</v>
      </c>
      <c r="N5" s="4" t="s">
        <v>6</v>
      </c>
      <c r="O5" s="5" t="s">
        <v>5</v>
      </c>
      <c r="P5" s="4" t="s">
        <v>6</v>
      </c>
    </row>
    <row r="6" spans="1:16" s="8" customFormat="1" ht="13.5" customHeight="1" x14ac:dyDescent="0.15">
      <c r="A6" s="160">
        <v>1</v>
      </c>
      <c r="B6" s="168" t="s">
        <v>7</v>
      </c>
      <c r="C6" s="6" t="s">
        <v>8</v>
      </c>
      <c r="D6" s="165" t="s">
        <v>9</v>
      </c>
      <c r="E6" s="6" t="s">
        <v>8</v>
      </c>
      <c r="F6" s="165" t="s">
        <v>10</v>
      </c>
      <c r="G6" s="6" t="s">
        <v>11</v>
      </c>
      <c r="H6" s="169" t="s">
        <v>12</v>
      </c>
      <c r="I6" s="180"/>
      <c r="J6" s="181"/>
      <c r="K6" s="181"/>
      <c r="L6" s="181"/>
      <c r="M6" s="181"/>
      <c r="N6" s="181"/>
      <c r="O6" s="181"/>
      <c r="P6" s="182"/>
    </row>
    <row r="7" spans="1:16" s="9" customFormat="1" x14ac:dyDescent="0.15">
      <c r="A7" s="160"/>
      <c r="B7" s="163"/>
      <c r="C7" s="6" t="s">
        <v>13</v>
      </c>
      <c r="D7" s="166"/>
      <c r="E7" s="6" t="s">
        <v>14</v>
      </c>
      <c r="F7" s="166"/>
      <c r="G7" s="6" t="s">
        <v>15</v>
      </c>
      <c r="H7" s="170"/>
      <c r="I7" s="183"/>
      <c r="J7" s="184"/>
      <c r="K7" s="184"/>
      <c r="L7" s="184"/>
      <c r="M7" s="184"/>
      <c r="N7" s="184"/>
      <c r="O7" s="184"/>
      <c r="P7" s="185"/>
    </row>
    <row r="8" spans="1:16" s="9" customFormat="1" x14ac:dyDescent="0.15">
      <c r="A8" s="160"/>
      <c r="B8" s="163"/>
      <c r="C8" s="6" t="s">
        <v>16</v>
      </c>
      <c r="D8" s="166"/>
      <c r="E8" s="6" t="s">
        <v>16</v>
      </c>
      <c r="F8" s="166"/>
      <c r="G8" s="6" t="s">
        <v>17</v>
      </c>
      <c r="H8" s="170"/>
      <c r="I8" s="176">
        <v>18</v>
      </c>
      <c r="J8" s="168" t="s">
        <v>23</v>
      </c>
      <c r="K8" s="7" t="s">
        <v>8</v>
      </c>
      <c r="L8" s="156" t="s">
        <v>24</v>
      </c>
      <c r="M8" s="7" t="s">
        <v>8</v>
      </c>
      <c r="N8" s="156" t="s">
        <v>24</v>
      </c>
      <c r="O8" s="7" t="s">
        <v>11</v>
      </c>
      <c r="P8" s="156" t="s">
        <v>25</v>
      </c>
    </row>
    <row r="9" spans="1:16" s="9" customFormat="1" x14ac:dyDescent="0.15">
      <c r="A9" s="160"/>
      <c r="B9" s="178"/>
      <c r="C9" s="6" t="s">
        <v>18</v>
      </c>
      <c r="D9" s="167"/>
      <c r="E9" s="6"/>
      <c r="F9" s="167"/>
      <c r="G9" s="6"/>
      <c r="H9" s="171"/>
      <c r="I9" s="173"/>
      <c r="J9" s="163"/>
      <c r="K9" s="6" t="s">
        <v>26</v>
      </c>
      <c r="L9" s="157"/>
      <c r="M9" s="6" t="s">
        <v>26</v>
      </c>
      <c r="N9" s="157"/>
      <c r="O9" s="6" t="s">
        <v>27</v>
      </c>
      <c r="P9" s="157"/>
    </row>
    <row r="10" spans="1:16" s="9" customFormat="1" ht="13.5" customHeight="1" x14ac:dyDescent="0.15">
      <c r="A10" s="180"/>
      <c r="B10" s="181"/>
      <c r="C10" s="181"/>
      <c r="D10" s="181"/>
      <c r="E10" s="181"/>
      <c r="F10" s="181"/>
      <c r="G10" s="181"/>
      <c r="H10" s="182"/>
      <c r="I10" s="173"/>
      <c r="J10" s="163"/>
      <c r="K10" s="6" t="s">
        <v>28</v>
      </c>
      <c r="L10" s="157"/>
      <c r="M10" s="6" t="s">
        <v>28</v>
      </c>
      <c r="N10" s="157"/>
      <c r="O10" s="6" t="s">
        <v>29</v>
      </c>
      <c r="P10" s="157"/>
    </row>
    <row r="11" spans="1:16" s="9" customFormat="1" x14ac:dyDescent="0.15">
      <c r="A11" s="183"/>
      <c r="B11" s="184"/>
      <c r="C11" s="184"/>
      <c r="D11" s="184"/>
      <c r="E11" s="184"/>
      <c r="F11" s="184"/>
      <c r="G11" s="184"/>
      <c r="H11" s="185"/>
      <c r="I11" s="177"/>
      <c r="J11" s="178"/>
      <c r="K11" s="10" t="s">
        <v>19</v>
      </c>
      <c r="L11" s="158"/>
      <c r="M11" s="10" t="s">
        <v>19</v>
      </c>
      <c r="N11" s="158"/>
      <c r="O11" s="10" t="s">
        <v>21</v>
      </c>
      <c r="P11" s="158"/>
    </row>
    <row r="12" spans="1:16" s="9" customFormat="1" x14ac:dyDescent="0.15">
      <c r="A12" s="175">
        <v>4</v>
      </c>
      <c r="B12" s="162" t="s">
        <v>23</v>
      </c>
      <c r="C12" s="7" t="s">
        <v>8</v>
      </c>
      <c r="D12" s="165" t="s">
        <v>24</v>
      </c>
      <c r="E12" s="7" t="s">
        <v>8</v>
      </c>
      <c r="F12" s="165" t="s">
        <v>24</v>
      </c>
      <c r="G12" s="7" t="s">
        <v>11</v>
      </c>
      <c r="H12" s="169" t="s">
        <v>25</v>
      </c>
      <c r="I12" s="172">
        <v>19</v>
      </c>
      <c r="J12" s="162" t="s">
        <v>30</v>
      </c>
      <c r="K12" s="6" t="s">
        <v>8</v>
      </c>
      <c r="L12" s="156" t="s">
        <v>31</v>
      </c>
      <c r="M12" s="6" t="s">
        <v>8</v>
      </c>
      <c r="N12" s="156" t="s">
        <v>32</v>
      </c>
      <c r="O12" s="6" t="s">
        <v>11</v>
      </c>
      <c r="P12" s="156" t="s">
        <v>33</v>
      </c>
    </row>
    <row r="13" spans="1:16" s="9" customFormat="1" x14ac:dyDescent="0.15">
      <c r="A13" s="160"/>
      <c r="B13" s="163"/>
      <c r="C13" s="6" t="s">
        <v>26</v>
      </c>
      <c r="D13" s="166"/>
      <c r="E13" s="6" t="s">
        <v>26</v>
      </c>
      <c r="F13" s="166"/>
      <c r="G13" s="6" t="s">
        <v>27</v>
      </c>
      <c r="H13" s="170"/>
      <c r="I13" s="173"/>
      <c r="J13" s="163"/>
      <c r="K13" s="6" t="s">
        <v>34</v>
      </c>
      <c r="L13" s="157"/>
      <c r="M13" s="6" t="s">
        <v>36</v>
      </c>
      <c r="N13" s="157"/>
      <c r="O13" s="6" t="s">
        <v>37</v>
      </c>
      <c r="P13" s="157"/>
    </row>
    <row r="14" spans="1:16" s="9" customFormat="1" ht="13.5" customHeight="1" x14ac:dyDescent="0.15">
      <c r="A14" s="160"/>
      <c r="B14" s="163"/>
      <c r="C14" s="6" t="s">
        <v>28</v>
      </c>
      <c r="D14" s="166"/>
      <c r="E14" s="6" t="s">
        <v>28</v>
      </c>
      <c r="F14" s="166"/>
      <c r="G14" s="6" t="s">
        <v>29</v>
      </c>
      <c r="H14" s="170"/>
      <c r="I14" s="173"/>
      <c r="J14" s="163"/>
      <c r="K14" s="6" t="s">
        <v>39</v>
      </c>
      <c r="L14" s="157"/>
      <c r="M14" s="6" t="s">
        <v>39</v>
      </c>
      <c r="N14" s="157"/>
      <c r="O14" s="6" t="s">
        <v>27</v>
      </c>
      <c r="P14" s="157"/>
    </row>
    <row r="15" spans="1:16" s="9" customFormat="1" x14ac:dyDescent="0.15">
      <c r="A15" s="161"/>
      <c r="B15" s="164"/>
      <c r="C15" s="10" t="s">
        <v>19</v>
      </c>
      <c r="D15" s="167"/>
      <c r="E15" s="10" t="s">
        <v>19</v>
      </c>
      <c r="F15" s="167"/>
      <c r="G15" s="10" t="s">
        <v>21</v>
      </c>
      <c r="H15" s="171"/>
      <c r="I15" s="174"/>
      <c r="J15" s="164"/>
      <c r="K15" s="6" t="s">
        <v>40</v>
      </c>
      <c r="L15" s="158"/>
      <c r="M15" s="6" t="s">
        <v>40</v>
      </c>
      <c r="N15" s="158"/>
      <c r="O15" s="6" t="s">
        <v>20</v>
      </c>
      <c r="P15" s="158"/>
    </row>
    <row r="16" spans="1:16" s="9" customFormat="1" x14ac:dyDescent="0.15">
      <c r="A16" s="160">
        <v>5</v>
      </c>
      <c r="B16" s="168" t="s">
        <v>30</v>
      </c>
      <c r="C16" s="6" t="s">
        <v>8</v>
      </c>
      <c r="D16" s="165" t="s">
        <v>31</v>
      </c>
      <c r="E16" s="6" t="s">
        <v>8</v>
      </c>
      <c r="F16" s="165" t="s">
        <v>32</v>
      </c>
      <c r="G16" s="6" t="s">
        <v>11</v>
      </c>
      <c r="H16" s="169" t="s">
        <v>33</v>
      </c>
      <c r="I16" s="176">
        <v>20</v>
      </c>
      <c r="J16" s="168" t="s">
        <v>41</v>
      </c>
      <c r="K16" s="7" t="s">
        <v>8</v>
      </c>
      <c r="L16" s="156" t="s">
        <v>42</v>
      </c>
      <c r="M16" s="7" t="s">
        <v>8</v>
      </c>
      <c r="N16" s="156" t="s">
        <v>43</v>
      </c>
      <c r="O16" s="7" t="s">
        <v>11</v>
      </c>
      <c r="P16" s="156" t="s">
        <v>44</v>
      </c>
    </row>
    <row r="17" spans="1:16" s="9" customFormat="1" x14ac:dyDescent="0.15">
      <c r="A17" s="160"/>
      <c r="B17" s="163"/>
      <c r="C17" s="6" t="s">
        <v>34</v>
      </c>
      <c r="D17" s="166"/>
      <c r="E17" s="6" t="s">
        <v>36</v>
      </c>
      <c r="F17" s="166"/>
      <c r="G17" s="6" t="s">
        <v>37</v>
      </c>
      <c r="H17" s="170"/>
      <c r="I17" s="173"/>
      <c r="J17" s="163"/>
      <c r="K17" s="6" t="s">
        <v>45</v>
      </c>
      <c r="L17" s="157"/>
      <c r="M17" s="6" t="s">
        <v>45</v>
      </c>
      <c r="N17" s="157"/>
      <c r="O17" s="6" t="s">
        <v>15</v>
      </c>
      <c r="P17" s="157"/>
    </row>
    <row r="18" spans="1:16" s="9" customFormat="1" ht="13.5" customHeight="1" x14ac:dyDescent="0.15">
      <c r="A18" s="160"/>
      <c r="B18" s="163"/>
      <c r="C18" s="6" t="s">
        <v>39</v>
      </c>
      <c r="D18" s="166"/>
      <c r="E18" s="6" t="s">
        <v>39</v>
      </c>
      <c r="F18" s="166"/>
      <c r="G18" s="6" t="s">
        <v>27</v>
      </c>
      <c r="H18" s="170"/>
      <c r="I18" s="173"/>
      <c r="J18" s="163"/>
      <c r="K18" s="6" t="s">
        <v>46</v>
      </c>
      <c r="L18" s="157"/>
      <c r="M18" s="6" t="s">
        <v>47</v>
      </c>
      <c r="N18" s="157"/>
      <c r="O18" s="6" t="s">
        <v>48</v>
      </c>
      <c r="P18" s="157"/>
    </row>
    <row r="19" spans="1:16" s="9" customFormat="1" x14ac:dyDescent="0.15">
      <c r="A19" s="160"/>
      <c r="B19" s="178"/>
      <c r="C19" s="6" t="s">
        <v>40</v>
      </c>
      <c r="D19" s="167"/>
      <c r="E19" s="6" t="s">
        <v>40</v>
      </c>
      <c r="F19" s="167"/>
      <c r="G19" s="6" t="s">
        <v>20</v>
      </c>
      <c r="H19" s="171"/>
      <c r="I19" s="177"/>
      <c r="J19" s="178"/>
      <c r="K19" s="10" t="s">
        <v>49</v>
      </c>
      <c r="L19" s="158"/>
      <c r="M19" s="10" t="s">
        <v>49</v>
      </c>
      <c r="N19" s="158"/>
      <c r="O19" s="10" t="s">
        <v>51</v>
      </c>
      <c r="P19" s="158"/>
    </row>
    <row r="20" spans="1:16" s="9" customFormat="1" x14ac:dyDescent="0.15">
      <c r="A20" s="175">
        <v>6</v>
      </c>
      <c r="B20" s="162" t="s">
        <v>41</v>
      </c>
      <c r="C20" s="7" t="s">
        <v>8</v>
      </c>
      <c r="D20" s="165" t="s">
        <v>42</v>
      </c>
      <c r="E20" s="7" t="s">
        <v>8</v>
      </c>
      <c r="F20" s="165" t="s">
        <v>43</v>
      </c>
      <c r="G20" s="7" t="s">
        <v>11</v>
      </c>
      <c r="H20" s="169" t="s">
        <v>44</v>
      </c>
      <c r="I20" s="172">
        <v>21</v>
      </c>
      <c r="J20" s="162" t="s">
        <v>53</v>
      </c>
      <c r="K20" s="6" t="s">
        <v>8</v>
      </c>
      <c r="L20" s="156" t="s">
        <v>54</v>
      </c>
      <c r="M20" s="6" t="s">
        <v>8</v>
      </c>
      <c r="N20" s="156" t="s">
        <v>55</v>
      </c>
      <c r="O20" s="6" t="s">
        <v>11</v>
      </c>
      <c r="P20" s="156" t="s">
        <v>56</v>
      </c>
    </row>
    <row r="21" spans="1:16" s="9" customFormat="1" x14ac:dyDescent="0.15">
      <c r="A21" s="160"/>
      <c r="B21" s="163"/>
      <c r="C21" s="6" t="s">
        <v>45</v>
      </c>
      <c r="D21" s="166"/>
      <c r="E21" s="6" t="s">
        <v>45</v>
      </c>
      <c r="F21" s="166"/>
      <c r="G21" s="6" t="s">
        <v>15</v>
      </c>
      <c r="H21" s="170"/>
      <c r="I21" s="173"/>
      <c r="J21" s="163"/>
      <c r="K21" s="6" t="s">
        <v>57</v>
      </c>
      <c r="L21" s="157"/>
      <c r="M21" s="6" t="s">
        <v>57</v>
      </c>
      <c r="N21" s="157"/>
      <c r="O21" s="6" t="s">
        <v>58</v>
      </c>
      <c r="P21" s="157"/>
    </row>
    <row r="22" spans="1:16" s="9" customFormat="1" ht="13.5" customHeight="1" x14ac:dyDescent="0.15">
      <c r="A22" s="160"/>
      <c r="B22" s="163"/>
      <c r="C22" s="6" t="s">
        <v>46</v>
      </c>
      <c r="D22" s="166"/>
      <c r="E22" s="6" t="s">
        <v>47</v>
      </c>
      <c r="F22" s="166"/>
      <c r="G22" s="6" t="s">
        <v>48</v>
      </c>
      <c r="H22" s="170"/>
      <c r="I22" s="173"/>
      <c r="J22" s="163"/>
      <c r="K22" s="6" t="s">
        <v>59</v>
      </c>
      <c r="L22" s="157"/>
      <c r="M22" s="6" t="s">
        <v>59</v>
      </c>
      <c r="N22" s="157"/>
      <c r="O22" s="6" t="s">
        <v>60</v>
      </c>
      <c r="P22" s="157"/>
    </row>
    <row r="23" spans="1:16" s="9" customFormat="1" x14ac:dyDescent="0.15">
      <c r="A23" s="161"/>
      <c r="B23" s="164"/>
      <c r="C23" s="10" t="s">
        <v>49</v>
      </c>
      <c r="D23" s="167"/>
      <c r="E23" s="10" t="s">
        <v>49</v>
      </c>
      <c r="F23" s="167"/>
      <c r="G23" s="10" t="s">
        <v>51</v>
      </c>
      <c r="H23" s="171"/>
      <c r="I23" s="174"/>
      <c r="J23" s="164"/>
      <c r="K23" s="6" t="s">
        <v>40</v>
      </c>
      <c r="L23" s="158"/>
      <c r="M23" s="6" t="s">
        <v>40</v>
      </c>
      <c r="N23" s="158"/>
      <c r="O23" s="6" t="s">
        <v>20</v>
      </c>
      <c r="P23" s="158"/>
    </row>
    <row r="24" spans="1:16" s="9" customFormat="1" x14ac:dyDescent="0.15">
      <c r="A24" s="160">
        <v>7</v>
      </c>
      <c r="B24" s="168" t="s">
        <v>53</v>
      </c>
      <c r="C24" s="6" t="s">
        <v>8</v>
      </c>
      <c r="D24" s="165" t="s">
        <v>54</v>
      </c>
      <c r="E24" s="6" t="s">
        <v>8</v>
      </c>
      <c r="F24" s="165" t="s">
        <v>55</v>
      </c>
      <c r="G24" s="6" t="s">
        <v>11</v>
      </c>
      <c r="H24" s="169" t="s">
        <v>56</v>
      </c>
      <c r="I24" s="176">
        <v>22</v>
      </c>
      <c r="J24" s="168" t="s">
        <v>7</v>
      </c>
      <c r="K24" s="7" t="s">
        <v>8</v>
      </c>
      <c r="L24" s="156" t="s">
        <v>62</v>
      </c>
      <c r="M24" s="7" t="s">
        <v>8</v>
      </c>
      <c r="N24" s="156" t="s">
        <v>62</v>
      </c>
      <c r="O24" s="7" t="s">
        <v>11</v>
      </c>
      <c r="P24" s="156" t="s">
        <v>63</v>
      </c>
    </row>
    <row r="25" spans="1:16" s="9" customFormat="1" x14ac:dyDescent="0.15">
      <c r="A25" s="160"/>
      <c r="B25" s="163"/>
      <c r="C25" s="6" t="s">
        <v>57</v>
      </c>
      <c r="D25" s="166"/>
      <c r="E25" s="6" t="s">
        <v>57</v>
      </c>
      <c r="F25" s="166"/>
      <c r="G25" s="6" t="s">
        <v>58</v>
      </c>
      <c r="H25" s="170"/>
      <c r="I25" s="173"/>
      <c r="J25" s="163"/>
      <c r="K25" s="6" t="s">
        <v>64</v>
      </c>
      <c r="L25" s="157"/>
      <c r="M25" s="6" t="s">
        <v>64</v>
      </c>
      <c r="N25" s="157"/>
      <c r="O25" s="6" t="s">
        <v>65</v>
      </c>
      <c r="P25" s="157"/>
    </row>
    <row r="26" spans="1:16" s="9" customFormat="1" ht="13.5" customHeight="1" x14ac:dyDescent="0.15">
      <c r="A26" s="160"/>
      <c r="B26" s="163"/>
      <c r="C26" s="6" t="s">
        <v>59</v>
      </c>
      <c r="D26" s="166"/>
      <c r="E26" s="6" t="s">
        <v>59</v>
      </c>
      <c r="F26" s="166"/>
      <c r="G26" s="6" t="s">
        <v>60</v>
      </c>
      <c r="H26" s="170"/>
      <c r="I26" s="173"/>
      <c r="J26" s="163"/>
      <c r="K26" s="6" t="s">
        <v>66</v>
      </c>
      <c r="L26" s="157"/>
      <c r="M26" s="6" t="s">
        <v>66</v>
      </c>
      <c r="N26" s="157"/>
      <c r="O26" s="6" t="s">
        <v>60</v>
      </c>
      <c r="P26" s="157"/>
    </row>
    <row r="27" spans="1:16" s="9" customFormat="1" x14ac:dyDescent="0.15">
      <c r="A27" s="160"/>
      <c r="B27" s="178"/>
      <c r="C27" s="6" t="s">
        <v>40</v>
      </c>
      <c r="D27" s="167"/>
      <c r="E27" s="6" t="s">
        <v>40</v>
      </c>
      <c r="F27" s="167"/>
      <c r="G27" s="6" t="s">
        <v>20</v>
      </c>
      <c r="H27" s="171"/>
      <c r="I27" s="177"/>
      <c r="J27" s="178"/>
      <c r="K27" s="10" t="s">
        <v>50</v>
      </c>
      <c r="L27" s="158"/>
      <c r="M27" s="10" t="s">
        <v>50</v>
      </c>
      <c r="N27" s="158"/>
      <c r="O27" s="10" t="s">
        <v>52</v>
      </c>
      <c r="P27" s="158"/>
    </row>
    <row r="28" spans="1:16" s="9" customFormat="1" x14ac:dyDescent="0.15">
      <c r="A28" s="175">
        <v>8</v>
      </c>
      <c r="B28" s="162" t="s">
        <v>7</v>
      </c>
      <c r="C28" s="7" t="s">
        <v>67</v>
      </c>
      <c r="D28" s="165" t="s">
        <v>68</v>
      </c>
      <c r="E28" s="7" t="s">
        <v>67</v>
      </c>
      <c r="F28" s="165" t="s">
        <v>68</v>
      </c>
      <c r="G28" s="7" t="s">
        <v>69</v>
      </c>
      <c r="H28" s="169" t="s">
        <v>70</v>
      </c>
      <c r="I28" s="180"/>
      <c r="J28" s="181"/>
      <c r="K28" s="181"/>
      <c r="L28" s="181"/>
      <c r="M28" s="181"/>
      <c r="N28" s="181"/>
      <c r="O28" s="181"/>
      <c r="P28" s="182"/>
    </row>
    <row r="29" spans="1:16" s="9" customFormat="1" x14ac:dyDescent="0.15">
      <c r="A29" s="160"/>
      <c r="B29" s="163"/>
      <c r="C29" s="6" t="s">
        <v>64</v>
      </c>
      <c r="D29" s="166"/>
      <c r="E29" s="6" t="s">
        <v>64</v>
      </c>
      <c r="F29" s="166"/>
      <c r="G29" s="6" t="s">
        <v>72</v>
      </c>
      <c r="H29" s="170"/>
      <c r="I29" s="183"/>
      <c r="J29" s="184"/>
      <c r="K29" s="184"/>
      <c r="L29" s="184"/>
      <c r="M29" s="184"/>
      <c r="N29" s="184"/>
      <c r="O29" s="184"/>
      <c r="P29" s="185"/>
    </row>
    <row r="30" spans="1:16" s="9" customFormat="1" ht="13.5" customHeight="1" x14ac:dyDescent="0.15">
      <c r="A30" s="160"/>
      <c r="B30" s="163"/>
      <c r="C30" s="6" t="s">
        <v>66</v>
      </c>
      <c r="D30" s="166"/>
      <c r="E30" s="6" t="s">
        <v>66</v>
      </c>
      <c r="F30" s="166"/>
      <c r="G30" s="6" t="s">
        <v>52</v>
      </c>
      <c r="H30" s="170"/>
      <c r="I30" s="172">
        <v>25</v>
      </c>
      <c r="J30" s="162" t="s">
        <v>23</v>
      </c>
      <c r="K30" s="6" t="s">
        <v>8</v>
      </c>
      <c r="L30" s="156" t="s">
        <v>73</v>
      </c>
      <c r="M30" s="6" t="s">
        <v>8</v>
      </c>
      <c r="N30" s="156" t="s">
        <v>73</v>
      </c>
      <c r="O30" s="6" t="s">
        <v>11</v>
      </c>
      <c r="P30" s="156" t="s">
        <v>74</v>
      </c>
    </row>
    <row r="31" spans="1:16" s="9" customFormat="1" x14ac:dyDescent="0.15">
      <c r="A31" s="161"/>
      <c r="B31" s="164"/>
      <c r="C31" s="10" t="s">
        <v>50</v>
      </c>
      <c r="D31" s="167"/>
      <c r="E31" s="10" t="s">
        <v>50</v>
      </c>
      <c r="F31" s="167"/>
      <c r="G31" s="10"/>
      <c r="H31" s="171"/>
      <c r="I31" s="173"/>
      <c r="J31" s="163"/>
      <c r="K31" s="6" t="s">
        <v>75</v>
      </c>
      <c r="L31" s="157"/>
      <c r="M31" s="6" t="s">
        <v>75</v>
      </c>
      <c r="N31" s="157"/>
      <c r="O31" s="6" t="s">
        <v>76</v>
      </c>
      <c r="P31" s="157"/>
    </row>
    <row r="32" spans="1:16" s="9" customFormat="1" ht="13.15" customHeight="1" x14ac:dyDescent="0.15">
      <c r="A32" s="180"/>
      <c r="B32" s="181"/>
      <c r="C32" s="181"/>
      <c r="D32" s="181"/>
      <c r="E32" s="181"/>
      <c r="F32" s="181"/>
      <c r="G32" s="181"/>
      <c r="H32" s="182"/>
      <c r="I32" s="173"/>
      <c r="J32" s="163"/>
      <c r="K32" s="6" t="s">
        <v>77</v>
      </c>
      <c r="L32" s="157"/>
      <c r="M32" s="6" t="s">
        <v>77</v>
      </c>
      <c r="N32" s="157"/>
      <c r="O32" s="6" t="s">
        <v>78</v>
      </c>
      <c r="P32" s="157"/>
    </row>
    <row r="33" spans="1:16" s="9" customFormat="1" x14ac:dyDescent="0.15">
      <c r="A33" s="183"/>
      <c r="B33" s="184"/>
      <c r="C33" s="184"/>
      <c r="D33" s="184"/>
      <c r="E33" s="184"/>
      <c r="F33" s="184"/>
      <c r="G33" s="184"/>
      <c r="H33" s="185"/>
      <c r="I33" s="174"/>
      <c r="J33" s="164"/>
      <c r="K33" s="6" t="s">
        <v>18</v>
      </c>
      <c r="L33" s="158"/>
      <c r="M33" s="6" t="s">
        <v>18</v>
      </c>
      <c r="N33" s="158"/>
      <c r="O33" s="6"/>
      <c r="P33" s="158"/>
    </row>
    <row r="34" spans="1:16" s="9" customFormat="1" ht="13.5" customHeight="1" x14ac:dyDescent="0.15">
      <c r="A34" s="160">
        <v>11</v>
      </c>
      <c r="B34" s="168" t="s">
        <v>23</v>
      </c>
      <c r="C34" s="6" t="s">
        <v>8</v>
      </c>
      <c r="D34" s="165" t="s">
        <v>73</v>
      </c>
      <c r="E34" s="6" t="s">
        <v>8</v>
      </c>
      <c r="F34" s="165" t="s">
        <v>73</v>
      </c>
      <c r="G34" s="6" t="s">
        <v>11</v>
      </c>
      <c r="H34" s="169" t="s">
        <v>74</v>
      </c>
      <c r="I34" s="176">
        <v>26</v>
      </c>
      <c r="J34" s="168" t="s">
        <v>30</v>
      </c>
      <c r="K34" s="7" t="s">
        <v>8</v>
      </c>
      <c r="L34" s="156" t="s">
        <v>79</v>
      </c>
      <c r="M34" s="7" t="s">
        <v>8</v>
      </c>
      <c r="N34" s="156" t="s">
        <v>79</v>
      </c>
      <c r="O34" s="7" t="s">
        <v>11</v>
      </c>
      <c r="P34" s="156" t="s">
        <v>80</v>
      </c>
    </row>
    <row r="35" spans="1:16" s="9" customFormat="1" x14ac:dyDescent="0.15">
      <c r="A35" s="160"/>
      <c r="B35" s="163"/>
      <c r="C35" s="6" t="s">
        <v>75</v>
      </c>
      <c r="D35" s="166"/>
      <c r="E35" s="6" t="s">
        <v>75</v>
      </c>
      <c r="F35" s="166"/>
      <c r="G35" s="6" t="s">
        <v>76</v>
      </c>
      <c r="H35" s="170"/>
      <c r="I35" s="173"/>
      <c r="J35" s="163"/>
      <c r="K35" s="6" t="s">
        <v>35</v>
      </c>
      <c r="L35" s="157"/>
      <c r="M35" s="6" t="s">
        <v>35</v>
      </c>
      <c r="N35" s="157"/>
      <c r="O35" s="6" t="s">
        <v>38</v>
      </c>
      <c r="P35" s="157"/>
    </row>
    <row r="36" spans="1:16" s="9" customFormat="1" ht="13.15" customHeight="1" x14ac:dyDescent="0.15">
      <c r="A36" s="160"/>
      <c r="B36" s="163"/>
      <c r="C36" s="6" t="s">
        <v>77</v>
      </c>
      <c r="D36" s="166"/>
      <c r="E36" s="6" t="s">
        <v>77</v>
      </c>
      <c r="F36" s="166"/>
      <c r="G36" s="6" t="s">
        <v>78</v>
      </c>
      <c r="H36" s="170"/>
      <c r="I36" s="173"/>
      <c r="J36" s="163"/>
      <c r="K36" s="6" t="s">
        <v>81</v>
      </c>
      <c r="L36" s="157"/>
      <c r="M36" s="6" t="s">
        <v>81</v>
      </c>
      <c r="N36" s="157"/>
      <c r="O36" s="6" t="s">
        <v>82</v>
      </c>
      <c r="P36" s="157"/>
    </row>
    <row r="37" spans="1:16" s="9" customFormat="1" x14ac:dyDescent="0.15">
      <c r="A37" s="160"/>
      <c r="B37" s="178"/>
      <c r="C37" s="6" t="s">
        <v>18</v>
      </c>
      <c r="D37" s="167"/>
      <c r="E37" s="6" t="s">
        <v>18</v>
      </c>
      <c r="F37" s="167"/>
      <c r="G37" s="6"/>
      <c r="H37" s="171"/>
      <c r="I37" s="177"/>
      <c r="J37" s="178"/>
      <c r="K37" s="10" t="s">
        <v>83</v>
      </c>
      <c r="L37" s="158"/>
      <c r="M37" s="10" t="s">
        <v>83</v>
      </c>
      <c r="N37" s="158"/>
      <c r="O37" s="10" t="s">
        <v>21</v>
      </c>
      <c r="P37" s="158"/>
    </row>
    <row r="38" spans="1:16" s="9" customFormat="1" ht="13.5" customHeight="1" x14ac:dyDescent="0.15">
      <c r="A38" s="159">
        <v>12</v>
      </c>
      <c r="B38" s="162" t="s">
        <v>30</v>
      </c>
      <c r="C38" s="7" t="s">
        <v>8</v>
      </c>
      <c r="D38" s="165" t="s">
        <v>79</v>
      </c>
      <c r="E38" s="7" t="s">
        <v>8</v>
      </c>
      <c r="F38" s="165" t="s">
        <v>79</v>
      </c>
      <c r="G38" s="7" t="s">
        <v>11</v>
      </c>
      <c r="H38" s="169" t="s">
        <v>80</v>
      </c>
      <c r="I38" s="172">
        <v>27</v>
      </c>
      <c r="J38" s="162" t="s">
        <v>41</v>
      </c>
      <c r="K38" s="6" t="s">
        <v>84</v>
      </c>
      <c r="L38" s="156" t="s">
        <v>85</v>
      </c>
      <c r="M38" s="6" t="s">
        <v>86</v>
      </c>
      <c r="N38" s="156" t="s">
        <v>87</v>
      </c>
      <c r="O38" s="6" t="s">
        <v>88</v>
      </c>
      <c r="P38" s="156" t="s">
        <v>89</v>
      </c>
    </row>
    <row r="39" spans="1:16" s="9" customFormat="1" x14ac:dyDescent="0.15">
      <c r="A39" s="160"/>
      <c r="B39" s="163"/>
      <c r="C39" s="6" t="s">
        <v>35</v>
      </c>
      <c r="D39" s="166"/>
      <c r="E39" s="6" t="s">
        <v>35</v>
      </c>
      <c r="F39" s="166"/>
      <c r="G39" s="6" t="s">
        <v>38</v>
      </c>
      <c r="H39" s="170"/>
      <c r="I39" s="173"/>
      <c r="J39" s="163"/>
      <c r="K39" s="6" t="s">
        <v>90</v>
      </c>
      <c r="L39" s="157"/>
      <c r="M39" s="6" t="s">
        <v>91</v>
      </c>
      <c r="N39" s="157"/>
      <c r="O39" s="6" t="s">
        <v>92</v>
      </c>
      <c r="P39" s="157"/>
    </row>
    <row r="40" spans="1:16" s="9" customFormat="1" ht="13.15" customHeight="1" x14ac:dyDescent="0.15">
      <c r="A40" s="160"/>
      <c r="B40" s="163"/>
      <c r="C40" s="6" t="s">
        <v>81</v>
      </c>
      <c r="D40" s="166"/>
      <c r="E40" s="6" t="s">
        <v>81</v>
      </c>
      <c r="F40" s="166"/>
      <c r="G40" s="6" t="s">
        <v>82</v>
      </c>
      <c r="H40" s="170"/>
      <c r="I40" s="173"/>
      <c r="J40" s="163"/>
      <c r="K40" s="6" t="s">
        <v>22</v>
      </c>
      <c r="L40" s="157"/>
      <c r="M40" s="6" t="s">
        <v>22</v>
      </c>
      <c r="N40" s="157"/>
      <c r="O40" s="6" t="s">
        <v>60</v>
      </c>
      <c r="P40" s="157"/>
    </row>
    <row r="41" spans="1:16" s="9" customFormat="1" x14ac:dyDescent="0.15">
      <c r="A41" s="161"/>
      <c r="B41" s="164"/>
      <c r="C41" s="10" t="s">
        <v>83</v>
      </c>
      <c r="D41" s="167"/>
      <c r="E41" s="10" t="s">
        <v>83</v>
      </c>
      <c r="F41" s="167"/>
      <c r="G41" s="10" t="s">
        <v>21</v>
      </c>
      <c r="H41" s="171"/>
      <c r="I41" s="174"/>
      <c r="J41" s="164"/>
      <c r="K41" s="6"/>
      <c r="L41" s="158"/>
      <c r="M41" s="6"/>
      <c r="N41" s="158"/>
      <c r="O41" s="6" t="s">
        <v>22</v>
      </c>
      <c r="P41" s="158"/>
    </row>
    <row r="42" spans="1:16" s="9" customFormat="1" ht="13.5" customHeight="1" x14ac:dyDescent="0.15">
      <c r="A42" s="179">
        <v>13</v>
      </c>
      <c r="B42" s="168" t="s">
        <v>41</v>
      </c>
      <c r="C42" s="6" t="s">
        <v>84</v>
      </c>
      <c r="D42" s="165" t="s">
        <v>85</v>
      </c>
      <c r="E42" s="6" t="s">
        <v>86</v>
      </c>
      <c r="F42" s="165" t="s">
        <v>87</v>
      </c>
      <c r="G42" s="6" t="s">
        <v>88</v>
      </c>
      <c r="H42" s="169" t="s">
        <v>89</v>
      </c>
      <c r="I42" s="176">
        <v>28</v>
      </c>
      <c r="J42" s="168" t="s">
        <v>53</v>
      </c>
      <c r="K42" s="7" t="s">
        <v>8</v>
      </c>
      <c r="L42" s="156" t="s">
        <v>93</v>
      </c>
      <c r="M42" s="7" t="s">
        <v>8</v>
      </c>
      <c r="N42" s="156" t="s">
        <v>93</v>
      </c>
      <c r="O42" s="7" t="s">
        <v>11</v>
      </c>
      <c r="P42" s="156" t="s">
        <v>94</v>
      </c>
    </row>
    <row r="43" spans="1:16" s="9" customFormat="1" x14ac:dyDescent="0.15">
      <c r="A43" s="160"/>
      <c r="B43" s="163"/>
      <c r="C43" s="6" t="s">
        <v>90</v>
      </c>
      <c r="D43" s="166"/>
      <c r="E43" s="6" t="s">
        <v>91</v>
      </c>
      <c r="F43" s="166"/>
      <c r="G43" s="6" t="s">
        <v>92</v>
      </c>
      <c r="H43" s="170"/>
      <c r="I43" s="173"/>
      <c r="J43" s="163"/>
      <c r="K43" s="6" t="s">
        <v>95</v>
      </c>
      <c r="L43" s="157"/>
      <c r="M43" s="6" t="s">
        <v>95</v>
      </c>
      <c r="N43" s="157"/>
      <c r="O43" s="6" t="s">
        <v>96</v>
      </c>
      <c r="P43" s="157"/>
    </row>
    <row r="44" spans="1:16" s="9" customFormat="1" x14ac:dyDescent="0.15">
      <c r="A44" s="160"/>
      <c r="B44" s="163"/>
      <c r="C44" s="6" t="s">
        <v>22</v>
      </c>
      <c r="D44" s="166"/>
      <c r="E44" s="6" t="s">
        <v>22</v>
      </c>
      <c r="F44" s="166"/>
      <c r="G44" s="6" t="s">
        <v>60</v>
      </c>
      <c r="H44" s="170"/>
      <c r="I44" s="173"/>
      <c r="J44" s="163"/>
      <c r="K44" s="6" t="s">
        <v>97</v>
      </c>
      <c r="L44" s="157"/>
      <c r="M44" s="6" t="s">
        <v>97</v>
      </c>
      <c r="N44" s="157"/>
      <c r="O44" s="6" t="s">
        <v>98</v>
      </c>
      <c r="P44" s="157"/>
    </row>
    <row r="45" spans="1:16" s="9" customFormat="1" x14ac:dyDescent="0.15">
      <c r="A45" s="160"/>
      <c r="B45" s="178"/>
      <c r="C45" s="6"/>
      <c r="D45" s="167"/>
      <c r="E45" s="6"/>
      <c r="F45" s="167"/>
      <c r="G45" s="6" t="s">
        <v>22</v>
      </c>
      <c r="H45" s="171"/>
      <c r="I45" s="177"/>
      <c r="J45" s="178"/>
      <c r="K45" s="10" t="s">
        <v>20</v>
      </c>
      <c r="L45" s="158"/>
      <c r="M45" s="10" t="s">
        <v>20</v>
      </c>
      <c r="N45" s="158"/>
      <c r="O45" s="10" t="s">
        <v>20</v>
      </c>
      <c r="P45" s="158"/>
    </row>
    <row r="46" spans="1:16" s="9" customFormat="1" ht="13.5" customHeight="1" x14ac:dyDescent="0.15">
      <c r="A46" s="175">
        <v>14</v>
      </c>
      <c r="B46" s="162" t="s">
        <v>53</v>
      </c>
      <c r="C46" s="7" t="s">
        <v>8</v>
      </c>
      <c r="D46" s="165" t="s">
        <v>93</v>
      </c>
      <c r="E46" s="7" t="s">
        <v>8</v>
      </c>
      <c r="F46" s="165" t="s">
        <v>93</v>
      </c>
      <c r="G46" s="7" t="s">
        <v>11</v>
      </c>
      <c r="H46" s="169" t="s">
        <v>94</v>
      </c>
      <c r="I46" s="172">
        <v>29</v>
      </c>
      <c r="J46" s="162" t="s">
        <v>7</v>
      </c>
      <c r="K46" s="6" t="s">
        <v>99</v>
      </c>
      <c r="L46" s="156" t="s">
        <v>100</v>
      </c>
      <c r="M46" s="6" t="s">
        <v>99</v>
      </c>
      <c r="N46" s="156" t="s">
        <v>101</v>
      </c>
      <c r="O46" s="6" t="s">
        <v>71</v>
      </c>
      <c r="P46" s="156" t="s">
        <v>102</v>
      </c>
    </row>
    <row r="47" spans="1:16" s="9" customFormat="1" x14ac:dyDescent="0.15">
      <c r="A47" s="160"/>
      <c r="B47" s="163"/>
      <c r="C47" s="6" t="s">
        <v>95</v>
      </c>
      <c r="D47" s="166"/>
      <c r="E47" s="6" t="s">
        <v>95</v>
      </c>
      <c r="F47" s="166"/>
      <c r="G47" s="6" t="s">
        <v>96</v>
      </c>
      <c r="H47" s="170"/>
      <c r="I47" s="173"/>
      <c r="J47" s="163"/>
      <c r="K47" s="6" t="s">
        <v>103</v>
      </c>
      <c r="L47" s="157"/>
      <c r="M47" s="6" t="s">
        <v>103</v>
      </c>
      <c r="N47" s="157"/>
      <c r="O47" s="6" t="s">
        <v>104</v>
      </c>
      <c r="P47" s="157"/>
    </row>
    <row r="48" spans="1:16" s="9" customFormat="1" x14ac:dyDescent="0.15">
      <c r="A48" s="160"/>
      <c r="B48" s="163"/>
      <c r="C48" s="6" t="s">
        <v>97</v>
      </c>
      <c r="D48" s="166"/>
      <c r="E48" s="6" t="s">
        <v>97</v>
      </c>
      <c r="F48" s="166"/>
      <c r="G48" s="6" t="s">
        <v>98</v>
      </c>
      <c r="H48" s="170"/>
      <c r="I48" s="173"/>
      <c r="J48" s="163"/>
      <c r="K48" s="6" t="s">
        <v>61</v>
      </c>
      <c r="L48" s="157"/>
      <c r="M48" s="6" t="s">
        <v>50</v>
      </c>
      <c r="N48" s="157"/>
      <c r="O48" s="6" t="s">
        <v>52</v>
      </c>
      <c r="P48" s="157"/>
    </row>
    <row r="49" spans="1:16" s="9" customFormat="1" x14ac:dyDescent="0.15">
      <c r="A49" s="161"/>
      <c r="B49" s="164"/>
      <c r="C49" s="10" t="s">
        <v>20</v>
      </c>
      <c r="D49" s="167"/>
      <c r="E49" s="10" t="s">
        <v>20</v>
      </c>
      <c r="F49" s="167"/>
      <c r="G49" s="10" t="s">
        <v>20</v>
      </c>
      <c r="H49" s="171"/>
      <c r="I49" s="174"/>
      <c r="J49" s="164"/>
      <c r="K49" s="6" t="s">
        <v>50</v>
      </c>
      <c r="L49" s="158"/>
      <c r="M49" s="6"/>
      <c r="N49" s="158"/>
      <c r="O49" s="10"/>
      <c r="P49" s="158"/>
    </row>
    <row r="50" spans="1:16" s="9" customFormat="1" ht="13.5" customHeight="1" x14ac:dyDescent="0.15">
      <c r="A50" s="160">
        <v>15</v>
      </c>
      <c r="B50" s="168" t="s">
        <v>7</v>
      </c>
      <c r="C50" s="6" t="s">
        <v>8</v>
      </c>
      <c r="D50" s="165" t="s">
        <v>9</v>
      </c>
      <c r="E50" s="6" t="s">
        <v>8</v>
      </c>
      <c r="F50" s="165" t="s">
        <v>10</v>
      </c>
      <c r="G50" s="6" t="s">
        <v>11</v>
      </c>
      <c r="H50" s="169" t="s">
        <v>12</v>
      </c>
    </row>
    <row r="51" spans="1:16" s="9" customFormat="1" x14ac:dyDescent="0.15">
      <c r="A51" s="160"/>
      <c r="B51" s="163"/>
      <c r="C51" s="6" t="s">
        <v>13</v>
      </c>
      <c r="D51" s="166"/>
      <c r="E51" s="6" t="s">
        <v>14</v>
      </c>
      <c r="F51" s="166"/>
      <c r="G51" s="6" t="s">
        <v>15</v>
      </c>
      <c r="H51" s="170"/>
    </row>
    <row r="52" spans="1:16" s="9" customFormat="1" x14ac:dyDescent="0.15">
      <c r="A52" s="160"/>
      <c r="B52" s="163"/>
      <c r="C52" s="6" t="s">
        <v>16</v>
      </c>
      <c r="D52" s="166"/>
      <c r="E52" s="6" t="s">
        <v>16</v>
      </c>
      <c r="F52" s="166"/>
      <c r="G52" s="6" t="s">
        <v>17</v>
      </c>
      <c r="H52" s="170"/>
    </row>
    <row r="53" spans="1:16" s="9" customFormat="1" x14ac:dyDescent="0.15">
      <c r="A53" s="161"/>
      <c r="B53" s="164"/>
      <c r="C53" s="10" t="s">
        <v>18</v>
      </c>
      <c r="D53" s="167"/>
      <c r="E53" s="10"/>
      <c r="F53" s="167"/>
      <c r="G53" s="10"/>
      <c r="H53" s="171"/>
    </row>
    <row r="54" spans="1:16" s="9" customFormat="1" ht="13.5" customHeight="1" x14ac:dyDescent="0.15">
      <c r="A54" s="8"/>
    </row>
    <row r="55" spans="1:16" s="9" customFormat="1" x14ac:dyDescent="0.15">
      <c r="A55" s="8"/>
    </row>
    <row r="56" spans="1:16" s="9" customFormat="1" x14ac:dyDescent="0.15">
      <c r="A56" s="8"/>
    </row>
    <row r="57" spans="1:16" s="9" customFormat="1" x14ac:dyDescent="0.15">
      <c r="A57" s="8"/>
    </row>
    <row r="58" spans="1:16" s="9" customFormat="1" ht="13.5" customHeight="1" x14ac:dyDescent="0.15">
      <c r="A58" s="3"/>
      <c r="B58" s="2"/>
      <c r="C58" s="2"/>
      <c r="D58" s="2"/>
      <c r="E58" s="2"/>
      <c r="F58" s="2"/>
      <c r="G58" s="2"/>
      <c r="H58" s="2"/>
      <c r="I58" s="3"/>
      <c r="J58" s="2"/>
      <c r="K58" s="2"/>
      <c r="L58" s="2"/>
      <c r="M58" s="2"/>
      <c r="N58" s="2"/>
      <c r="O58" s="2"/>
      <c r="P58" s="2"/>
    </row>
    <row r="59" spans="1:16" s="9" customFormat="1" x14ac:dyDescent="0.15">
      <c r="A59" s="3"/>
      <c r="B59" s="2"/>
      <c r="C59" s="2"/>
      <c r="D59" s="2"/>
      <c r="E59" s="2"/>
      <c r="F59" s="2"/>
      <c r="G59" s="2"/>
      <c r="H59" s="2"/>
      <c r="I59" s="3"/>
      <c r="J59" s="2"/>
      <c r="K59" s="2"/>
      <c r="L59" s="2"/>
      <c r="M59" s="2"/>
      <c r="N59" s="2"/>
      <c r="O59" s="2"/>
      <c r="P59" s="2"/>
    </row>
    <row r="60" spans="1:16" s="9" customFormat="1" x14ac:dyDescent="0.15">
      <c r="A60" s="3"/>
      <c r="B60" s="2"/>
      <c r="C60" s="2"/>
      <c r="D60" s="2"/>
      <c r="E60" s="2"/>
      <c r="F60" s="2"/>
      <c r="G60" s="2"/>
      <c r="H60" s="2"/>
      <c r="I60" s="3"/>
      <c r="J60" s="2"/>
      <c r="K60" s="2"/>
      <c r="L60" s="2"/>
      <c r="M60" s="2"/>
      <c r="N60" s="2"/>
      <c r="O60" s="2"/>
      <c r="P60" s="2"/>
    </row>
    <row r="61" spans="1:16" s="9" customFormat="1" x14ac:dyDescent="0.15">
      <c r="A61" s="3"/>
      <c r="B61" s="2"/>
      <c r="C61" s="2"/>
      <c r="D61" s="2"/>
      <c r="E61" s="2"/>
      <c r="F61" s="2"/>
      <c r="G61" s="2"/>
      <c r="H61" s="2"/>
      <c r="I61" s="3"/>
      <c r="J61" s="2"/>
      <c r="K61" s="2"/>
      <c r="L61" s="2"/>
      <c r="M61" s="2"/>
      <c r="N61" s="2"/>
      <c r="O61" s="2"/>
      <c r="P61" s="2"/>
    </row>
    <row r="62" spans="1:16" s="9" customFormat="1" ht="13.5" customHeight="1" x14ac:dyDescent="0.15">
      <c r="A62" s="3"/>
      <c r="B62" s="2"/>
      <c r="C62" s="2"/>
      <c r="D62" s="2"/>
      <c r="E62" s="2"/>
      <c r="F62" s="2"/>
      <c r="G62" s="2"/>
      <c r="H62" s="2"/>
      <c r="I62" s="3"/>
      <c r="J62" s="2"/>
      <c r="K62" s="2"/>
      <c r="L62" s="2"/>
      <c r="M62" s="2"/>
      <c r="N62" s="2"/>
      <c r="O62" s="2"/>
      <c r="P62" s="2"/>
    </row>
    <row r="63" spans="1:16" s="9" customFormat="1" x14ac:dyDescent="0.15">
      <c r="A63" s="3"/>
      <c r="B63" s="2"/>
      <c r="C63" s="2"/>
      <c r="D63" s="2"/>
      <c r="E63" s="2"/>
      <c r="F63" s="2"/>
      <c r="G63" s="2"/>
      <c r="H63" s="2"/>
      <c r="I63" s="3"/>
      <c r="J63" s="2"/>
      <c r="K63" s="2"/>
      <c r="L63" s="2"/>
      <c r="M63" s="2"/>
      <c r="N63" s="2"/>
      <c r="O63" s="2"/>
      <c r="P63" s="2"/>
    </row>
    <row r="64" spans="1:16" s="9" customFormat="1" x14ac:dyDescent="0.15">
      <c r="A64" s="3"/>
      <c r="B64" s="2"/>
      <c r="C64" s="2"/>
      <c r="D64" s="2"/>
      <c r="E64" s="2"/>
      <c r="F64" s="2"/>
      <c r="G64" s="2"/>
      <c r="H64" s="2"/>
      <c r="I64" s="3"/>
      <c r="J64" s="2"/>
      <c r="K64" s="2"/>
      <c r="L64" s="2"/>
      <c r="M64" s="2"/>
      <c r="N64" s="2"/>
      <c r="O64" s="2"/>
      <c r="P64" s="2"/>
    </row>
    <row r="65" spans="1:16" s="9" customFormat="1" x14ac:dyDescent="0.15">
      <c r="A65" s="3"/>
      <c r="B65" s="2"/>
      <c r="C65" s="2"/>
      <c r="D65" s="2"/>
      <c r="E65" s="2"/>
      <c r="F65" s="2"/>
      <c r="G65" s="2"/>
      <c r="H65" s="2"/>
      <c r="I65" s="3"/>
      <c r="J65" s="2"/>
      <c r="K65" s="2"/>
      <c r="L65" s="2"/>
      <c r="M65" s="2"/>
      <c r="N65" s="2"/>
      <c r="O65" s="2"/>
      <c r="P65" s="2"/>
    </row>
    <row r="66" spans="1:16" s="9" customFormat="1" ht="13.15" customHeight="1" x14ac:dyDescent="0.15">
      <c r="A66" s="3"/>
      <c r="B66" s="2"/>
      <c r="C66" s="2"/>
      <c r="D66" s="2"/>
      <c r="E66" s="2"/>
      <c r="F66" s="2"/>
      <c r="G66" s="2"/>
      <c r="H66" s="2"/>
      <c r="I66" s="3"/>
      <c r="J66" s="2"/>
      <c r="K66" s="2"/>
      <c r="L66" s="2"/>
      <c r="M66" s="2"/>
      <c r="N66" s="2"/>
      <c r="O66" s="2"/>
      <c r="P66" s="2"/>
    </row>
    <row r="67" spans="1:16" s="9" customFormat="1" x14ac:dyDescent="0.15">
      <c r="A67" s="3"/>
      <c r="B67" s="2"/>
      <c r="C67" s="2"/>
      <c r="D67" s="2"/>
      <c r="E67" s="2"/>
      <c r="F67" s="2"/>
      <c r="G67" s="2"/>
      <c r="H67" s="2"/>
      <c r="I67" s="3"/>
      <c r="J67" s="2"/>
      <c r="K67" s="2"/>
      <c r="L67" s="2"/>
      <c r="M67" s="2"/>
      <c r="N67" s="2"/>
      <c r="O67" s="2"/>
      <c r="P67" s="2"/>
    </row>
    <row r="68" spans="1:16" s="9" customFormat="1" x14ac:dyDescent="0.15">
      <c r="A68" s="3"/>
      <c r="B68" s="2"/>
      <c r="C68" s="2"/>
      <c r="D68" s="2"/>
      <c r="E68" s="2"/>
      <c r="F68" s="2"/>
      <c r="G68" s="2"/>
      <c r="H68" s="2"/>
      <c r="I68" s="3"/>
      <c r="J68" s="2"/>
      <c r="K68" s="2"/>
      <c r="L68" s="2"/>
      <c r="M68" s="2"/>
      <c r="N68" s="2"/>
      <c r="O68" s="2"/>
      <c r="P68" s="2"/>
    </row>
    <row r="69" spans="1:16" s="9" customFormat="1" x14ac:dyDescent="0.15">
      <c r="A69" s="3"/>
      <c r="B69" s="2"/>
      <c r="C69" s="2"/>
      <c r="D69" s="2"/>
      <c r="E69" s="2"/>
      <c r="F69" s="2"/>
      <c r="G69" s="2"/>
      <c r="H69" s="2"/>
      <c r="I69" s="3"/>
      <c r="J69" s="2"/>
      <c r="K69" s="2"/>
      <c r="L69" s="2"/>
      <c r="M69" s="2"/>
      <c r="N69" s="2"/>
      <c r="O69" s="2"/>
      <c r="P69" s="2"/>
    </row>
  </sheetData>
  <mergeCells count="119">
    <mergeCell ref="J2:J5"/>
    <mergeCell ref="K2:L4"/>
    <mergeCell ref="M2:N4"/>
    <mergeCell ref="O2:P4"/>
    <mergeCell ref="A6:A9"/>
    <mergeCell ref="B6:B9"/>
    <mergeCell ref="D6:D9"/>
    <mergeCell ref="F6:F9"/>
    <mergeCell ref="A2:A5"/>
    <mergeCell ref="B2:B5"/>
    <mergeCell ref="C2:D4"/>
    <mergeCell ref="E2:F4"/>
    <mergeCell ref="G2:H4"/>
    <mergeCell ref="I2:I5"/>
    <mergeCell ref="I6:P7"/>
    <mergeCell ref="H6:H9"/>
    <mergeCell ref="H12:H15"/>
    <mergeCell ref="I12:I15"/>
    <mergeCell ref="J12:J15"/>
    <mergeCell ref="L12:L15"/>
    <mergeCell ref="N16:N19"/>
    <mergeCell ref="A10:H11"/>
    <mergeCell ref="N8:N11"/>
    <mergeCell ref="P8:P11"/>
    <mergeCell ref="A12:A15"/>
    <mergeCell ref="B12:B15"/>
    <mergeCell ref="D12:D15"/>
    <mergeCell ref="F12:F15"/>
    <mergeCell ref="I8:I11"/>
    <mergeCell ref="J8:J11"/>
    <mergeCell ref="L8:L11"/>
    <mergeCell ref="N12:N15"/>
    <mergeCell ref="P12:P15"/>
    <mergeCell ref="P16:P19"/>
    <mergeCell ref="D20:D23"/>
    <mergeCell ref="F20:F23"/>
    <mergeCell ref="H16:H19"/>
    <mergeCell ref="I16:I19"/>
    <mergeCell ref="J16:J19"/>
    <mergeCell ref="L16:L19"/>
    <mergeCell ref="A16:A19"/>
    <mergeCell ref="B16:B19"/>
    <mergeCell ref="D16:D19"/>
    <mergeCell ref="F16:F19"/>
    <mergeCell ref="I28:P29"/>
    <mergeCell ref="N20:N23"/>
    <mergeCell ref="P20:P23"/>
    <mergeCell ref="A24:A27"/>
    <mergeCell ref="B24:B27"/>
    <mergeCell ref="D24:D27"/>
    <mergeCell ref="F24:F27"/>
    <mergeCell ref="H20:H23"/>
    <mergeCell ref="I20:I23"/>
    <mergeCell ref="J20:J23"/>
    <mergeCell ref="L20:L23"/>
    <mergeCell ref="N24:N27"/>
    <mergeCell ref="P24:P27"/>
    <mergeCell ref="A28:A31"/>
    <mergeCell ref="B28:B31"/>
    <mergeCell ref="D28:D31"/>
    <mergeCell ref="F28:F31"/>
    <mergeCell ref="H24:H27"/>
    <mergeCell ref="I24:I27"/>
    <mergeCell ref="J24:J27"/>
    <mergeCell ref="L24:L27"/>
    <mergeCell ref="H28:H31"/>
    <mergeCell ref="A20:A23"/>
    <mergeCell ref="B20:B23"/>
    <mergeCell ref="H34:H37"/>
    <mergeCell ref="I34:I37"/>
    <mergeCell ref="J34:J37"/>
    <mergeCell ref="L34:L37"/>
    <mergeCell ref="N38:N41"/>
    <mergeCell ref="A32:H33"/>
    <mergeCell ref="N30:N33"/>
    <mergeCell ref="P30:P33"/>
    <mergeCell ref="A34:A37"/>
    <mergeCell ref="B34:B37"/>
    <mergeCell ref="D34:D37"/>
    <mergeCell ref="F34:F37"/>
    <mergeCell ref="I30:I33"/>
    <mergeCell ref="J30:J33"/>
    <mergeCell ref="L30:L33"/>
    <mergeCell ref="N34:N37"/>
    <mergeCell ref="P34:P37"/>
    <mergeCell ref="P38:P41"/>
    <mergeCell ref="A42:A45"/>
    <mergeCell ref="B42:B45"/>
    <mergeCell ref="D42:D45"/>
    <mergeCell ref="F42:F45"/>
    <mergeCell ref="H38:H41"/>
    <mergeCell ref="I38:I41"/>
    <mergeCell ref="J38:J41"/>
    <mergeCell ref="L38:L41"/>
    <mergeCell ref="N42:N45"/>
    <mergeCell ref="P42:P45"/>
    <mergeCell ref="A38:A41"/>
    <mergeCell ref="B38:B41"/>
    <mergeCell ref="D38:D41"/>
    <mergeCell ref="F38:F41"/>
    <mergeCell ref="A50:A53"/>
    <mergeCell ref="B50:B53"/>
    <mergeCell ref="D50:D53"/>
    <mergeCell ref="F50:F53"/>
    <mergeCell ref="H46:H49"/>
    <mergeCell ref="I46:I49"/>
    <mergeCell ref="J46:J49"/>
    <mergeCell ref="L46:L49"/>
    <mergeCell ref="H50:H53"/>
    <mergeCell ref="N46:N49"/>
    <mergeCell ref="P46:P49"/>
    <mergeCell ref="A46:A49"/>
    <mergeCell ref="B46:B49"/>
    <mergeCell ref="D46:D49"/>
    <mergeCell ref="F46:F49"/>
    <mergeCell ref="H42:H45"/>
    <mergeCell ref="I42:I45"/>
    <mergeCell ref="J42:J45"/>
    <mergeCell ref="L42:L45"/>
  </mergeCells>
  <phoneticPr fontId="3"/>
  <printOptions horizontalCentered="1" verticalCentered="1"/>
  <pageMargins left="0" right="0" top="0" bottom="0" header="0.19685039370078741" footer="0.19685039370078741"/>
  <pageSetup paperSize="12" scale="76"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C007D6-A16A-49C1-909D-45F035E25138}">
  <sheetPr>
    <pageSetUpPr fitToPage="1"/>
  </sheetPr>
  <dimension ref="A1:U65"/>
  <sheetViews>
    <sheetView showZeros="0" zoomScale="60" zoomScaleNormal="60" zoomScaleSheetLayoutView="90" workbookViewId="0"/>
  </sheetViews>
  <sheetFormatPr defaultRowHeight="13.5" x14ac:dyDescent="0.15"/>
  <cols>
    <col min="1" max="1" width="4.5" style="114" customWidth="1"/>
    <col min="2" max="2" width="24.375" style="114" customWidth="1"/>
    <col min="3" max="3" width="28.25" style="114" customWidth="1"/>
    <col min="4" max="4" width="12.5" style="114" hidden="1" customWidth="1"/>
    <col min="5" max="6" width="10.375" style="63" customWidth="1"/>
    <col min="7" max="7" width="10" style="114" customWidth="1"/>
    <col min="8" max="8" width="18.75" style="114" customWidth="1"/>
    <col min="9" max="9" width="22.5" style="114" customWidth="1"/>
    <col min="10" max="10" width="21.25" style="114" customWidth="1"/>
    <col min="11" max="11" width="11.125" style="114" customWidth="1"/>
    <col min="12" max="12" width="22.375" style="114" customWidth="1"/>
    <col min="13" max="13" width="21.25" style="114" customWidth="1"/>
    <col min="14" max="14" width="11.25" style="114" customWidth="1"/>
    <col min="15" max="15" width="12.5" hidden="1" customWidth="1"/>
  </cols>
  <sheetData>
    <row r="1" spans="1:21" s="114" customFormat="1" ht="37.5" customHeight="1" x14ac:dyDescent="0.15">
      <c r="A1" s="113" t="s">
        <v>0</v>
      </c>
      <c r="B1" s="16"/>
      <c r="C1" s="113"/>
      <c r="D1" s="113"/>
      <c r="E1" s="235"/>
      <c r="F1" s="236"/>
      <c r="G1" s="236"/>
      <c r="H1" s="236"/>
      <c r="I1" s="236"/>
      <c r="J1" s="236"/>
      <c r="K1" s="236"/>
      <c r="L1" s="236"/>
      <c r="M1" s="236"/>
      <c r="N1" s="236"/>
      <c r="O1"/>
      <c r="P1"/>
      <c r="Q1"/>
      <c r="R1"/>
      <c r="S1"/>
      <c r="T1"/>
      <c r="U1"/>
    </row>
    <row r="2" spans="1:21" s="114" customFormat="1" ht="36" customHeight="1" x14ac:dyDescent="0.15">
      <c r="A2" s="210" t="s">
        <v>106</v>
      </c>
      <c r="B2" s="211"/>
      <c r="C2" s="211"/>
      <c r="D2" s="211"/>
      <c r="E2" s="211"/>
      <c r="F2" s="211"/>
      <c r="G2" s="211"/>
      <c r="H2" s="211"/>
      <c r="I2" s="211"/>
      <c r="J2" s="211"/>
      <c r="K2" s="211"/>
      <c r="L2" s="211"/>
      <c r="M2" s="211"/>
      <c r="N2" s="211"/>
      <c r="O2" s="236"/>
      <c r="P2"/>
      <c r="Q2"/>
      <c r="R2"/>
      <c r="S2"/>
      <c r="T2"/>
      <c r="U2"/>
    </row>
    <row r="3" spans="1:21" s="114" customFormat="1" ht="18.75" customHeight="1" x14ac:dyDescent="0.15">
      <c r="A3" s="113"/>
      <c r="B3" s="16"/>
      <c r="C3" s="113"/>
      <c r="D3" s="113"/>
      <c r="G3" s="113"/>
      <c r="H3" s="113"/>
      <c r="I3" s="16"/>
      <c r="J3" s="113"/>
      <c r="K3" s="113"/>
      <c r="L3" s="16"/>
      <c r="M3" s="113"/>
      <c r="N3" s="113"/>
      <c r="O3"/>
      <c r="P3"/>
      <c r="Q3"/>
      <c r="R3"/>
      <c r="S3"/>
      <c r="T3"/>
      <c r="U3"/>
    </row>
    <row r="4" spans="1:21" s="114" customFormat="1" ht="23.25" customHeight="1" x14ac:dyDescent="0.15">
      <c r="A4" s="115"/>
      <c r="B4" s="116"/>
      <c r="C4" s="115"/>
      <c r="D4" s="115"/>
      <c r="G4" s="115"/>
      <c r="H4" s="115"/>
      <c r="I4" s="116"/>
      <c r="J4" s="115"/>
      <c r="K4" s="115"/>
      <c r="L4" s="117"/>
      <c r="M4" s="117"/>
      <c r="N4" s="118"/>
      <c r="O4" s="14"/>
      <c r="P4"/>
      <c r="Q4"/>
      <c r="R4"/>
      <c r="S4"/>
      <c r="T4"/>
      <c r="U4"/>
    </row>
    <row r="5" spans="1:21" s="114" customFormat="1" ht="31.5" customHeight="1" x14ac:dyDescent="0.15">
      <c r="A5" s="115"/>
      <c r="B5" s="116"/>
      <c r="C5" s="115"/>
      <c r="D5" s="115"/>
      <c r="G5" s="115"/>
      <c r="H5" s="115"/>
      <c r="I5" s="116"/>
      <c r="J5" s="115"/>
      <c r="K5" s="115"/>
      <c r="L5" s="116"/>
      <c r="M5" s="119"/>
      <c r="N5" s="115"/>
      <c r="O5" s="115"/>
      <c r="P5"/>
      <c r="Q5"/>
      <c r="R5"/>
      <c r="S5"/>
      <c r="T5"/>
      <c r="U5"/>
    </row>
    <row r="6" spans="1:21" ht="31.5" customHeight="1" thickBot="1" x14ac:dyDescent="0.2">
      <c r="A6" s="115"/>
      <c r="B6" s="115"/>
      <c r="C6" s="115"/>
      <c r="D6" s="115"/>
      <c r="E6" s="237"/>
      <c r="F6" s="238"/>
      <c r="G6" s="115"/>
      <c r="H6" s="115"/>
      <c r="I6" s="115"/>
      <c r="J6" s="115"/>
      <c r="K6" s="115"/>
      <c r="L6" s="115"/>
      <c r="M6" s="119"/>
      <c r="N6" s="115"/>
      <c r="O6" s="115"/>
    </row>
    <row r="7" spans="1:21" ht="33.75" customHeight="1" thickBot="1" x14ac:dyDescent="0.3">
      <c r="A7" s="239" t="s">
        <v>309</v>
      </c>
      <c r="B7" s="240"/>
      <c r="C7" s="240"/>
      <c r="D7" s="120"/>
      <c r="E7" s="241" t="s">
        <v>395</v>
      </c>
      <c r="F7" s="242"/>
      <c r="G7" s="121"/>
      <c r="H7" s="121"/>
      <c r="I7" s="121"/>
      <c r="J7" s="121"/>
      <c r="K7" s="122"/>
      <c r="L7" s="121"/>
      <c r="M7" s="121"/>
    </row>
    <row r="8" spans="1:21" ht="18.75" customHeight="1" x14ac:dyDescent="0.15">
      <c r="A8" s="243"/>
      <c r="B8" s="244"/>
      <c r="C8" s="245"/>
      <c r="D8" s="223" t="s">
        <v>119</v>
      </c>
      <c r="E8" s="249" t="s">
        <v>396</v>
      </c>
      <c r="F8" s="252" t="s">
        <v>397</v>
      </c>
      <c r="G8" s="123" t="s">
        <v>398</v>
      </c>
      <c r="H8" s="124" t="s">
        <v>399</v>
      </c>
      <c r="I8" s="255" t="s">
        <v>400</v>
      </c>
      <c r="J8" s="256"/>
      <c r="K8" s="257"/>
      <c r="L8" s="220" t="s">
        <v>401</v>
      </c>
      <c r="M8" s="221"/>
      <c r="N8" s="222"/>
      <c r="O8" s="223" t="s">
        <v>119</v>
      </c>
    </row>
    <row r="9" spans="1:21" ht="18.75" customHeight="1" x14ac:dyDescent="0.15">
      <c r="A9" s="246"/>
      <c r="B9" s="247"/>
      <c r="C9" s="248"/>
      <c r="D9" s="224"/>
      <c r="E9" s="250"/>
      <c r="F9" s="253"/>
      <c r="G9" s="23" t="s">
        <v>402</v>
      </c>
      <c r="H9" s="125" t="s">
        <v>403</v>
      </c>
      <c r="I9" s="226" t="s">
        <v>404</v>
      </c>
      <c r="J9" s="227"/>
      <c r="K9" s="228"/>
      <c r="L9" s="229" t="s">
        <v>405</v>
      </c>
      <c r="M9" s="230"/>
      <c r="N9" s="231"/>
      <c r="O9" s="224"/>
    </row>
    <row r="10" spans="1:21" ht="18.75" customHeight="1" thickBot="1" x14ac:dyDescent="0.2">
      <c r="A10" s="126"/>
      <c r="B10" s="127" t="s">
        <v>114</v>
      </c>
      <c r="C10" s="128" t="s">
        <v>406</v>
      </c>
      <c r="D10" s="225"/>
      <c r="E10" s="251"/>
      <c r="F10" s="254"/>
      <c r="G10" s="129" t="s">
        <v>397</v>
      </c>
      <c r="H10" s="130" t="s">
        <v>407</v>
      </c>
      <c r="I10" s="131" t="s">
        <v>114</v>
      </c>
      <c r="J10" s="128" t="s">
        <v>406</v>
      </c>
      <c r="K10" s="132" t="s">
        <v>407</v>
      </c>
      <c r="L10" s="131" t="s">
        <v>114</v>
      </c>
      <c r="M10" s="130" t="s">
        <v>406</v>
      </c>
      <c r="N10" s="132" t="s">
        <v>407</v>
      </c>
      <c r="O10" s="225"/>
    </row>
    <row r="11" spans="1:21" ht="14.25" x14ac:dyDescent="0.15">
      <c r="A11" s="232" t="s">
        <v>128</v>
      </c>
      <c r="B11" s="133" t="s">
        <v>84</v>
      </c>
      <c r="C11" s="133" t="s">
        <v>311</v>
      </c>
      <c r="D11" s="133"/>
      <c r="E11" s="54" t="s">
        <v>146</v>
      </c>
      <c r="F11" s="54"/>
      <c r="G11" s="133"/>
      <c r="H11" s="134">
        <v>20</v>
      </c>
      <c r="I11" s="133" t="s">
        <v>86</v>
      </c>
      <c r="J11" s="133" t="s">
        <v>311</v>
      </c>
      <c r="K11" s="134">
        <v>10</v>
      </c>
      <c r="L11" s="133" t="s">
        <v>88</v>
      </c>
      <c r="M11" s="133" t="s">
        <v>311</v>
      </c>
      <c r="N11" s="134">
        <v>10</v>
      </c>
      <c r="O11" s="135"/>
    </row>
    <row r="12" spans="1:21" ht="14.25" x14ac:dyDescent="0.15">
      <c r="A12" s="233"/>
      <c r="B12" s="139"/>
      <c r="C12" s="139" t="s">
        <v>201</v>
      </c>
      <c r="D12" s="139"/>
      <c r="E12" s="77"/>
      <c r="F12" s="77"/>
      <c r="G12" s="139"/>
      <c r="H12" s="140">
        <v>20</v>
      </c>
      <c r="I12" s="139"/>
      <c r="J12" s="141" t="s">
        <v>415</v>
      </c>
      <c r="K12" s="140">
        <v>15</v>
      </c>
      <c r="L12" s="136"/>
      <c r="M12" s="136"/>
      <c r="N12" s="137"/>
      <c r="O12" s="138"/>
    </row>
    <row r="13" spans="1:21" ht="14.25" x14ac:dyDescent="0.15">
      <c r="A13" s="233"/>
      <c r="B13" s="139"/>
      <c r="C13" s="139" t="s">
        <v>180</v>
      </c>
      <c r="D13" s="139"/>
      <c r="E13" s="77"/>
      <c r="F13" s="77"/>
      <c r="G13" s="139"/>
      <c r="H13" s="140">
        <v>20</v>
      </c>
      <c r="I13" s="139"/>
      <c r="J13" s="139" t="s">
        <v>180</v>
      </c>
      <c r="K13" s="140">
        <v>10</v>
      </c>
      <c r="L13" s="139" t="s">
        <v>92</v>
      </c>
      <c r="M13" s="139" t="s">
        <v>180</v>
      </c>
      <c r="N13" s="140">
        <v>10</v>
      </c>
      <c r="O13" s="142"/>
    </row>
    <row r="14" spans="1:21" ht="14.25" x14ac:dyDescent="0.15">
      <c r="A14" s="233"/>
      <c r="B14" s="139"/>
      <c r="C14" s="139" t="s">
        <v>315</v>
      </c>
      <c r="D14" s="139"/>
      <c r="E14" s="77"/>
      <c r="F14" s="77"/>
      <c r="G14" s="139"/>
      <c r="H14" s="140">
        <v>10</v>
      </c>
      <c r="I14" s="139"/>
      <c r="J14" s="139" t="s">
        <v>315</v>
      </c>
      <c r="K14" s="140">
        <v>10</v>
      </c>
      <c r="L14" s="139"/>
      <c r="M14" s="139" t="s">
        <v>315</v>
      </c>
      <c r="N14" s="140">
        <v>10</v>
      </c>
      <c r="O14" s="142"/>
    </row>
    <row r="15" spans="1:21" ht="14.25" x14ac:dyDescent="0.15">
      <c r="A15" s="233"/>
      <c r="B15" s="139"/>
      <c r="C15" s="139" t="s">
        <v>229</v>
      </c>
      <c r="D15" s="139"/>
      <c r="E15" s="77"/>
      <c r="F15" s="77"/>
      <c r="G15" s="139"/>
      <c r="H15" s="140">
        <v>10</v>
      </c>
      <c r="I15" s="139"/>
      <c r="J15" s="139" t="s">
        <v>229</v>
      </c>
      <c r="K15" s="140">
        <v>10</v>
      </c>
      <c r="L15" s="139"/>
      <c r="M15" s="139" t="s">
        <v>229</v>
      </c>
      <c r="N15" s="140">
        <v>5</v>
      </c>
      <c r="O15" s="142"/>
    </row>
    <row r="16" spans="1:21" ht="14.25" x14ac:dyDescent="0.15">
      <c r="A16" s="233"/>
      <c r="B16" s="139"/>
      <c r="C16" s="139"/>
      <c r="D16" s="139"/>
      <c r="E16" s="77"/>
      <c r="F16" s="77"/>
      <c r="G16" s="139" t="s">
        <v>158</v>
      </c>
      <c r="H16" s="140" t="s">
        <v>412</v>
      </c>
      <c r="I16" s="139"/>
      <c r="J16" s="139"/>
      <c r="K16" s="140"/>
      <c r="L16" s="136"/>
      <c r="M16" s="136"/>
      <c r="N16" s="137"/>
      <c r="O16" s="138"/>
    </row>
    <row r="17" spans="1:15" ht="14.25" x14ac:dyDescent="0.15">
      <c r="A17" s="233"/>
      <c r="B17" s="139"/>
      <c r="C17" s="139"/>
      <c r="D17" s="139"/>
      <c r="E17" s="77"/>
      <c r="F17" s="77"/>
      <c r="G17" s="139" t="s">
        <v>160</v>
      </c>
      <c r="H17" s="140" t="s">
        <v>413</v>
      </c>
      <c r="I17" s="139"/>
      <c r="J17" s="139"/>
      <c r="K17" s="140"/>
      <c r="L17" s="139" t="s">
        <v>60</v>
      </c>
      <c r="M17" s="139" t="s">
        <v>143</v>
      </c>
      <c r="N17" s="140">
        <v>10</v>
      </c>
      <c r="O17" s="142"/>
    </row>
    <row r="18" spans="1:15" ht="14.25" x14ac:dyDescent="0.15">
      <c r="A18" s="233"/>
      <c r="B18" s="136"/>
      <c r="C18" s="136"/>
      <c r="D18" s="136"/>
      <c r="E18" s="66"/>
      <c r="F18" s="66"/>
      <c r="G18" s="136"/>
      <c r="H18" s="137"/>
      <c r="I18" s="136"/>
      <c r="J18" s="136"/>
      <c r="K18" s="137"/>
      <c r="L18" s="136"/>
      <c r="M18" s="136"/>
      <c r="N18" s="137"/>
      <c r="O18" s="138"/>
    </row>
    <row r="19" spans="1:15" ht="14.25" x14ac:dyDescent="0.15">
      <c r="A19" s="233"/>
      <c r="B19" s="139" t="s">
        <v>90</v>
      </c>
      <c r="C19" s="139" t="s">
        <v>143</v>
      </c>
      <c r="D19" s="139"/>
      <c r="E19" s="77"/>
      <c r="F19" s="77"/>
      <c r="G19" s="139"/>
      <c r="H19" s="140">
        <v>10</v>
      </c>
      <c r="I19" s="139" t="s">
        <v>91</v>
      </c>
      <c r="J19" s="139" t="s">
        <v>143</v>
      </c>
      <c r="K19" s="140">
        <v>10</v>
      </c>
      <c r="L19" s="139" t="s">
        <v>22</v>
      </c>
      <c r="M19" s="139" t="s">
        <v>323</v>
      </c>
      <c r="N19" s="140">
        <v>10</v>
      </c>
      <c r="O19" s="142"/>
    </row>
    <row r="20" spans="1:15" ht="14.25" x14ac:dyDescent="0.15">
      <c r="A20" s="233"/>
      <c r="B20" s="139"/>
      <c r="C20" s="139" t="s">
        <v>322</v>
      </c>
      <c r="D20" s="139"/>
      <c r="E20" s="77"/>
      <c r="F20" s="77"/>
      <c r="G20" s="139"/>
      <c r="H20" s="140">
        <v>5</v>
      </c>
      <c r="I20" s="139"/>
      <c r="J20" s="139"/>
      <c r="K20" s="140"/>
      <c r="L20" s="139"/>
      <c r="M20" s="139"/>
      <c r="N20" s="140"/>
      <c r="O20" s="142"/>
    </row>
    <row r="21" spans="1:15" ht="14.25" x14ac:dyDescent="0.15">
      <c r="A21" s="233"/>
      <c r="B21" s="139"/>
      <c r="C21" s="139"/>
      <c r="D21" s="139"/>
      <c r="E21" s="77"/>
      <c r="F21" s="77"/>
      <c r="G21" s="139" t="s">
        <v>158</v>
      </c>
      <c r="H21" s="140" t="s">
        <v>412</v>
      </c>
      <c r="I21" s="136"/>
      <c r="J21" s="136"/>
      <c r="K21" s="137"/>
      <c r="L21" s="139"/>
      <c r="M21" s="139"/>
      <c r="N21" s="140"/>
      <c r="O21" s="142"/>
    </row>
    <row r="22" spans="1:15" ht="14.25" x14ac:dyDescent="0.15">
      <c r="A22" s="233"/>
      <c r="B22" s="136"/>
      <c r="C22" s="136"/>
      <c r="D22" s="136"/>
      <c r="E22" s="66"/>
      <c r="F22" s="66"/>
      <c r="G22" s="136"/>
      <c r="H22" s="137"/>
      <c r="I22" s="139" t="s">
        <v>22</v>
      </c>
      <c r="J22" s="139" t="s">
        <v>323</v>
      </c>
      <c r="K22" s="140">
        <v>20</v>
      </c>
      <c r="L22" s="139"/>
      <c r="M22" s="139"/>
      <c r="N22" s="140"/>
      <c r="O22" s="142"/>
    </row>
    <row r="23" spans="1:15" ht="14.25" x14ac:dyDescent="0.15">
      <c r="A23" s="233"/>
      <c r="B23" s="139" t="s">
        <v>22</v>
      </c>
      <c r="C23" s="139" t="s">
        <v>323</v>
      </c>
      <c r="D23" s="139"/>
      <c r="E23" s="77" t="s">
        <v>139</v>
      </c>
      <c r="F23" s="143"/>
      <c r="G23" s="139"/>
      <c r="H23" s="140">
        <v>30</v>
      </c>
      <c r="I23" s="139"/>
      <c r="J23" s="139"/>
      <c r="K23" s="140"/>
      <c r="L23" s="139"/>
      <c r="M23" s="139"/>
      <c r="N23" s="140"/>
      <c r="O23" s="142"/>
    </row>
    <row r="24" spans="1:15" ht="14.25" x14ac:dyDescent="0.15">
      <c r="A24" s="233"/>
      <c r="B24" s="139"/>
      <c r="C24" s="139"/>
      <c r="D24" s="139"/>
      <c r="E24" s="77"/>
      <c r="F24" s="77"/>
      <c r="G24" s="139" t="s">
        <v>151</v>
      </c>
      <c r="H24" s="140" t="s">
        <v>413</v>
      </c>
      <c r="I24" s="139"/>
      <c r="J24" s="139"/>
      <c r="K24" s="140"/>
      <c r="L24" s="139"/>
      <c r="M24" s="139"/>
      <c r="N24" s="140"/>
      <c r="O24" s="142"/>
    </row>
    <row r="25" spans="1:15" ht="15" thickBot="1" x14ac:dyDescent="0.2">
      <c r="A25" s="234"/>
      <c r="B25" s="144"/>
      <c r="C25" s="144"/>
      <c r="D25" s="144"/>
      <c r="E25" s="88"/>
      <c r="F25" s="88"/>
      <c r="G25" s="144"/>
      <c r="H25" s="145"/>
      <c r="I25" s="144"/>
      <c r="J25" s="144"/>
      <c r="K25" s="145"/>
      <c r="L25" s="144"/>
      <c r="M25" s="144"/>
      <c r="N25" s="145"/>
      <c r="O25" s="146"/>
    </row>
    <row r="26" spans="1:15" ht="14.25" x14ac:dyDescent="0.15">
      <c r="B26" s="116"/>
      <c r="C26" s="116"/>
      <c r="D26" s="116"/>
      <c r="G26" s="116"/>
      <c r="H26" s="147"/>
      <c r="I26" s="116"/>
      <c r="J26" s="116"/>
      <c r="K26" s="147"/>
      <c r="L26" s="116"/>
      <c r="M26" s="116"/>
      <c r="N26" s="147"/>
    </row>
    <row r="27" spans="1:15" ht="14.25" x14ac:dyDescent="0.15">
      <c r="B27" s="116"/>
      <c r="C27" s="116"/>
      <c r="D27" s="116"/>
      <c r="G27" s="116"/>
      <c r="H27" s="147"/>
      <c r="I27" s="116"/>
      <c r="J27" s="116"/>
      <c r="K27" s="147"/>
      <c r="L27" s="116"/>
      <c r="M27" s="116"/>
      <c r="N27" s="147"/>
    </row>
    <row r="28" spans="1:15" ht="14.25" x14ac:dyDescent="0.15">
      <c r="B28" s="116"/>
      <c r="C28" s="116"/>
      <c r="D28" s="116"/>
      <c r="G28" s="116"/>
      <c r="H28" s="147"/>
      <c r="I28" s="116"/>
      <c r="J28" s="116"/>
      <c r="K28" s="147"/>
      <c r="L28" s="116"/>
      <c r="M28" s="116"/>
      <c r="N28" s="147"/>
    </row>
    <row r="29" spans="1:15" ht="14.25" x14ac:dyDescent="0.15">
      <c r="B29" s="116"/>
      <c r="C29" s="116"/>
      <c r="D29" s="116"/>
      <c r="G29" s="116"/>
      <c r="H29" s="147"/>
      <c r="I29" s="116"/>
      <c r="J29" s="116"/>
      <c r="K29" s="147"/>
      <c r="L29" s="116"/>
      <c r="M29" s="116"/>
      <c r="N29" s="147"/>
    </row>
    <row r="30" spans="1:15" ht="14.25" x14ac:dyDescent="0.15">
      <c r="B30" s="116"/>
      <c r="C30" s="116"/>
      <c r="D30" s="116"/>
      <c r="G30" s="116"/>
      <c r="H30" s="147"/>
      <c r="I30" s="116"/>
      <c r="J30" s="116"/>
      <c r="K30" s="147"/>
      <c r="L30" s="116"/>
      <c r="M30" s="116"/>
      <c r="N30" s="147"/>
    </row>
    <row r="31" spans="1:15" ht="14.25" x14ac:dyDescent="0.15">
      <c r="B31" s="116"/>
      <c r="C31" s="116"/>
      <c r="D31" s="116"/>
      <c r="G31" s="116"/>
      <c r="H31" s="147"/>
      <c r="I31" s="116"/>
      <c r="J31" s="116"/>
      <c r="K31" s="147"/>
      <c r="L31" s="116"/>
      <c r="M31" s="116"/>
      <c r="N31" s="147"/>
    </row>
    <row r="32" spans="1:15" ht="14.25" x14ac:dyDescent="0.15">
      <c r="B32" s="116"/>
      <c r="C32" s="116"/>
      <c r="D32" s="116"/>
      <c r="G32" s="116"/>
      <c r="H32" s="147"/>
      <c r="I32" s="116"/>
      <c r="J32" s="116"/>
      <c r="K32" s="147"/>
      <c r="L32" s="116"/>
      <c r="M32" s="116"/>
      <c r="N32" s="147"/>
    </row>
    <row r="33" spans="2:14" ht="14.25" x14ac:dyDescent="0.15">
      <c r="B33" s="116"/>
      <c r="C33" s="116"/>
      <c r="D33" s="116"/>
      <c r="G33" s="116"/>
      <c r="H33" s="147"/>
      <c r="I33" s="116"/>
      <c r="J33" s="116"/>
      <c r="K33" s="147"/>
      <c r="L33" s="116"/>
      <c r="M33" s="116"/>
      <c r="N33" s="147"/>
    </row>
    <row r="34" spans="2:14" ht="14.25" x14ac:dyDescent="0.15">
      <c r="B34" s="116"/>
      <c r="C34" s="116"/>
      <c r="D34" s="116"/>
      <c r="G34" s="116"/>
      <c r="H34" s="147"/>
      <c r="I34" s="116"/>
      <c r="J34" s="116"/>
      <c r="K34" s="147"/>
      <c r="L34" s="116"/>
      <c r="M34" s="116"/>
      <c r="N34" s="147"/>
    </row>
    <row r="35" spans="2:14" ht="14.25" x14ac:dyDescent="0.15">
      <c r="B35" s="116"/>
      <c r="C35" s="116"/>
      <c r="D35" s="116"/>
      <c r="G35" s="116"/>
      <c r="H35" s="147"/>
      <c r="I35" s="116"/>
      <c r="J35" s="116"/>
      <c r="K35" s="147"/>
      <c r="L35" s="116"/>
      <c r="M35" s="116"/>
      <c r="N35" s="147"/>
    </row>
    <row r="36" spans="2:14" ht="14.25" x14ac:dyDescent="0.15">
      <c r="B36" s="116"/>
      <c r="C36" s="116"/>
      <c r="D36" s="116"/>
      <c r="G36" s="116"/>
      <c r="H36" s="147"/>
      <c r="I36" s="116"/>
      <c r="J36" s="116"/>
      <c r="K36" s="147"/>
      <c r="L36" s="116"/>
      <c r="M36" s="116"/>
      <c r="N36" s="147"/>
    </row>
    <row r="37" spans="2:14" ht="14.25" x14ac:dyDescent="0.15">
      <c r="B37" s="116"/>
      <c r="C37" s="116"/>
      <c r="D37" s="116"/>
      <c r="G37" s="116"/>
      <c r="H37" s="147"/>
      <c r="I37" s="116"/>
      <c r="J37" s="116"/>
      <c r="K37" s="147"/>
      <c r="L37" s="116"/>
      <c r="M37" s="116"/>
      <c r="N37" s="147"/>
    </row>
    <row r="38" spans="2:14" ht="14.25" x14ac:dyDescent="0.15">
      <c r="B38" s="116"/>
      <c r="C38" s="116"/>
      <c r="D38" s="116"/>
      <c r="G38" s="116"/>
      <c r="H38" s="147"/>
      <c r="I38" s="116"/>
      <c r="J38" s="116"/>
      <c r="K38" s="147"/>
      <c r="L38" s="116"/>
      <c r="M38" s="116"/>
      <c r="N38" s="147"/>
    </row>
    <row r="39" spans="2:14" ht="14.25" x14ac:dyDescent="0.15">
      <c r="B39" s="116"/>
      <c r="C39" s="116"/>
      <c r="D39" s="116"/>
      <c r="G39" s="116"/>
      <c r="H39" s="147"/>
      <c r="I39" s="116"/>
      <c r="J39" s="116"/>
      <c r="K39" s="147"/>
      <c r="L39" s="116"/>
      <c r="M39" s="116"/>
      <c r="N39" s="147"/>
    </row>
    <row r="40" spans="2:14" ht="14.25" x14ac:dyDescent="0.15">
      <c r="B40" s="116"/>
      <c r="C40" s="116"/>
      <c r="D40" s="116"/>
      <c r="G40" s="116"/>
      <c r="H40" s="147"/>
      <c r="I40" s="116"/>
      <c r="J40" s="116"/>
      <c r="K40" s="147"/>
      <c r="L40" s="116"/>
      <c r="M40" s="116"/>
      <c r="N40" s="147"/>
    </row>
    <row r="41" spans="2:14" ht="14.25" x14ac:dyDescent="0.15">
      <c r="B41" s="116"/>
      <c r="C41" s="116"/>
      <c r="D41" s="116"/>
      <c r="G41" s="116"/>
      <c r="H41" s="147"/>
      <c r="I41" s="116"/>
      <c r="J41" s="116"/>
      <c r="K41" s="147"/>
      <c r="L41" s="116"/>
      <c r="M41" s="116"/>
      <c r="N41" s="147"/>
    </row>
    <row r="42" spans="2:14" ht="14.25" x14ac:dyDescent="0.15">
      <c r="B42" s="116"/>
      <c r="C42" s="116"/>
      <c r="D42" s="116"/>
      <c r="G42" s="116"/>
      <c r="H42" s="147"/>
      <c r="I42" s="116"/>
      <c r="J42" s="116"/>
      <c r="K42" s="147"/>
      <c r="L42" s="116"/>
      <c r="M42" s="116"/>
      <c r="N42" s="147"/>
    </row>
    <row r="43" spans="2:14" ht="14.25" x14ac:dyDescent="0.15">
      <c r="B43" s="116"/>
      <c r="C43" s="116"/>
      <c r="D43" s="116"/>
      <c r="G43" s="116"/>
      <c r="H43" s="147"/>
      <c r="I43" s="116"/>
      <c r="J43" s="116"/>
      <c r="K43" s="147"/>
      <c r="L43" s="116"/>
      <c r="M43" s="116"/>
      <c r="N43" s="147"/>
    </row>
    <row r="44" spans="2:14" ht="14.25" x14ac:dyDescent="0.15">
      <c r="B44" s="116"/>
      <c r="C44" s="116"/>
      <c r="D44" s="116"/>
      <c r="G44" s="116"/>
      <c r="H44" s="147"/>
      <c r="I44" s="116"/>
      <c r="J44" s="116"/>
      <c r="K44" s="147"/>
      <c r="L44" s="116"/>
      <c r="M44" s="116"/>
      <c r="N44" s="147"/>
    </row>
    <row r="45" spans="2:14" ht="14.25" x14ac:dyDescent="0.15">
      <c r="B45" s="116"/>
      <c r="C45" s="116"/>
      <c r="D45" s="116"/>
      <c r="G45" s="116"/>
      <c r="H45" s="147"/>
      <c r="I45" s="116"/>
      <c r="J45" s="116"/>
      <c r="K45" s="147"/>
      <c r="L45" s="116"/>
      <c r="M45" s="116"/>
      <c r="N45" s="147"/>
    </row>
    <row r="46" spans="2:14" ht="14.25" x14ac:dyDescent="0.15">
      <c r="B46" s="116"/>
      <c r="C46" s="116"/>
      <c r="D46" s="116"/>
      <c r="G46" s="116"/>
      <c r="H46" s="147"/>
      <c r="I46" s="116"/>
      <c r="J46" s="116"/>
      <c r="K46" s="147"/>
      <c r="L46" s="116"/>
      <c r="M46" s="116"/>
      <c r="N46" s="147"/>
    </row>
    <row r="47" spans="2:14" ht="14.25" x14ac:dyDescent="0.15">
      <c r="B47" s="116"/>
      <c r="C47" s="116"/>
      <c r="D47" s="116"/>
      <c r="G47" s="116"/>
      <c r="H47" s="147"/>
      <c r="I47" s="116"/>
      <c r="J47" s="116"/>
      <c r="K47" s="147"/>
      <c r="L47" s="116"/>
      <c r="M47" s="116"/>
      <c r="N47" s="147"/>
    </row>
    <row r="48" spans="2:14" ht="14.25" x14ac:dyDescent="0.15">
      <c r="B48" s="116"/>
      <c r="C48" s="116"/>
      <c r="D48" s="116"/>
      <c r="G48" s="116"/>
      <c r="H48" s="147"/>
      <c r="I48" s="116"/>
      <c r="J48" s="116"/>
      <c r="K48" s="147"/>
      <c r="L48" s="116"/>
      <c r="M48" s="116"/>
      <c r="N48" s="147"/>
    </row>
    <row r="49" spans="2:14" ht="14.25" x14ac:dyDescent="0.15">
      <c r="B49" s="116"/>
      <c r="C49" s="116"/>
      <c r="D49" s="116"/>
      <c r="G49" s="116"/>
      <c r="H49" s="147"/>
      <c r="I49" s="116"/>
      <c r="J49" s="116"/>
      <c r="K49" s="147"/>
      <c r="L49" s="116"/>
      <c r="M49" s="116"/>
      <c r="N49" s="147"/>
    </row>
    <row r="50" spans="2:14" ht="14.25" x14ac:dyDescent="0.15">
      <c r="B50" s="116"/>
      <c r="C50" s="116"/>
      <c r="D50" s="116"/>
      <c r="G50" s="116"/>
      <c r="H50" s="147"/>
      <c r="I50" s="116"/>
      <c r="J50" s="116"/>
      <c r="K50" s="147"/>
      <c r="L50" s="116"/>
      <c r="M50" s="116"/>
      <c r="N50" s="147"/>
    </row>
    <row r="51" spans="2:14" ht="14.25" x14ac:dyDescent="0.15">
      <c r="B51" s="116"/>
      <c r="C51" s="116"/>
      <c r="D51" s="116"/>
      <c r="G51" s="116"/>
      <c r="H51" s="147"/>
      <c r="I51" s="116"/>
      <c r="J51" s="116"/>
      <c r="K51" s="147"/>
      <c r="L51" s="116"/>
      <c r="M51" s="116"/>
      <c r="N51" s="147"/>
    </row>
    <row r="52" spans="2:14" ht="14.25" x14ac:dyDescent="0.15">
      <c r="B52" s="116"/>
      <c r="C52" s="116"/>
      <c r="D52" s="116"/>
      <c r="G52" s="116"/>
      <c r="H52" s="147"/>
      <c r="I52" s="116"/>
      <c r="J52" s="116"/>
      <c r="K52" s="147"/>
      <c r="L52" s="116"/>
      <c r="M52" s="116"/>
      <c r="N52" s="147"/>
    </row>
    <row r="53" spans="2:14" ht="14.25" x14ac:dyDescent="0.15">
      <c r="B53" s="116"/>
      <c r="C53" s="116"/>
      <c r="D53" s="116"/>
      <c r="G53" s="116"/>
      <c r="H53" s="147"/>
      <c r="I53" s="116"/>
      <c r="J53" s="116"/>
      <c r="K53" s="147"/>
      <c r="L53" s="116"/>
      <c r="M53" s="116"/>
      <c r="N53" s="147"/>
    </row>
    <row r="54" spans="2:14" ht="14.25" x14ac:dyDescent="0.15">
      <c r="B54" s="116"/>
      <c r="C54" s="116"/>
      <c r="D54" s="116"/>
      <c r="G54" s="116"/>
      <c r="H54" s="147"/>
      <c r="I54" s="116"/>
      <c r="J54" s="116"/>
      <c r="K54" s="147"/>
      <c r="L54" s="116"/>
      <c r="M54" s="116"/>
      <c r="N54" s="147"/>
    </row>
    <row r="55" spans="2:14" ht="14.25" x14ac:dyDescent="0.15">
      <c r="B55" s="116"/>
      <c r="C55" s="116"/>
      <c r="D55" s="116"/>
      <c r="G55" s="116"/>
      <c r="H55" s="147"/>
      <c r="I55" s="116"/>
      <c r="J55" s="116"/>
      <c r="K55" s="147"/>
      <c r="L55" s="116"/>
      <c r="M55" s="116"/>
      <c r="N55" s="147"/>
    </row>
    <row r="56" spans="2:14" ht="14.25" x14ac:dyDescent="0.15">
      <c r="B56" s="116"/>
      <c r="C56" s="116"/>
      <c r="D56" s="116"/>
      <c r="G56" s="116"/>
      <c r="H56" s="147"/>
      <c r="I56" s="116"/>
      <c r="J56" s="116"/>
      <c r="K56" s="147"/>
      <c r="L56" s="116"/>
      <c r="M56" s="116"/>
      <c r="N56" s="147"/>
    </row>
    <row r="57" spans="2:14" ht="14.25" x14ac:dyDescent="0.15">
      <c r="B57" s="116"/>
      <c r="C57" s="116"/>
      <c r="D57" s="116"/>
      <c r="G57" s="116"/>
      <c r="H57" s="147"/>
      <c r="I57" s="116"/>
      <c r="J57" s="116"/>
      <c r="K57" s="147"/>
      <c r="L57" s="116"/>
      <c r="M57" s="116"/>
      <c r="N57" s="147"/>
    </row>
    <row r="58" spans="2:14" ht="14.25" x14ac:dyDescent="0.15">
      <c r="B58" s="116"/>
      <c r="C58" s="116"/>
      <c r="D58" s="116"/>
      <c r="G58" s="116"/>
      <c r="H58" s="147"/>
      <c r="I58" s="116"/>
      <c r="J58" s="116"/>
      <c r="K58" s="147"/>
      <c r="L58" s="116"/>
      <c r="M58" s="116"/>
      <c r="N58" s="147"/>
    </row>
    <row r="59" spans="2:14" ht="14.25" x14ac:dyDescent="0.15">
      <c r="B59" s="116"/>
      <c r="C59" s="116"/>
      <c r="D59" s="116"/>
      <c r="G59" s="116"/>
      <c r="H59" s="147"/>
      <c r="I59" s="116"/>
      <c r="J59" s="116"/>
      <c r="K59" s="147"/>
      <c r="L59" s="116"/>
      <c r="M59" s="116"/>
      <c r="N59" s="147"/>
    </row>
    <row r="60" spans="2:14" ht="14.25" x14ac:dyDescent="0.15">
      <c r="B60" s="116"/>
      <c r="C60" s="116"/>
      <c r="D60" s="116"/>
      <c r="G60" s="116"/>
      <c r="H60" s="147"/>
      <c r="I60" s="116"/>
      <c r="J60" s="116"/>
      <c r="K60" s="147"/>
      <c r="L60" s="116"/>
      <c r="M60" s="116"/>
      <c r="N60" s="147"/>
    </row>
    <row r="61" spans="2:14" ht="14.25" x14ac:dyDescent="0.15">
      <c r="B61" s="116"/>
      <c r="C61" s="116"/>
      <c r="D61" s="116"/>
      <c r="G61" s="116"/>
      <c r="H61" s="147"/>
      <c r="I61" s="116"/>
      <c r="J61" s="116"/>
      <c r="K61" s="147"/>
      <c r="L61" s="116"/>
      <c r="M61" s="116"/>
      <c r="N61" s="147"/>
    </row>
    <row r="62" spans="2:14" ht="14.25" x14ac:dyDescent="0.15">
      <c r="B62" s="116"/>
      <c r="C62" s="116"/>
      <c r="D62" s="116"/>
      <c r="G62" s="116"/>
      <c r="H62" s="147"/>
      <c r="I62" s="116"/>
      <c r="J62" s="116"/>
      <c r="K62" s="147"/>
      <c r="L62" s="116"/>
      <c r="M62" s="116"/>
      <c r="N62" s="147"/>
    </row>
    <row r="63" spans="2:14" ht="14.25" x14ac:dyDescent="0.15">
      <c r="B63" s="116"/>
      <c r="C63" s="116"/>
      <c r="D63" s="116"/>
      <c r="G63" s="116"/>
      <c r="H63" s="147"/>
      <c r="I63" s="116"/>
      <c r="J63" s="116"/>
      <c r="K63" s="147"/>
      <c r="L63" s="116"/>
      <c r="M63" s="116"/>
      <c r="N63" s="147"/>
    </row>
    <row r="64" spans="2:14" ht="14.25" x14ac:dyDescent="0.15">
      <c r="B64" s="116"/>
      <c r="C64" s="116"/>
      <c r="D64" s="116"/>
      <c r="G64" s="116"/>
      <c r="H64" s="147"/>
      <c r="I64" s="116"/>
      <c r="J64" s="116"/>
      <c r="K64" s="147"/>
      <c r="L64" s="116"/>
      <c r="M64" s="116"/>
      <c r="N64" s="147"/>
    </row>
    <row r="65" spans="2:14" ht="14.25" x14ac:dyDescent="0.15">
      <c r="B65" s="116"/>
      <c r="C65" s="116"/>
      <c r="D65" s="116"/>
      <c r="G65" s="116"/>
      <c r="H65" s="147"/>
      <c r="I65" s="116"/>
      <c r="J65" s="116"/>
      <c r="K65" s="147"/>
      <c r="L65" s="116"/>
      <c r="M65" s="116"/>
      <c r="N65" s="147"/>
    </row>
  </sheetData>
  <mergeCells count="15">
    <mergeCell ref="E1:N1"/>
    <mergeCell ref="A2:O2"/>
    <mergeCell ref="E6:F6"/>
    <mergeCell ref="A7:C7"/>
    <mergeCell ref="E7:F7"/>
    <mergeCell ref="L8:N8"/>
    <mergeCell ref="O8:O10"/>
    <mergeCell ref="I9:K9"/>
    <mergeCell ref="L9:N9"/>
    <mergeCell ref="A11:A25"/>
    <mergeCell ref="A8:C9"/>
    <mergeCell ref="D8:D10"/>
    <mergeCell ref="E8:E10"/>
    <mergeCell ref="F8:F10"/>
    <mergeCell ref="I8:K8"/>
  </mergeCells>
  <phoneticPr fontId="11"/>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B24"/>
  <sheetViews>
    <sheetView showZeros="0" zoomScale="60" zoomScaleNormal="60" zoomScaleSheetLayoutView="80" workbookViewId="0"/>
  </sheetViews>
  <sheetFormatPr defaultColWidth="9" defaultRowHeight="18.75" customHeight="1" x14ac:dyDescent="0.15"/>
  <cols>
    <col min="1" max="1" width="4.125" style="97" customWidth="1"/>
    <col min="2" max="2" width="22.5" style="98" customWidth="1"/>
    <col min="3" max="3" width="26.625" style="98" customWidth="1"/>
    <col min="4" max="4" width="17.125" style="63" customWidth="1"/>
    <col min="5" max="5" width="8.125" style="99" customWidth="1"/>
    <col min="6" max="6" width="4" style="100" customWidth="1"/>
    <col min="7" max="7" width="10.25" style="100" hidden="1" customWidth="1"/>
    <col min="8" max="8" width="23.25" style="31" customWidth="1"/>
    <col min="9" max="9" width="17.125" style="63" customWidth="1"/>
    <col min="10" max="10" width="8.125" style="100" customWidth="1"/>
    <col min="11" max="11" width="4" style="100" customWidth="1"/>
    <col min="12" max="12" width="10.25" style="100" hidden="1" customWidth="1"/>
    <col min="13" max="13" width="8.25" style="100" customWidth="1"/>
    <col min="14" max="14" width="8.625" style="101" hidden="1" customWidth="1"/>
    <col min="15" max="15" width="97.75" style="98" customWidth="1"/>
    <col min="16" max="16" width="14.125" style="31" customWidth="1"/>
    <col min="17" max="17" width="16" style="63" customWidth="1"/>
    <col min="18" max="18" width="10.125" style="102" customWidth="1"/>
    <col min="19" max="19" width="10.125" style="99" customWidth="1"/>
    <col min="20" max="20" width="10.125" style="63" customWidth="1"/>
    <col min="21" max="21" width="5.125" style="63" customWidth="1"/>
    <col min="29" max="256" width="9" style="13"/>
    <col min="257" max="257" width="4.125" style="13" customWidth="1"/>
    <col min="258" max="258" width="22.5" style="13" customWidth="1"/>
    <col min="259" max="259" width="26.625" style="13" customWidth="1"/>
    <col min="260" max="260" width="17.125" style="13" customWidth="1"/>
    <col min="261" max="261" width="8.125" style="13" customWidth="1"/>
    <col min="262" max="262" width="4" style="13" customWidth="1"/>
    <col min="263" max="263" width="0" style="13" hidden="1" customWidth="1"/>
    <col min="264" max="264" width="23.25" style="13" customWidth="1"/>
    <col min="265" max="265" width="17.125" style="13" customWidth="1"/>
    <col min="266" max="266" width="8.125" style="13" customWidth="1"/>
    <col min="267" max="267" width="4" style="13" customWidth="1"/>
    <col min="268" max="268" width="0" style="13" hidden="1" customWidth="1"/>
    <col min="269" max="269" width="8.25" style="13" customWidth="1"/>
    <col min="270" max="270" width="0" style="13" hidden="1" customWidth="1"/>
    <col min="271" max="271" width="97.75" style="13" customWidth="1"/>
    <col min="272" max="272" width="14.125" style="13" customWidth="1"/>
    <col min="273" max="273" width="16" style="13" customWidth="1"/>
    <col min="274" max="276" width="10.125" style="13" customWidth="1"/>
    <col min="277" max="277" width="5.125" style="13" customWidth="1"/>
    <col min="278" max="512" width="9" style="13"/>
    <col min="513" max="513" width="4.125" style="13" customWidth="1"/>
    <col min="514" max="514" width="22.5" style="13" customWidth="1"/>
    <col min="515" max="515" width="26.625" style="13" customWidth="1"/>
    <col min="516" max="516" width="17.125" style="13" customWidth="1"/>
    <col min="517" max="517" width="8.125" style="13" customWidth="1"/>
    <col min="518" max="518" width="4" style="13" customWidth="1"/>
    <col min="519" max="519" width="0" style="13" hidden="1" customWidth="1"/>
    <col min="520" max="520" width="23.25" style="13" customWidth="1"/>
    <col min="521" max="521" width="17.125" style="13" customWidth="1"/>
    <col min="522" max="522" width="8.125" style="13" customWidth="1"/>
    <col min="523" max="523" width="4" style="13" customWidth="1"/>
    <col min="524" max="524" width="0" style="13" hidden="1" customWidth="1"/>
    <col min="525" max="525" width="8.25" style="13" customWidth="1"/>
    <col min="526" max="526" width="0" style="13" hidden="1" customWidth="1"/>
    <col min="527" max="527" width="97.75" style="13" customWidth="1"/>
    <col min="528" max="528" width="14.125" style="13" customWidth="1"/>
    <col min="529" max="529" width="16" style="13" customWidth="1"/>
    <col min="530" max="532" width="10.125" style="13" customWidth="1"/>
    <col min="533" max="533" width="5.125" style="13" customWidth="1"/>
    <col min="534" max="768" width="9" style="13"/>
    <col min="769" max="769" width="4.125" style="13" customWidth="1"/>
    <col min="770" max="770" width="22.5" style="13" customWidth="1"/>
    <col min="771" max="771" width="26.625" style="13" customWidth="1"/>
    <col min="772" max="772" width="17.125" style="13" customWidth="1"/>
    <col min="773" max="773" width="8.125" style="13" customWidth="1"/>
    <col min="774" max="774" width="4" style="13" customWidth="1"/>
    <col min="775" max="775" width="0" style="13" hidden="1" customWidth="1"/>
    <col min="776" max="776" width="23.25" style="13" customWidth="1"/>
    <col min="777" max="777" width="17.125" style="13" customWidth="1"/>
    <col min="778" max="778" width="8.125" style="13" customWidth="1"/>
    <col min="779" max="779" width="4" style="13" customWidth="1"/>
    <col min="780" max="780" width="0" style="13" hidden="1" customWidth="1"/>
    <col min="781" max="781" width="8.25" style="13" customWidth="1"/>
    <col min="782" max="782" width="0" style="13" hidden="1" customWidth="1"/>
    <col min="783" max="783" width="97.75" style="13" customWidth="1"/>
    <col min="784" max="784" width="14.125" style="13" customWidth="1"/>
    <col min="785" max="785" width="16" style="13" customWidth="1"/>
    <col min="786" max="788" width="10.125" style="13" customWidth="1"/>
    <col min="789" max="789" width="5.125" style="13" customWidth="1"/>
    <col min="790" max="1024" width="9" style="13"/>
    <col min="1025" max="1025" width="4.125" style="13" customWidth="1"/>
    <col min="1026" max="1026" width="22.5" style="13" customWidth="1"/>
    <col min="1027" max="1027" width="26.625" style="13" customWidth="1"/>
    <col min="1028" max="1028" width="17.125" style="13" customWidth="1"/>
    <col min="1029" max="1029" width="8.125" style="13" customWidth="1"/>
    <col min="1030" max="1030" width="4" style="13" customWidth="1"/>
    <col min="1031" max="1031" width="0" style="13" hidden="1" customWidth="1"/>
    <col min="1032" max="1032" width="23.25" style="13" customWidth="1"/>
    <col min="1033" max="1033" width="17.125" style="13" customWidth="1"/>
    <col min="1034" max="1034" width="8.125" style="13" customWidth="1"/>
    <col min="1035" max="1035" width="4" style="13" customWidth="1"/>
    <col min="1036" max="1036" width="0" style="13" hidden="1" customWidth="1"/>
    <col min="1037" max="1037" width="8.25" style="13" customWidth="1"/>
    <col min="1038" max="1038" width="0" style="13" hidden="1" customWidth="1"/>
    <col min="1039" max="1039" width="97.75" style="13" customWidth="1"/>
    <col min="1040" max="1040" width="14.125" style="13" customWidth="1"/>
    <col min="1041" max="1041" width="16" style="13" customWidth="1"/>
    <col min="1042" max="1044" width="10.125" style="13" customWidth="1"/>
    <col min="1045" max="1045" width="5.125" style="13" customWidth="1"/>
    <col min="1046" max="1280" width="9" style="13"/>
    <col min="1281" max="1281" width="4.125" style="13" customWidth="1"/>
    <col min="1282" max="1282" width="22.5" style="13" customWidth="1"/>
    <col min="1283" max="1283" width="26.625" style="13" customWidth="1"/>
    <col min="1284" max="1284" width="17.125" style="13" customWidth="1"/>
    <col min="1285" max="1285" width="8.125" style="13" customWidth="1"/>
    <col min="1286" max="1286" width="4" style="13" customWidth="1"/>
    <col min="1287" max="1287" width="0" style="13" hidden="1" customWidth="1"/>
    <col min="1288" max="1288" width="23.25" style="13" customWidth="1"/>
    <col min="1289" max="1289" width="17.125" style="13" customWidth="1"/>
    <col min="1290" max="1290" width="8.125" style="13" customWidth="1"/>
    <col min="1291" max="1291" width="4" style="13" customWidth="1"/>
    <col min="1292" max="1292" width="0" style="13" hidden="1" customWidth="1"/>
    <col min="1293" max="1293" width="8.25" style="13" customWidth="1"/>
    <col min="1294" max="1294" width="0" style="13" hidden="1" customWidth="1"/>
    <col min="1295" max="1295" width="97.75" style="13" customWidth="1"/>
    <col min="1296" max="1296" width="14.125" style="13" customWidth="1"/>
    <col min="1297" max="1297" width="16" style="13" customWidth="1"/>
    <col min="1298" max="1300" width="10.125" style="13" customWidth="1"/>
    <col min="1301" max="1301" width="5.125" style="13" customWidth="1"/>
    <col min="1302" max="1536" width="9" style="13"/>
    <col min="1537" max="1537" width="4.125" style="13" customWidth="1"/>
    <col min="1538" max="1538" width="22.5" style="13" customWidth="1"/>
    <col min="1539" max="1539" width="26.625" style="13" customWidth="1"/>
    <col min="1540" max="1540" width="17.125" style="13" customWidth="1"/>
    <col min="1541" max="1541" width="8.125" style="13" customWidth="1"/>
    <col min="1542" max="1542" width="4" style="13" customWidth="1"/>
    <col min="1543" max="1543" width="0" style="13" hidden="1" customWidth="1"/>
    <col min="1544" max="1544" width="23.25" style="13" customWidth="1"/>
    <col min="1545" max="1545" width="17.125" style="13" customWidth="1"/>
    <col min="1546" max="1546" width="8.125" style="13" customWidth="1"/>
    <col min="1547" max="1547" width="4" style="13" customWidth="1"/>
    <col min="1548" max="1548" width="0" style="13" hidden="1" customWidth="1"/>
    <col min="1549" max="1549" width="8.25" style="13" customWidth="1"/>
    <col min="1550" max="1550" width="0" style="13" hidden="1" customWidth="1"/>
    <col min="1551" max="1551" width="97.75" style="13" customWidth="1"/>
    <col min="1552" max="1552" width="14.125" style="13" customWidth="1"/>
    <col min="1553" max="1553" width="16" style="13" customWidth="1"/>
    <col min="1554" max="1556" width="10.125" style="13" customWidth="1"/>
    <col min="1557" max="1557" width="5.125" style="13" customWidth="1"/>
    <col min="1558" max="1792" width="9" style="13"/>
    <col min="1793" max="1793" width="4.125" style="13" customWidth="1"/>
    <col min="1794" max="1794" width="22.5" style="13" customWidth="1"/>
    <col min="1795" max="1795" width="26.625" style="13" customWidth="1"/>
    <col min="1796" max="1796" width="17.125" style="13" customWidth="1"/>
    <col min="1797" max="1797" width="8.125" style="13" customWidth="1"/>
    <col min="1798" max="1798" width="4" style="13" customWidth="1"/>
    <col min="1799" max="1799" width="0" style="13" hidden="1" customWidth="1"/>
    <col min="1800" max="1800" width="23.25" style="13" customWidth="1"/>
    <col min="1801" max="1801" width="17.125" style="13" customWidth="1"/>
    <col min="1802" max="1802" width="8.125" style="13" customWidth="1"/>
    <col min="1803" max="1803" width="4" style="13" customWidth="1"/>
    <col min="1804" max="1804" width="0" style="13" hidden="1" customWidth="1"/>
    <col min="1805" max="1805" width="8.25" style="13" customWidth="1"/>
    <col min="1806" max="1806" width="0" style="13" hidden="1" customWidth="1"/>
    <col min="1807" max="1807" width="97.75" style="13" customWidth="1"/>
    <col min="1808" max="1808" width="14.125" style="13" customWidth="1"/>
    <col min="1809" max="1809" width="16" style="13" customWidth="1"/>
    <col min="1810" max="1812" width="10.125" style="13" customWidth="1"/>
    <col min="1813" max="1813" width="5.125" style="13" customWidth="1"/>
    <col min="1814" max="2048" width="9" style="13"/>
    <col min="2049" max="2049" width="4.125" style="13" customWidth="1"/>
    <col min="2050" max="2050" width="22.5" style="13" customWidth="1"/>
    <col min="2051" max="2051" width="26.625" style="13" customWidth="1"/>
    <col min="2052" max="2052" width="17.125" style="13" customWidth="1"/>
    <col min="2053" max="2053" width="8.125" style="13" customWidth="1"/>
    <col min="2054" max="2054" width="4" style="13" customWidth="1"/>
    <col min="2055" max="2055" width="0" style="13" hidden="1" customWidth="1"/>
    <col min="2056" max="2056" width="23.25" style="13" customWidth="1"/>
    <col min="2057" max="2057" width="17.125" style="13" customWidth="1"/>
    <col min="2058" max="2058" width="8.125" style="13" customWidth="1"/>
    <col min="2059" max="2059" width="4" style="13" customWidth="1"/>
    <col min="2060" max="2060" width="0" style="13" hidden="1" customWidth="1"/>
    <col min="2061" max="2061" width="8.25" style="13" customWidth="1"/>
    <col min="2062" max="2062" width="0" style="13" hidden="1" customWidth="1"/>
    <col min="2063" max="2063" width="97.75" style="13" customWidth="1"/>
    <col min="2064" max="2064" width="14.125" style="13" customWidth="1"/>
    <col min="2065" max="2065" width="16" style="13" customWidth="1"/>
    <col min="2066" max="2068" width="10.125" style="13" customWidth="1"/>
    <col min="2069" max="2069" width="5.125" style="13" customWidth="1"/>
    <col min="2070" max="2304" width="9" style="13"/>
    <col min="2305" max="2305" width="4.125" style="13" customWidth="1"/>
    <col min="2306" max="2306" width="22.5" style="13" customWidth="1"/>
    <col min="2307" max="2307" width="26.625" style="13" customWidth="1"/>
    <col min="2308" max="2308" width="17.125" style="13" customWidth="1"/>
    <col min="2309" max="2309" width="8.125" style="13" customWidth="1"/>
    <col min="2310" max="2310" width="4" style="13" customWidth="1"/>
    <col min="2311" max="2311" width="0" style="13" hidden="1" customWidth="1"/>
    <col min="2312" max="2312" width="23.25" style="13" customWidth="1"/>
    <col min="2313" max="2313" width="17.125" style="13" customWidth="1"/>
    <col min="2314" max="2314" width="8.125" style="13" customWidth="1"/>
    <col min="2315" max="2315" width="4" style="13" customWidth="1"/>
    <col min="2316" max="2316" width="0" style="13" hidden="1" customWidth="1"/>
    <col min="2317" max="2317" width="8.25" style="13" customWidth="1"/>
    <col min="2318" max="2318" width="0" style="13" hidden="1" customWidth="1"/>
    <col min="2319" max="2319" width="97.75" style="13" customWidth="1"/>
    <col min="2320" max="2320" width="14.125" style="13" customWidth="1"/>
    <col min="2321" max="2321" width="16" style="13" customWidth="1"/>
    <col min="2322" max="2324" width="10.125" style="13" customWidth="1"/>
    <col min="2325" max="2325" width="5.125" style="13" customWidth="1"/>
    <col min="2326" max="2560" width="9" style="13"/>
    <col min="2561" max="2561" width="4.125" style="13" customWidth="1"/>
    <col min="2562" max="2562" width="22.5" style="13" customWidth="1"/>
    <col min="2563" max="2563" width="26.625" style="13" customWidth="1"/>
    <col min="2564" max="2564" width="17.125" style="13" customWidth="1"/>
    <col min="2565" max="2565" width="8.125" style="13" customWidth="1"/>
    <col min="2566" max="2566" width="4" style="13" customWidth="1"/>
    <col min="2567" max="2567" width="0" style="13" hidden="1" customWidth="1"/>
    <col min="2568" max="2568" width="23.25" style="13" customWidth="1"/>
    <col min="2569" max="2569" width="17.125" style="13" customWidth="1"/>
    <col min="2570" max="2570" width="8.125" style="13" customWidth="1"/>
    <col min="2571" max="2571" width="4" style="13" customWidth="1"/>
    <col min="2572" max="2572" width="0" style="13" hidden="1" customWidth="1"/>
    <col min="2573" max="2573" width="8.25" style="13" customWidth="1"/>
    <col min="2574" max="2574" width="0" style="13" hidden="1" customWidth="1"/>
    <col min="2575" max="2575" width="97.75" style="13" customWidth="1"/>
    <col min="2576" max="2576" width="14.125" style="13" customWidth="1"/>
    <col min="2577" max="2577" width="16" style="13" customWidth="1"/>
    <col min="2578" max="2580" width="10.125" style="13" customWidth="1"/>
    <col min="2581" max="2581" width="5.125" style="13" customWidth="1"/>
    <col min="2582" max="2816" width="9" style="13"/>
    <col min="2817" max="2817" width="4.125" style="13" customWidth="1"/>
    <col min="2818" max="2818" width="22.5" style="13" customWidth="1"/>
    <col min="2819" max="2819" width="26.625" style="13" customWidth="1"/>
    <col min="2820" max="2820" width="17.125" style="13" customWidth="1"/>
    <col min="2821" max="2821" width="8.125" style="13" customWidth="1"/>
    <col min="2822" max="2822" width="4" style="13" customWidth="1"/>
    <col min="2823" max="2823" width="0" style="13" hidden="1" customWidth="1"/>
    <col min="2824" max="2824" width="23.25" style="13" customWidth="1"/>
    <col min="2825" max="2825" width="17.125" style="13" customWidth="1"/>
    <col min="2826" max="2826" width="8.125" style="13" customWidth="1"/>
    <col min="2827" max="2827" width="4" style="13" customWidth="1"/>
    <col min="2828" max="2828" width="0" style="13" hidden="1" customWidth="1"/>
    <col min="2829" max="2829" width="8.25" style="13" customWidth="1"/>
    <col min="2830" max="2830" width="0" style="13" hidden="1" customWidth="1"/>
    <col min="2831" max="2831" width="97.75" style="13" customWidth="1"/>
    <col min="2832" max="2832" width="14.125" style="13" customWidth="1"/>
    <col min="2833" max="2833" width="16" style="13" customWidth="1"/>
    <col min="2834" max="2836" width="10.125" style="13" customWidth="1"/>
    <col min="2837" max="2837" width="5.125" style="13" customWidth="1"/>
    <col min="2838" max="3072" width="9" style="13"/>
    <col min="3073" max="3073" width="4.125" style="13" customWidth="1"/>
    <col min="3074" max="3074" width="22.5" style="13" customWidth="1"/>
    <col min="3075" max="3075" width="26.625" style="13" customWidth="1"/>
    <col min="3076" max="3076" width="17.125" style="13" customWidth="1"/>
    <col min="3077" max="3077" width="8.125" style="13" customWidth="1"/>
    <col min="3078" max="3078" width="4" style="13" customWidth="1"/>
    <col min="3079" max="3079" width="0" style="13" hidden="1" customWidth="1"/>
    <col min="3080" max="3080" width="23.25" style="13" customWidth="1"/>
    <col min="3081" max="3081" width="17.125" style="13" customWidth="1"/>
    <col min="3082" max="3082" width="8.125" style="13" customWidth="1"/>
    <col min="3083" max="3083" width="4" style="13" customWidth="1"/>
    <col min="3084" max="3084" width="0" style="13" hidden="1" customWidth="1"/>
    <col min="3085" max="3085" width="8.25" style="13" customWidth="1"/>
    <col min="3086" max="3086" width="0" style="13" hidden="1" customWidth="1"/>
    <col min="3087" max="3087" width="97.75" style="13" customWidth="1"/>
    <col min="3088" max="3088" width="14.125" style="13" customWidth="1"/>
    <col min="3089" max="3089" width="16" style="13" customWidth="1"/>
    <col min="3090" max="3092" width="10.125" style="13" customWidth="1"/>
    <col min="3093" max="3093" width="5.125" style="13" customWidth="1"/>
    <col min="3094" max="3328" width="9" style="13"/>
    <col min="3329" max="3329" width="4.125" style="13" customWidth="1"/>
    <col min="3330" max="3330" width="22.5" style="13" customWidth="1"/>
    <col min="3331" max="3331" width="26.625" style="13" customWidth="1"/>
    <col min="3332" max="3332" width="17.125" style="13" customWidth="1"/>
    <col min="3333" max="3333" width="8.125" style="13" customWidth="1"/>
    <col min="3334" max="3334" width="4" style="13" customWidth="1"/>
    <col min="3335" max="3335" width="0" style="13" hidden="1" customWidth="1"/>
    <col min="3336" max="3336" width="23.25" style="13" customWidth="1"/>
    <col min="3337" max="3337" width="17.125" style="13" customWidth="1"/>
    <col min="3338" max="3338" width="8.125" style="13" customWidth="1"/>
    <col min="3339" max="3339" width="4" style="13" customWidth="1"/>
    <col min="3340" max="3340" width="0" style="13" hidden="1" customWidth="1"/>
    <col min="3341" max="3341" width="8.25" style="13" customWidth="1"/>
    <col min="3342" max="3342" width="0" style="13" hidden="1" customWidth="1"/>
    <col min="3343" max="3343" width="97.75" style="13" customWidth="1"/>
    <col min="3344" max="3344" width="14.125" style="13" customWidth="1"/>
    <col min="3345" max="3345" width="16" style="13" customWidth="1"/>
    <col min="3346" max="3348" width="10.125" style="13" customWidth="1"/>
    <col min="3349" max="3349" width="5.125" style="13" customWidth="1"/>
    <col min="3350" max="3584" width="9" style="13"/>
    <col min="3585" max="3585" width="4.125" style="13" customWidth="1"/>
    <col min="3586" max="3586" width="22.5" style="13" customWidth="1"/>
    <col min="3587" max="3587" width="26.625" style="13" customWidth="1"/>
    <col min="3588" max="3588" width="17.125" style="13" customWidth="1"/>
    <col min="3589" max="3589" width="8.125" style="13" customWidth="1"/>
    <col min="3590" max="3590" width="4" style="13" customWidth="1"/>
    <col min="3591" max="3591" width="0" style="13" hidden="1" customWidth="1"/>
    <col min="3592" max="3592" width="23.25" style="13" customWidth="1"/>
    <col min="3593" max="3593" width="17.125" style="13" customWidth="1"/>
    <col min="3594" max="3594" width="8.125" style="13" customWidth="1"/>
    <col min="3595" max="3595" width="4" style="13" customWidth="1"/>
    <col min="3596" max="3596" width="0" style="13" hidden="1" customWidth="1"/>
    <col min="3597" max="3597" width="8.25" style="13" customWidth="1"/>
    <col min="3598" max="3598" width="0" style="13" hidden="1" customWidth="1"/>
    <col min="3599" max="3599" width="97.75" style="13" customWidth="1"/>
    <col min="3600" max="3600" width="14.125" style="13" customWidth="1"/>
    <col min="3601" max="3601" width="16" style="13" customWidth="1"/>
    <col min="3602" max="3604" width="10.125" style="13" customWidth="1"/>
    <col min="3605" max="3605" width="5.125" style="13" customWidth="1"/>
    <col min="3606" max="3840" width="9" style="13"/>
    <col min="3841" max="3841" width="4.125" style="13" customWidth="1"/>
    <col min="3842" max="3842" width="22.5" style="13" customWidth="1"/>
    <col min="3843" max="3843" width="26.625" style="13" customWidth="1"/>
    <col min="3844" max="3844" width="17.125" style="13" customWidth="1"/>
    <col min="3845" max="3845" width="8.125" style="13" customWidth="1"/>
    <col min="3846" max="3846" width="4" style="13" customWidth="1"/>
    <col min="3847" max="3847" width="0" style="13" hidden="1" customWidth="1"/>
    <col min="3848" max="3848" width="23.25" style="13" customWidth="1"/>
    <col min="3849" max="3849" width="17.125" style="13" customWidth="1"/>
    <col min="3850" max="3850" width="8.125" style="13" customWidth="1"/>
    <col min="3851" max="3851" width="4" style="13" customWidth="1"/>
    <col min="3852" max="3852" width="0" style="13" hidden="1" customWidth="1"/>
    <col min="3853" max="3853" width="8.25" style="13" customWidth="1"/>
    <col min="3854" max="3854" width="0" style="13" hidden="1" customWidth="1"/>
    <col min="3855" max="3855" width="97.75" style="13" customWidth="1"/>
    <col min="3856" max="3856" width="14.125" style="13" customWidth="1"/>
    <col min="3857" max="3857" width="16" style="13" customWidth="1"/>
    <col min="3858" max="3860" width="10.125" style="13" customWidth="1"/>
    <col min="3861" max="3861" width="5.125" style="13" customWidth="1"/>
    <col min="3862" max="4096" width="9" style="13"/>
    <col min="4097" max="4097" width="4.125" style="13" customWidth="1"/>
    <col min="4098" max="4098" width="22.5" style="13" customWidth="1"/>
    <col min="4099" max="4099" width="26.625" style="13" customWidth="1"/>
    <col min="4100" max="4100" width="17.125" style="13" customWidth="1"/>
    <col min="4101" max="4101" width="8.125" style="13" customWidth="1"/>
    <col min="4102" max="4102" width="4" style="13" customWidth="1"/>
    <col min="4103" max="4103" width="0" style="13" hidden="1" customWidth="1"/>
    <col min="4104" max="4104" width="23.25" style="13" customWidth="1"/>
    <col min="4105" max="4105" width="17.125" style="13" customWidth="1"/>
    <col min="4106" max="4106" width="8.125" style="13" customWidth="1"/>
    <col min="4107" max="4107" width="4" style="13" customWidth="1"/>
    <col min="4108" max="4108" width="0" style="13" hidden="1" customWidth="1"/>
    <col min="4109" max="4109" width="8.25" style="13" customWidth="1"/>
    <col min="4110" max="4110" width="0" style="13" hidden="1" customWidth="1"/>
    <col min="4111" max="4111" width="97.75" style="13" customWidth="1"/>
    <col min="4112" max="4112" width="14.125" style="13" customWidth="1"/>
    <col min="4113" max="4113" width="16" style="13" customWidth="1"/>
    <col min="4114" max="4116" width="10.125" style="13" customWidth="1"/>
    <col min="4117" max="4117" width="5.125" style="13" customWidth="1"/>
    <col min="4118" max="4352" width="9" style="13"/>
    <col min="4353" max="4353" width="4.125" style="13" customWidth="1"/>
    <col min="4354" max="4354" width="22.5" style="13" customWidth="1"/>
    <col min="4355" max="4355" width="26.625" style="13" customWidth="1"/>
    <col min="4356" max="4356" width="17.125" style="13" customWidth="1"/>
    <col min="4357" max="4357" width="8.125" style="13" customWidth="1"/>
    <col min="4358" max="4358" width="4" style="13" customWidth="1"/>
    <col min="4359" max="4359" width="0" style="13" hidden="1" customWidth="1"/>
    <col min="4360" max="4360" width="23.25" style="13" customWidth="1"/>
    <col min="4361" max="4361" width="17.125" style="13" customWidth="1"/>
    <col min="4362" max="4362" width="8.125" style="13" customWidth="1"/>
    <col min="4363" max="4363" width="4" style="13" customWidth="1"/>
    <col min="4364" max="4364" width="0" style="13" hidden="1" customWidth="1"/>
    <col min="4365" max="4365" width="8.25" style="13" customWidth="1"/>
    <col min="4366" max="4366" width="0" style="13" hidden="1" customWidth="1"/>
    <col min="4367" max="4367" width="97.75" style="13" customWidth="1"/>
    <col min="4368" max="4368" width="14.125" style="13" customWidth="1"/>
    <col min="4369" max="4369" width="16" style="13" customWidth="1"/>
    <col min="4370" max="4372" width="10.125" style="13" customWidth="1"/>
    <col min="4373" max="4373" width="5.125" style="13" customWidth="1"/>
    <col min="4374" max="4608" width="9" style="13"/>
    <col min="4609" max="4609" width="4.125" style="13" customWidth="1"/>
    <col min="4610" max="4610" width="22.5" style="13" customWidth="1"/>
    <col min="4611" max="4611" width="26.625" style="13" customWidth="1"/>
    <col min="4612" max="4612" width="17.125" style="13" customWidth="1"/>
    <col min="4613" max="4613" width="8.125" style="13" customWidth="1"/>
    <col min="4614" max="4614" width="4" style="13" customWidth="1"/>
    <col min="4615" max="4615" width="0" style="13" hidden="1" customWidth="1"/>
    <col min="4616" max="4616" width="23.25" style="13" customWidth="1"/>
    <col min="4617" max="4617" width="17.125" style="13" customWidth="1"/>
    <col min="4618" max="4618" width="8.125" style="13" customWidth="1"/>
    <col min="4619" max="4619" width="4" style="13" customWidth="1"/>
    <col min="4620" max="4620" width="0" style="13" hidden="1" customWidth="1"/>
    <col min="4621" max="4621" width="8.25" style="13" customWidth="1"/>
    <col min="4622" max="4622" width="0" style="13" hidden="1" customWidth="1"/>
    <col min="4623" max="4623" width="97.75" style="13" customWidth="1"/>
    <col min="4624" max="4624" width="14.125" style="13" customWidth="1"/>
    <col min="4625" max="4625" width="16" style="13" customWidth="1"/>
    <col min="4626" max="4628" width="10.125" style="13" customWidth="1"/>
    <col min="4629" max="4629" width="5.125" style="13" customWidth="1"/>
    <col min="4630" max="4864" width="9" style="13"/>
    <col min="4865" max="4865" width="4.125" style="13" customWidth="1"/>
    <col min="4866" max="4866" width="22.5" style="13" customWidth="1"/>
    <col min="4867" max="4867" width="26.625" style="13" customWidth="1"/>
    <col min="4868" max="4868" width="17.125" style="13" customWidth="1"/>
    <col min="4869" max="4869" width="8.125" style="13" customWidth="1"/>
    <col min="4870" max="4870" width="4" style="13" customWidth="1"/>
    <col min="4871" max="4871" width="0" style="13" hidden="1" customWidth="1"/>
    <col min="4872" max="4872" width="23.25" style="13" customWidth="1"/>
    <col min="4873" max="4873" width="17.125" style="13" customWidth="1"/>
    <col min="4874" max="4874" width="8.125" style="13" customWidth="1"/>
    <col min="4875" max="4875" width="4" style="13" customWidth="1"/>
    <col min="4876" max="4876" width="0" style="13" hidden="1" customWidth="1"/>
    <col min="4877" max="4877" width="8.25" style="13" customWidth="1"/>
    <col min="4878" max="4878" width="0" style="13" hidden="1" customWidth="1"/>
    <col min="4879" max="4879" width="97.75" style="13" customWidth="1"/>
    <col min="4880" max="4880" width="14.125" style="13" customWidth="1"/>
    <col min="4881" max="4881" width="16" style="13" customWidth="1"/>
    <col min="4882" max="4884" width="10.125" style="13" customWidth="1"/>
    <col min="4885" max="4885" width="5.125" style="13" customWidth="1"/>
    <col min="4886" max="5120" width="9" style="13"/>
    <col min="5121" max="5121" width="4.125" style="13" customWidth="1"/>
    <col min="5122" max="5122" width="22.5" style="13" customWidth="1"/>
    <col min="5123" max="5123" width="26.625" style="13" customWidth="1"/>
    <col min="5124" max="5124" width="17.125" style="13" customWidth="1"/>
    <col min="5125" max="5125" width="8.125" style="13" customWidth="1"/>
    <col min="5126" max="5126" width="4" style="13" customWidth="1"/>
    <col min="5127" max="5127" width="0" style="13" hidden="1" customWidth="1"/>
    <col min="5128" max="5128" width="23.25" style="13" customWidth="1"/>
    <col min="5129" max="5129" width="17.125" style="13" customWidth="1"/>
    <col min="5130" max="5130" width="8.125" style="13" customWidth="1"/>
    <col min="5131" max="5131" width="4" style="13" customWidth="1"/>
    <col min="5132" max="5132" width="0" style="13" hidden="1" customWidth="1"/>
    <col min="5133" max="5133" width="8.25" style="13" customWidth="1"/>
    <col min="5134" max="5134" width="0" style="13" hidden="1" customWidth="1"/>
    <col min="5135" max="5135" width="97.75" style="13" customWidth="1"/>
    <col min="5136" max="5136" width="14.125" style="13" customWidth="1"/>
    <col min="5137" max="5137" width="16" style="13" customWidth="1"/>
    <col min="5138" max="5140" width="10.125" style="13" customWidth="1"/>
    <col min="5141" max="5141" width="5.125" style="13" customWidth="1"/>
    <col min="5142" max="5376" width="9" style="13"/>
    <col min="5377" max="5377" width="4.125" style="13" customWidth="1"/>
    <col min="5378" max="5378" width="22.5" style="13" customWidth="1"/>
    <col min="5379" max="5379" width="26.625" style="13" customWidth="1"/>
    <col min="5380" max="5380" width="17.125" style="13" customWidth="1"/>
    <col min="5381" max="5381" width="8.125" style="13" customWidth="1"/>
    <col min="5382" max="5382" width="4" style="13" customWidth="1"/>
    <col min="5383" max="5383" width="0" style="13" hidden="1" customWidth="1"/>
    <col min="5384" max="5384" width="23.25" style="13" customWidth="1"/>
    <col min="5385" max="5385" width="17.125" style="13" customWidth="1"/>
    <col min="5386" max="5386" width="8.125" style="13" customWidth="1"/>
    <col min="5387" max="5387" width="4" style="13" customWidth="1"/>
    <col min="5388" max="5388" width="0" style="13" hidden="1" customWidth="1"/>
    <col min="5389" max="5389" width="8.25" style="13" customWidth="1"/>
    <col min="5390" max="5390" width="0" style="13" hidden="1" customWidth="1"/>
    <col min="5391" max="5391" width="97.75" style="13" customWidth="1"/>
    <col min="5392" max="5392" width="14.125" style="13" customWidth="1"/>
    <col min="5393" max="5393" width="16" style="13" customWidth="1"/>
    <col min="5394" max="5396" width="10.125" style="13" customWidth="1"/>
    <col min="5397" max="5397" width="5.125" style="13" customWidth="1"/>
    <col min="5398" max="5632" width="9" style="13"/>
    <col min="5633" max="5633" width="4.125" style="13" customWidth="1"/>
    <col min="5634" max="5634" width="22.5" style="13" customWidth="1"/>
    <col min="5635" max="5635" width="26.625" style="13" customWidth="1"/>
    <col min="5636" max="5636" width="17.125" style="13" customWidth="1"/>
    <col min="5637" max="5637" width="8.125" style="13" customWidth="1"/>
    <col min="5638" max="5638" width="4" style="13" customWidth="1"/>
    <col min="5639" max="5639" width="0" style="13" hidden="1" customWidth="1"/>
    <col min="5640" max="5640" width="23.25" style="13" customWidth="1"/>
    <col min="5641" max="5641" width="17.125" style="13" customWidth="1"/>
    <col min="5642" max="5642" width="8.125" style="13" customWidth="1"/>
    <col min="5643" max="5643" width="4" style="13" customWidth="1"/>
    <col min="5644" max="5644" width="0" style="13" hidden="1" customWidth="1"/>
    <col min="5645" max="5645" width="8.25" style="13" customWidth="1"/>
    <col min="5646" max="5646" width="0" style="13" hidden="1" customWidth="1"/>
    <col min="5647" max="5647" width="97.75" style="13" customWidth="1"/>
    <col min="5648" max="5648" width="14.125" style="13" customWidth="1"/>
    <col min="5649" max="5649" width="16" style="13" customWidth="1"/>
    <col min="5650" max="5652" width="10.125" style="13" customWidth="1"/>
    <col min="5653" max="5653" width="5.125" style="13" customWidth="1"/>
    <col min="5654" max="5888" width="9" style="13"/>
    <col min="5889" max="5889" width="4.125" style="13" customWidth="1"/>
    <col min="5890" max="5890" width="22.5" style="13" customWidth="1"/>
    <col min="5891" max="5891" width="26.625" style="13" customWidth="1"/>
    <col min="5892" max="5892" width="17.125" style="13" customWidth="1"/>
    <col min="5893" max="5893" width="8.125" style="13" customWidth="1"/>
    <col min="5894" max="5894" width="4" style="13" customWidth="1"/>
    <col min="5895" max="5895" width="0" style="13" hidden="1" customWidth="1"/>
    <col min="5896" max="5896" width="23.25" style="13" customWidth="1"/>
    <col min="5897" max="5897" width="17.125" style="13" customWidth="1"/>
    <col min="5898" max="5898" width="8.125" style="13" customWidth="1"/>
    <col min="5899" max="5899" width="4" style="13" customWidth="1"/>
    <col min="5900" max="5900" width="0" style="13" hidden="1" customWidth="1"/>
    <col min="5901" max="5901" width="8.25" style="13" customWidth="1"/>
    <col min="5902" max="5902" width="0" style="13" hidden="1" customWidth="1"/>
    <col min="5903" max="5903" width="97.75" style="13" customWidth="1"/>
    <col min="5904" max="5904" width="14.125" style="13" customWidth="1"/>
    <col min="5905" max="5905" width="16" style="13" customWidth="1"/>
    <col min="5906" max="5908" width="10.125" style="13" customWidth="1"/>
    <col min="5909" max="5909" width="5.125" style="13" customWidth="1"/>
    <col min="5910" max="6144" width="9" style="13"/>
    <col min="6145" max="6145" width="4.125" style="13" customWidth="1"/>
    <col min="6146" max="6146" width="22.5" style="13" customWidth="1"/>
    <col min="6147" max="6147" width="26.625" style="13" customWidth="1"/>
    <col min="6148" max="6148" width="17.125" style="13" customWidth="1"/>
    <col min="6149" max="6149" width="8.125" style="13" customWidth="1"/>
    <col min="6150" max="6150" width="4" style="13" customWidth="1"/>
    <col min="6151" max="6151" width="0" style="13" hidden="1" customWidth="1"/>
    <col min="6152" max="6152" width="23.25" style="13" customWidth="1"/>
    <col min="6153" max="6153" width="17.125" style="13" customWidth="1"/>
    <col min="6154" max="6154" width="8.125" style="13" customWidth="1"/>
    <col min="6155" max="6155" width="4" style="13" customWidth="1"/>
    <col min="6156" max="6156" width="0" style="13" hidden="1" customWidth="1"/>
    <col min="6157" max="6157" width="8.25" style="13" customWidth="1"/>
    <col min="6158" max="6158" width="0" style="13" hidden="1" customWidth="1"/>
    <col min="6159" max="6159" width="97.75" style="13" customWidth="1"/>
    <col min="6160" max="6160" width="14.125" style="13" customWidth="1"/>
    <col min="6161" max="6161" width="16" style="13" customWidth="1"/>
    <col min="6162" max="6164" width="10.125" style="13" customWidth="1"/>
    <col min="6165" max="6165" width="5.125" style="13" customWidth="1"/>
    <col min="6166" max="6400" width="9" style="13"/>
    <col min="6401" max="6401" width="4.125" style="13" customWidth="1"/>
    <col min="6402" max="6402" width="22.5" style="13" customWidth="1"/>
    <col min="6403" max="6403" width="26.625" style="13" customWidth="1"/>
    <col min="6404" max="6404" width="17.125" style="13" customWidth="1"/>
    <col min="6405" max="6405" width="8.125" style="13" customWidth="1"/>
    <col min="6406" max="6406" width="4" style="13" customWidth="1"/>
    <col min="6407" max="6407" width="0" style="13" hidden="1" customWidth="1"/>
    <col min="6408" max="6408" width="23.25" style="13" customWidth="1"/>
    <col min="6409" max="6409" width="17.125" style="13" customWidth="1"/>
    <col min="6410" max="6410" width="8.125" style="13" customWidth="1"/>
    <col min="6411" max="6411" width="4" style="13" customWidth="1"/>
    <col min="6412" max="6412" width="0" style="13" hidden="1" customWidth="1"/>
    <col min="6413" max="6413" width="8.25" style="13" customWidth="1"/>
    <col min="6414" max="6414" width="0" style="13" hidden="1" customWidth="1"/>
    <col min="6415" max="6415" width="97.75" style="13" customWidth="1"/>
    <col min="6416" max="6416" width="14.125" style="13" customWidth="1"/>
    <col min="6417" max="6417" width="16" style="13" customWidth="1"/>
    <col min="6418" max="6420" width="10.125" style="13" customWidth="1"/>
    <col min="6421" max="6421" width="5.125" style="13" customWidth="1"/>
    <col min="6422" max="6656" width="9" style="13"/>
    <col min="6657" max="6657" width="4.125" style="13" customWidth="1"/>
    <col min="6658" max="6658" width="22.5" style="13" customWidth="1"/>
    <col min="6659" max="6659" width="26.625" style="13" customWidth="1"/>
    <col min="6660" max="6660" width="17.125" style="13" customWidth="1"/>
    <col min="6661" max="6661" width="8.125" style="13" customWidth="1"/>
    <col min="6662" max="6662" width="4" style="13" customWidth="1"/>
    <col min="6663" max="6663" width="0" style="13" hidden="1" customWidth="1"/>
    <col min="6664" max="6664" width="23.25" style="13" customWidth="1"/>
    <col min="6665" max="6665" width="17.125" style="13" customWidth="1"/>
    <col min="6666" max="6666" width="8.125" style="13" customWidth="1"/>
    <col min="6667" max="6667" width="4" style="13" customWidth="1"/>
    <col min="6668" max="6668" width="0" style="13" hidden="1" customWidth="1"/>
    <col min="6669" max="6669" width="8.25" style="13" customWidth="1"/>
    <col min="6670" max="6670" width="0" style="13" hidden="1" customWidth="1"/>
    <col min="6671" max="6671" width="97.75" style="13" customWidth="1"/>
    <col min="6672" max="6672" width="14.125" style="13" customWidth="1"/>
    <col min="6673" max="6673" width="16" style="13" customWidth="1"/>
    <col min="6674" max="6676" width="10.125" style="13" customWidth="1"/>
    <col min="6677" max="6677" width="5.125" style="13" customWidth="1"/>
    <col min="6678" max="6912" width="9" style="13"/>
    <col min="6913" max="6913" width="4.125" style="13" customWidth="1"/>
    <col min="6914" max="6914" width="22.5" style="13" customWidth="1"/>
    <col min="6915" max="6915" width="26.625" style="13" customWidth="1"/>
    <col min="6916" max="6916" width="17.125" style="13" customWidth="1"/>
    <col min="6917" max="6917" width="8.125" style="13" customWidth="1"/>
    <col min="6918" max="6918" width="4" style="13" customWidth="1"/>
    <col min="6919" max="6919" width="0" style="13" hidden="1" customWidth="1"/>
    <col min="6920" max="6920" width="23.25" style="13" customWidth="1"/>
    <col min="6921" max="6921" width="17.125" style="13" customWidth="1"/>
    <col min="6922" max="6922" width="8.125" style="13" customWidth="1"/>
    <col min="6923" max="6923" width="4" style="13" customWidth="1"/>
    <col min="6924" max="6924" width="0" style="13" hidden="1" customWidth="1"/>
    <col min="6925" max="6925" width="8.25" style="13" customWidth="1"/>
    <col min="6926" max="6926" width="0" style="13" hidden="1" customWidth="1"/>
    <col min="6927" max="6927" width="97.75" style="13" customWidth="1"/>
    <col min="6928" max="6928" width="14.125" style="13" customWidth="1"/>
    <col min="6929" max="6929" width="16" style="13" customWidth="1"/>
    <col min="6930" max="6932" width="10.125" style="13" customWidth="1"/>
    <col min="6933" max="6933" width="5.125" style="13" customWidth="1"/>
    <col min="6934" max="7168" width="9" style="13"/>
    <col min="7169" max="7169" width="4.125" style="13" customWidth="1"/>
    <col min="7170" max="7170" width="22.5" style="13" customWidth="1"/>
    <col min="7171" max="7171" width="26.625" style="13" customWidth="1"/>
    <col min="7172" max="7172" width="17.125" style="13" customWidth="1"/>
    <col min="7173" max="7173" width="8.125" style="13" customWidth="1"/>
    <col min="7174" max="7174" width="4" style="13" customWidth="1"/>
    <col min="7175" max="7175" width="0" style="13" hidden="1" customWidth="1"/>
    <col min="7176" max="7176" width="23.25" style="13" customWidth="1"/>
    <col min="7177" max="7177" width="17.125" style="13" customWidth="1"/>
    <col min="7178" max="7178" width="8.125" style="13" customWidth="1"/>
    <col min="7179" max="7179" width="4" style="13" customWidth="1"/>
    <col min="7180" max="7180" width="0" style="13" hidden="1" customWidth="1"/>
    <col min="7181" max="7181" width="8.25" style="13" customWidth="1"/>
    <col min="7182" max="7182" width="0" style="13" hidden="1" customWidth="1"/>
    <col min="7183" max="7183" width="97.75" style="13" customWidth="1"/>
    <col min="7184" max="7184" width="14.125" style="13" customWidth="1"/>
    <col min="7185" max="7185" width="16" style="13" customWidth="1"/>
    <col min="7186" max="7188" width="10.125" style="13" customWidth="1"/>
    <col min="7189" max="7189" width="5.125" style="13" customWidth="1"/>
    <col min="7190" max="7424" width="9" style="13"/>
    <col min="7425" max="7425" width="4.125" style="13" customWidth="1"/>
    <col min="7426" max="7426" width="22.5" style="13" customWidth="1"/>
    <col min="7427" max="7427" width="26.625" style="13" customWidth="1"/>
    <col min="7428" max="7428" width="17.125" style="13" customWidth="1"/>
    <col min="7429" max="7429" width="8.125" style="13" customWidth="1"/>
    <col min="7430" max="7430" width="4" style="13" customWidth="1"/>
    <col min="7431" max="7431" width="0" style="13" hidden="1" customWidth="1"/>
    <col min="7432" max="7432" width="23.25" style="13" customWidth="1"/>
    <col min="7433" max="7433" width="17.125" style="13" customWidth="1"/>
    <col min="7434" max="7434" width="8.125" style="13" customWidth="1"/>
    <col min="7435" max="7435" width="4" style="13" customWidth="1"/>
    <col min="7436" max="7436" width="0" style="13" hidden="1" customWidth="1"/>
    <col min="7437" max="7437" width="8.25" style="13" customWidth="1"/>
    <col min="7438" max="7438" width="0" style="13" hidden="1" customWidth="1"/>
    <col min="7439" max="7439" width="97.75" style="13" customWidth="1"/>
    <col min="7440" max="7440" width="14.125" style="13" customWidth="1"/>
    <col min="7441" max="7441" width="16" style="13" customWidth="1"/>
    <col min="7442" max="7444" width="10.125" style="13" customWidth="1"/>
    <col min="7445" max="7445" width="5.125" style="13" customWidth="1"/>
    <col min="7446" max="7680" width="9" style="13"/>
    <col min="7681" max="7681" width="4.125" style="13" customWidth="1"/>
    <col min="7682" max="7682" width="22.5" style="13" customWidth="1"/>
    <col min="7683" max="7683" width="26.625" style="13" customWidth="1"/>
    <col min="7684" max="7684" width="17.125" style="13" customWidth="1"/>
    <col min="7685" max="7685" width="8.125" style="13" customWidth="1"/>
    <col min="7686" max="7686" width="4" style="13" customWidth="1"/>
    <col min="7687" max="7687" width="0" style="13" hidden="1" customWidth="1"/>
    <col min="7688" max="7688" width="23.25" style="13" customWidth="1"/>
    <col min="7689" max="7689" width="17.125" style="13" customWidth="1"/>
    <col min="7690" max="7690" width="8.125" style="13" customWidth="1"/>
    <col min="7691" max="7691" width="4" style="13" customWidth="1"/>
    <col min="7692" max="7692" width="0" style="13" hidden="1" customWidth="1"/>
    <col min="7693" max="7693" width="8.25" style="13" customWidth="1"/>
    <col min="7694" max="7694" width="0" style="13" hidden="1" customWidth="1"/>
    <col min="7695" max="7695" width="97.75" style="13" customWidth="1"/>
    <col min="7696" max="7696" width="14.125" style="13" customWidth="1"/>
    <col min="7697" max="7697" width="16" style="13" customWidth="1"/>
    <col min="7698" max="7700" width="10.125" style="13" customWidth="1"/>
    <col min="7701" max="7701" width="5.125" style="13" customWidth="1"/>
    <col min="7702" max="7936" width="9" style="13"/>
    <col min="7937" max="7937" width="4.125" style="13" customWidth="1"/>
    <col min="7938" max="7938" width="22.5" style="13" customWidth="1"/>
    <col min="7939" max="7939" width="26.625" style="13" customWidth="1"/>
    <col min="7940" max="7940" width="17.125" style="13" customWidth="1"/>
    <col min="7941" max="7941" width="8.125" style="13" customWidth="1"/>
    <col min="7942" max="7942" width="4" style="13" customWidth="1"/>
    <col min="7943" max="7943" width="0" style="13" hidden="1" customWidth="1"/>
    <col min="7944" max="7944" width="23.25" style="13" customWidth="1"/>
    <col min="7945" max="7945" width="17.125" style="13" customWidth="1"/>
    <col min="7946" max="7946" width="8.125" style="13" customWidth="1"/>
    <col min="7947" max="7947" width="4" style="13" customWidth="1"/>
    <col min="7948" max="7948" width="0" style="13" hidden="1" customWidth="1"/>
    <col min="7949" max="7949" width="8.25" style="13" customWidth="1"/>
    <col min="7950" max="7950" width="0" style="13" hidden="1" customWidth="1"/>
    <col min="7951" max="7951" width="97.75" style="13" customWidth="1"/>
    <col min="7952" max="7952" width="14.125" style="13" customWidth="1"/>
    <col min="7953" max="7953" width="16" style="13" customWidth="1"/>
    <col min="7954" max="7956" width="10.125" style="13" customWidth="1"/>
    <col min="7957" max="7957" width="5.125" style="13" customWidth="1"/>
    <col min="7958" max="8192" width="9" style="13"/>
    <col min="8193" max="8193" width="4.125" style="13" customWidth="1"/>
    <col min="8194" max="8194" width="22.5" style="13" customWidth="1"/>
    <col min="8195" max="8195" width="26.625" style="13" customWidth="1"/>
    <col min="8196" max="8196" width="17.125" style="13" customWidth="1"/>
    <col min="8197" max="8197" width="8.125" style="13" customWidth="1"/>
    <col min="8198" max="8198" width="4" style="13" customWidth="1"/>
    <col min="8199" max="8199" width="0" style="13" hidden="1" customWidth="1"/>
    <col min="8200" max="8200" width="23.25" style="13" customWidth="1"/>
    <col min="8201" max="8201" width="17.125" style="13" customWidth="1"/>
    <col min="8202" max="8202" width="8.125" style="13" customWidth="1"/>
    <col min="8203" max="8203" width="4" style="13" customWidth="1"/>
    <col min="8204" max="8204" width="0" style="13" hidden="1" customWidth="1"/>
    <col min="8205" max="8205" width="8.25" style="13" customWidth="1"/>
    <col min="8206" max="8206" width="0" style="13" hidden="1" customWidth="1"/>
    <col min="8207" max="8207" width="97.75" style="13" customWidth="1"/>
    <col min="8208" max="8208" width="14.125" style="13" customWidth="1"/>
    <col min="8209" max="8209" width="16" style="13" customWidth="1"/>
    <col min="8210" max="8212" width="10.125" style="13" customWidth="1"/>
    <col min="8213" max="8213" width="5.125" style="13" customWidth="1"/>
    <col min="8214" max="8448" width="9" style="13"/>
    <col min="8449" max="8449" width="4.125" style="13" customWidth="1"/>
    <col min="8450" max="8450" width="22.5" style="13" customWidth="1"/>
    <col min="8451" max="8451" width="26.625" style="13" customWidth="1"/>
    <col min="8452" max="8452" width="17.125" style="13" customWidth="1"/>
    <col min="8453" max="8453" width="8.125" style="13" customWidth="1"/>
    <col min="8454" max="8454" width="4" style="13" customWidth="1"/>
    <col min="8455" max="8455" width="0" style="13" hidden="1" customWidth="1"/>
    <col min="8456" max="8456" width="23.25" style="13" customWidth="1"/>
    <col min="8457" max="8457" width="17.125" style="13" customWidth="1"/>
    <col min="8458" max="8458" width="8.125" style="13" customWidth="1"/>
    <col min="8459" max="8459" width="4" style="13" customWidth="1"/>
    <col min="8460" max="8460" width="0" style="13" hidden="1" customWidth="1"/>
    <col min="8461" max="8461" width="8.25" style="13" customWidth="1"/>
    <col min="8462" max="8462" width="0" style="13" hidden="1" customWidth="1"/>
    <col min="8463" max="8463" width="97.75" style="13" customWidth="1"/>
    <col min="8464" max="8464" width="14.125" style="13" customWidth="1"/>
    <col min="8465" max="8465" width="16" style="13" customWidth="1"/>
    <col min="8466" max="8468" width="10.125" style="13" customWidth="1"/>
    <col min="8469" max="8469" width="5.125" style="13" customWidth="1"/>
    <col min="8470" max="8704" width="9" style="13"/>
    <col min="8705" max="8705" width="4.125" style="13" customWidth="1"/>
    <col min="8706" max="8706" width="22.5" style="13" customWidth="1"/>
    <col min="8707" max="8707" width="26.625" style="13" customWidth="1"/>
    <col min="8708" max="8708" width="17.125" style="13" customWidth="1"/>
    <col min="8709" max="8709" width="8.125" style="13" customWidth="1"/>
    <col min="8710" max="8710" width="4" style="13" customWidth="1"/>
    <col min="8711" max="8711" width="0" style="13" hidden="1" customWidth="1"/>
    <col min="8712" max="8712" width="23.25" style="13" customWidth="1"/>
    <col min="8713" max="8713" width="17.125" style="13" customWidth="1"/>
    <col min="8714" max="8714" width="8.125" style="13" customWidth="1"/>
    <col min="8715" max="8715" width="4" style="13" customWidth="1"/>
    <col min="8716" max="8716" width="0" style="13" hidden="1" customWidth="1"/>
    <col min="8717" max="8717" width="8.25" style="13" customWidth="1"/>
    <col min="8718" max="8718" width="0" style="13" hidden="1" customWidth="1"/>
    <col min="8719" max="8719" width="97.75" style="13" customWidth="1"/>
    <col min="8720" max="8720" width="14.125" style="13" customWidth="1"/>
    <col min="8721" max="8721" width="16" style="13" customWidth="1"/>
    <col min="8722" max="8724" width="10.125" style="13" customWidth="1"/>
    <col min="8725" max="8725" width="5.125" style="13" customWidth="1"/>
    <col min="8726" max="8960" width="9" style="13"/>
    <col min="8961" max="8961" width="4.125" style="13" customWidth="1"/>
    <col min="8962" max="8962" width="22.5" style="13" customWidth="1"/>
    <col min="8963" max="8963" width="26.625" style="13" customWidth="1"/>
    <col min="8964" max="8964" width="17.125" style="13" customWidth="1"/>
    <col min="8965" max="8965" width="8.125" style="13" customWidth="1"/>
    <col min="8966" max="8966" width="4" style="13" customWidth="1"/>
    <col min="8967" max="8967" width="0" style="13" hidden="1" customWidth="1"/>
    <col min="8968" max="8968" width="23.25" style="13" customWidth="1"/>
    <col min="8969" max="8969" width="17.125" style="13" customWidth="1"/>
    <col min="8970" max="8970" width="8.125" style="13" customWidth="1"/>
    <col min="8971" max="8971" width="4" style="13" customWidth="1"/>
    <col min="8972" max="8972" width="0" style="13" hidden="1" customWidth="1"/>
    <col min="8973" max="8973" width="8.25" style="13" customWidth="1"/>
    <col min="8974" max="8974" width="0" style="13" hidden="1" customWidth="1"/>
    <col min="8975" max="8975" width="97.75" style="13" customWidth="1"/>
    <col min="8976" max="8976" width="14.125" style="13" customWidth="1"/>
    <col min="8977" max="8977" width="16" style="13" customWidth="1"/>
    <col min="8978" max="8980" width="10.125" style="13" customWidth="1"/>
    <col min="8981" max="8981" width="5.125" style="13" customWidth="1"/>
    <col min="8982" max="9216" width="9" style="13"/>
    <col min="9217" max="9217" width="4.125" style="13" customWidth="1"/>
    <col min="9218" max="9218" width="22.5" style="13" customWidth="1"/>
    <col min="9219" max="9219" width="26.625" style="13" customWidth="1"/>
    <col min="9220" max="9220" width="17.125" style="13" customWidth="1"/>
    <col min="9221" max="9221" width="8.125" style="13" customWidth="1"/>
    <col min="9222" max="9222" width="4" style="13" customWidth="1"/>
    <col min="9223" max="9223" width="0" style="13" hidden="1" customWidth="1"/>
    <col min="9224" max="9224" width="23.25" style="13" customWidth="1"/>
    <col min="9225" max="9225" width="17.125" style="13" customWidth="1"/>
    <col min="9226" max="9226" width="8.125" style="13" customWidth="1"/>
    <col min="9227" max="9227" width="4" style="13" customWidth="1"/>
    <col min="9228" max="9228" width="0" style="13" hidden="1" customWidth="1"/>
    <col min="9229" max="9229" width="8.25" style="13" customWidth="1"/>
    <col min="9230" max="9230" width="0" style="13" hidden="1" customWidth="1"/>
    <col min="9231" max="9231" width="97.75" style="13" customWidth="1"/>
    <col min="9232" max="9232" width="14.125" style="13" customWidth="1"/>
    <col min="9233" max="9233" width="16" style="13" customWidth="1"/>
    <col min="9234" max="9236" width="10.125" style="13" customWidth="1"/>
    <col min="9237" max="9237" width="5.125" style="13" customWidth="1"/>
    <col min="9238" max="9472" width="9" style="13"/>
    <col min="9473" max="9473" width="4.125" style="13" customWidth="1"/>
    <col min="9474" max="9474" width="22.5" style="13" customWidth="1"/>
    <col min="9475" max="9475" width="26.625" style="13" customWidth="1"/>
    <col min="9476" max="9476" width="17.125" style="13" customWidth="1"/>
    <col min="9477" max="9477" width="8.125" style="13" customWidth="1"/>
    <col min="9478" max="9478" width="4" style="13" customWidth="1"/>
    <col min="9479" max="9479" width="0" style="13" hidden="1" customWidth="1"/>
    <col min="9480" max="9480" width="23.25" style="13" customWidth="1"/>
    <col min="9481" max="9481" width="17.125" style="13" customWidth="1"/>
    <col min="9482" max="9482" width="8.125" style="13" customWidth="1"/>
    <col min="9483" max="9483" width="4" style="13" customWidth="1"/>
    <col min="9484" max="9484" width="0" style="13" hidden="1" customWidth="1"/>
    <col min="9485" max="9485" width="8.25" style="13" customWidth="1"/>
    <col min="9486" max="9486" width="0" style="13" hidden="1" customWidth="1"/>
    <col min="9487" max="9487" width="97.75" style="13" customWidth="1"/>
    <col min="9488" max="9488" width="14.125" style="13" customWidth="1"/>
    <col min="9489" max="9489" width="16" style="13" customWidth="1"/>
    <col min="9490" max="9492" width="10.125" style="13" customWidth="1"/>
    <col min="9493" max="9493" width="5.125" style="13" customWidth="1"/>
    <col min="9494" max="9728" width="9" style="13"/>
    <col min="9729" max="9729" width="4.125" style="13" customWidth="1"/>
    <col min="9730" max="9730" width="22.5" style="13" customWidth="1"/>
    <col min="9731" max="9731" width="26.625" style="13" customWidth="1"/>
    <col min="9732" max="9732" width="17.125" style="13" customWidth="1"/>
    <col min="9733" max="9733" width="8.125" style="13" customWidth="1"/>
    <col min="9734" max="9734" width="4" style="13" customWidth="1"/>
    <col min="9735" max="9735" width="0" style="13" hidden="1" customWidth="1"/>
    <col min="9736" max="9736" width="23.25" style="13" customWidth="1"/>
    <col min="9737" max="9737" width="17.125" style="13" customWidth="1"/>
    <col min="9738" max="9738" width="8.125" style="13" customWidth="1"/>
    <col min="9739" max="9739" width="4" style="13" customWidth="1"/>
    <col min="9740" max="9740" width="0" style="13" hidden="1" customWidth="1"/>
    <col min="9741" max="9741" width="8.25" style="13" customWidth="1"/>
    <col min="9742" max="9742" width="0" style="13" hidden="1" customWidth="1"/>
    <col min="9743" max="9743" width="97.75" style="13" customWidth="1"/>
    <col min="9744" max="9744" width="14.125" style="13" customWidth="1"/>
    <col min="9745" max="9745" width="16" style="13" customWidth="1"/>
    <col min="9746" max="9748" width="10.125" style="13" customWidth="1"/>
    <col min="9749" max="9749" width="5.125" style="13" customWidth="1"/>
    <col min="9750" max="9984" width="9" style="13"/>
    <col min="9985" max="9985" width="4.125" style="13" customWidth="1"/>
    <col min="9986" max="9986" width="22.5" style="13" customWidth="1"/>
    <col min="9987" max="9987" width="26.625" style="13" customWidth="1"/>
    <col min="9988" max="9988" width="17.125" style="13" customWidth="1"/>
    <col min="9989" max="9989" width="8.125" style="13" customWidth="1"/>
    <col min="9990" max="9990" width="4" style="13" customWidth="1"/>
    <col min="9991" max="9991" width="0" style="13" hidden="1" customWidth="1"/>
    <col min="9992" max="9992" width="23.25" style="13" customWidth="1"/>
    <col min="9993" max="9993" width="17.125" style="13" customWidth="1"/>
    <col min="9994" max="9994" width="8.125" style="13" customWidth="1"/>
    <col min="9995" max="9995" width="4" style="13" customWidth="1"/>
    <col min="9996" max="9996" width="0" style="13" hidden="1" customWidth="1"/>
    <col min="9997" max="9997" width="8.25" style="13" customWidth="1"/>
    <col min="9998" max="9998" width="0" style="13" hidden="1" customWidth="1"/>
    <col min="9999" max="9999" width="97.75" style="13" customWidth="1"/>
    <col min="10000" max="10000" width="14.125" style="13" customWidth="1"/>
    <col min="10001" max="10001" width="16" style="13" customWidth="1"/>
    <col min="10002" max="10004" width="10.125" style="13" customWidth="1"/>
    <col min="10005" max="10005" width="5.125" style="13" customWidth="1"/>
    <col min="10006" max="10240" width="9" style="13"/>
    <col min="10241" max="10241" width="4.125" style="13" customWidth="1"/>
    <col min="10242" max="10242" width="22.5" style="13" customWidth="1"/>
    <col min="10243" max="10243" width="26.625" style="13" customWidth="1"/>
    <col min="10244" max="10244" width="17.125" style="13" customWidth="1"/>
    <col min="10245" max="10245" width="8.125" style="13" customWidth="1"/>
    <col min="10246" max="10246" width="4" style="13" customWidth="1"/>
    <col min="10247" max="10247" width="0" style="13" hidden="1" customWidth="1"/>
    <col min="10248" max="10248" width="23.25" style="13" customWidth="1"/>
    <col min="10249" max="10249" width="17.125" style="13" customWidth="1"/>
    <col min="10250" max="10250" width="8.125" style="13" customWidth="1"/>
    <col min="10251" max="10251" width="4" style="13" customWidth="1"/>
    <col min="10252" max="10252" width="0" style="13" hidden="1" customWidth="1"/>
    <col min="10253" max="10253" width="8.25" style="13" customWidth="1"/>
    <col min="10254" max="10254" width="0" style="13" hidden="1" customWidth="1"/>
    <col min="10255" max="10255" width="97.75" style="13" customWidth="1"/>
    <col min="10256" max="10256" width="14.125" style="13" customWidth="1"/>
    <col min="10257" max="10257" width="16" style="13" customWidth="1"/>
    <col min="10258" max="10260" width="10.125" style="13" customWidth="1"/>
    <col min="10261" max="10261" width="5.125" style="13" customWidth="1"/>
    <col min="10262" max="10496" width="9" style="13"/>
    <col min="10497" max="10497" width="4.125" style="13" customWidth="1"/>
    <col min="10498" max="10498" width="22.5" style="13" customWidth="1"/>
    <col min="10499" max="10499" width="26.625" style="13" customWidth="1"/>
    <col min="10500" max="10500" width="17.125" style="13" customWidth="1"/>
    <col min="10501" max="10501" width="8.125" style="13" customWidth="1"/>
    <col min="10502" max="10502" width="4" style="13" customWidth="1"/>
    <col min="10503" max="10503" width="0" style="13" hidden="1" customWidth="1"/>
    <col min="10504" max="10504" width="23.25" style="13" customWidth="1"/>
    <col min="10505" max="10505" width="17.125" style="13" customWidth="1"/>
    <col min="10506" max="10506" width="8.125" style="13" customWidth="1"/>
    <col min="10507" max="10507" width="4" style="13" customWidth="1"/>
    <col min="10508" max="10508" width="0" style="13" hidden="1" customWidth="1"/>
    <col min="10509" max="10509" width="8.25" style="13" customWidth="1"/>
    <col min="10510" max="10510" width="0" style="13" hidden="1" customWidth="1"/>
    <col min="10511" max="10511" width="97.75" style="13" customWidth="1"/>
    <col min="10512" max="10512" width="14.125" style="13" customWidth="1"/>
    <col min="10513" max="10513" width="16" style="13" customWidth="1"/>
    <col min="10514" max="10516" width="10.125" style="13" customWidth="1"/>
    <col min="10517" max="10517" width="5.125" style="13" customWidth="1"/>
    <col min="10518" max="10752" width="9" style="13"/>
    <col min="10753" max="10753" width="4.125" style="13" customWidth="1"/>
    <col min="10754" max="10754" width="22.5" style="13" customWidth="1"/>
    <col min="10755" max="10755" width="26.625" style="13" customWidth="1"/>
    <col min="10756" max="10756" width="17.125" style="13" customWidth="1"/>
    <col min="10757" max="10757" width="8.125" style="13" customWidth="1"/>
    <col min="10758" max="10758" width="4" style="13" customWidth="1"/>
    <col min="10759" max="10759" width="0" style="13" hidden="1" customWidth="1"/>
    <col min="10760" max="10760" width="23.25" style="13" customWidth="1"/>
    <col min="10761" max="10761" width="17.125" style="13" customWidth="1"/>
    <col min="10762" max="10762" width="8.125" style="13" customWidth="1"/>
    <col min="10763" max="10763" width="4" style="13" customWidth="1"/>
    <col min="10764" max="10764" width="0" style="13" hidden="1" customWidth="1"/>
    <col min="10765" max="10765" width="8.25" style="13" customWidth="1"/>
    <col min="10766" max="10766" width="0" style="13" hidden="1" customWidth="1"/>
    <col min="10767" max="10767" width="97.75" style="13" customWidth="1"/>
    <col min="10768" max="10768" width="14.125" style="13" customWidth="1"/>
    <col min="10769" max="10769" width="16" style="13" customWidth="1"/>
    <col min="10770" max="10772" width="10.125" style="13" customWidth="1"/>
    <col min="10773" max="10773" width="5.125" style="13" customWidth="1"/>
    <col min="10774" max="11008" width="9" style="13"/>
    <col min="11009" max="11009" width="4.125" style="13" customWidth="1"/>
    <col min="11010" max="11010" width="22.5" style="13" customWidth="1"/>
    <col min="11011" max="11011" width="26.625" style="13" customWidth="1"/>
    <col min="11012" max="11012" width="17.125" style="13" customWidth="1"/>
    <col min="11013" max="11013" width="8.125" style="13" customWidth="1"/>
    <col min="11014" max="11014" width="4" style="13" customWidth="1"/>
    <col min="11015" max="11015" width="0" style="13" hidden="1" customWidth="1"/>
    <col min="11016" max="11016" width="23.25" style="13" customWidth="1"/>
    <col min="11017" max="11017" width="17.125" style="13" customWidth="1"/>
    <col min="11018" max="11018" width="8.125" style="13" customWidth="1"/>
    <col min="11019" max="11019" width="4" style="13" customWidth="1"/>
    <col min="11020" max="11020" width="0" style="13" hidden="1" customWidth="1"/>
    <col min="11021" max="11021" width="8.25" style="13" customWidth="1"/>
    <col min="11022" max="11022" width="0" style="13" hidden="1" customWidth="1"/>
    <col min="11023" max="11023" width="97.75" style="13" customWidth="1"/>
    <col min="11024" max="11024" width="14.125" style="13" customWidth="1"/>
    <col min="11025" max="11025" width="16" style="13" customWidth="1"/>
    <col min="11026" max="11028" width="10.125" style="13" customWidth="1"/>
    <col min="11029" max="11029" width="5.125" style="13" customWidth="1"/>
    <col min="11030" max="11264" width="9" style="13"/>
    <col min="11265" max="11265" width="4.125" style="13" customWidth="1"/>
    <col min="11266" max="11266" width="22.5" style="13" customWidth="1"/>
    <col min="11267" max="11267" width="26.625" style="13" customWidth="1"/>
    <col min="11268" max="11268" width="17.125" style="13" customWidth="1"/>
    <col min="11269" max="11269" width="8.125" style="13" customWidth="1"/>
    <col min="11270" max="11270" width="4" style="13" customWidth="1"/>
    <col min="11271" max="11271" width="0" style="13" hidden="1" customWidth="1"/>
    <col min="11272" max="11272" width="23.25" style="13" customWidth="1"/>
    <col min="11273" max="11273" width="17.125" style="13" customWidth="1"/>
    <col min="11274" max="11274" width="8.125" style="13" customWidth="1"/>
    <col min="11275" max="11275" width="4" style="13" customWidth="1"/>
    <col min="11276" max="11276" width="0" style="13" hidden="1" customWidth="1"/>
    <col min="11277" max="11277" width="8.25" style="13" customWidth="1"/>
    <col min="11278" max="11278" width="0" style="13" hidden="1" customWidth="1"/>
    <col min="11279" max="11279" width="97.75" style="13" customWidth="1"/>
    <col min="11280" max="11280" width="14.125" style="13" customWidth="1"/>
    <col min="11281" max="11281" width="16" style="13" customWidth="1"/>
    <col min="11282" max="11284" width="10.125" style="13" customWidth="1"/>
    <col min="11285" max="11285" width="5.125" style="13" customWidth="1"/>
    <col min="11286" max="11520" width="9" style="13"/>
    <col min="11521" max="11521" width="4.125" style="13" customWidth="1"/>
    <col min="11522" max="11522" width="22.5" style="13" customWidth="1"/>
    <col min="11523" max="11523" width="26.625" style="13" customWidth="1"/>
    <col min="11524" max="11524" width="17.125" style="13" customWidth="1"/>
    <col min="11525" max="11525" width="8.125" style="13" customWidth="1"/>
    <col min="11526" max="11526" width="4" style="13" customWidth="1"/>
    <col min="11527" max="11527" width="0" style="13" hidden="1" customWidth="1"/>
    <col min="11528" max="11528" width="23.25" style="13" customWidth="1"/>
    <col min="11529" max="11529" width="17.125" style="13" customWidth="1"/>
    <col min="11530" max="11530" width="8.125" style="13" customWidth="1"/>
    <col min="11531" max="11531" width="4" style="13" customWidth="1"/>
    <col min="11532" max="11532" width="0" style="13" hidden="1" customWidth="1"/>
    <col min="11533" max="11533" width="8.25" style="13" customWidth="1"/>
    <col min="11534" max="11534" width="0" style="13" hidden="1" customWidth="1"/>
    <col min="11535" max="11535" width="97.75" style="13" customWidth="1"/>
    <col min="11536" max="11536" width="14.125" style="13" customWidth="1"/>
    <col min="11537" max="11537" width="16" style="13" customWidth="1"/>
    <col min="11538" max="11540" width="10.125" style="13" customWidth="1"/>
    <col min="11541" max="11541" width="5.125" style="13" customWidth="1"/>
    <col min="11542" max="11776" width="9" style="13"/>
    <col min="11777" max="11777" width="4.125" style="13" customWidth="1"/>
    <col min="11778" max="11778" width="22.5" style="13" customWidth="1"/>
    <col min="11779" max="11779" width="26.625" style="13" customWidth="1"/>
    <col min="11780" max="11780" width="17.125" style="13" customWidth="1"/>
    <col min="11781" max="11781" width="8.125" style="13" customWidth="1"/>
    <col min="11782" max="11782" width="4" style="13" customWidth="1"/>
    <col min="11783" max="11783" width="0" style="13" hidden="1" customWidth="1"/>
    <col min="11784" max="11784" width="23.25" style="13" customWidth="1"/>
    <col min="11785" max="11785" width="17.125" style="13" customWidth="1"/>
    <col min="11786" max="11786" width="8.125" style="13" customWidth="1"/>
    <col min="11787" max="11787" width="4" style="13" customWidth="1"/>
    <col min="11788" max="11788" width="0" style="13" hidden="1" customWidth="1"/>
    <col min="11789" max="11789" width="8.25" style="13" customWidth="1"/>
    <col min="11790" max="11790" width="0" style="13" hidden="1" customWidth="1"/>
    <col min="11791" max="11791" width="97.75" style="13" customWidth="1"/>
    <col min="11792" max="11792" width="14.125" style="13" customWidth="1"/>
    <col min="11793" max="11793" width="16" style="13" customWidth="1"/>
    <col min="11794" max="11796" width="10.125" style="13" customWidth="1"/>
    <col min="11797" max="11797" width="5.125" style="13" customWidth="1"/>
    <col min="11798" max="12032" width="9" style="13"/>
    <col min="12033" max="12033" width="4.125" style="13" customWidth="1"/>
    <col min="12034" max="12034" width="22.5" style="13" customWidth="1"/>
    <col min="12035" max="12035" width="26.625" style="13" customWidth="1"/>
    <col min="12036" max="12036" width="17.125" style="13" customWidth="1"/>
    <col min="12037" max="12037" width="8.125" style="13" customWidth="1"/>
    <col min="12038" max="12038" width="4" style="13" customWidth="1"/>
    <col min="12039" max="12039" width="0" style="13" hidden="1" customWidth="1"/>
    <col min="12040" max="12040" width="23.25" style="13" customWidth="1"/>
    <col min="12041" max="12041" width="17.125" style="13" customWidth="1"/>
    <col min="12042" max="12042" width="8.125" style="13" customWidth="1"/>
    <col min="12043" max="12043" width="4" style="13" customWidth="1"/>
    <col min="12044" max="12044" width="0" style="13" hidden="1" customWidth="1"/>
    <col min="12045" max="12045" width="8.25" style="13" customWidth="1"/>
    <col min="12046" max="12046" width="0" style="13" hidden="1" customWidth="1"/>
    <col min="12047" max="12047" width="97.75" style="13" customWidth="1"/>
    <col min="12048" max="12048" width="14.125" style="13" customWidth="1"/>
    <col min="12049" max="12049" width="16" style="13" customWidth="1"/>
    <col min="12050" max="12052" width="10.125" style="13" customWidth="1"/>
    <col min="12053" max="12053" width="5.125" style="13" customWidth="1"/>
    <col min="12054" max="12288" width="9" style="13"/>
    <col min="12289" max="12289" width="4.125" style="13" customWidth="1"/>
    <col min="12290" max="12290" width="22.5" style="13" customWidth="1"/>
    <col min="12291" max="12291" width="26.625" style="13" customWidth="1"/>
    <col min="12292" max="12292" width="17.125" style="13" customWidth="1"/>
    <col min="12293" max="12293" width="8.125" style="13" customWidth="1"/>
    <col min="12294" max="12294" width="4" style="13" customWidth="1"/>
    <col min="12295" max="12295" width="0" style="13" hidden="1" customWidth="1"/>
    <col min="12296" max="12296" width="23.25" style="13" customWidth="1"/>
    <col min="12297" max="12297" width="17.125" style="13" customWidth="1"/>
    <col min="12298" max="12298" width="8.125" style="13" customWidth="1"/>
    <col min="12299" max="12299" width="4" style="13" customWidth="1"/>
    <col min="12300" max="12300" width="0" style="13" hidden="1" customWidth="1"/>
    <col min="12301" max="12301" width="8.25" style="13" customWidth="1"/>
    <col min="12302" max="12302" width="0" style="13" hidden="1" customWidth="1"/>
    <col min="12303" max="12303" width="97.75" style="13" customWidth="1"/>
    <col min="12304" max="12304" width="14.125" style="13" customWidth="1"/>
    <col min="12305" max="12305" width="16" style="13" customWidth="1"/>
    <col min="12306" max="12308" width="10.125" style="13" customWidth="1"/>
    <col min="12309" max="12309" width="5.125" style="13" customWidth="1"/>
    <col min="12310" max="12544" width="9" style="13"/>
    <col min="12545" max="12545" width="4.125" style="13" customWidth="1"/>
    <col min="12546" max="12546" width="22.5" style="13" customWidth="1"/>
    <col min="12547" max="12547" width="26.625" style="13" customWidth="1"/>
    <col min="12548" max="12548" width="17.125" style="13" customWidth="1"/>
    <col min="12549" max="12549" width="8.125" style="13" customWidth="1"/>
    <col min="12550" max="12550" width="4" style="13" customWidth="1"/>
    <col min="12551" max="12551" width="0" style="13" hidden="1" customWidth="1"/>
    <col min="12552" max="12552" width="23.25" style="13" customWidth="1"/>
    <col min="12553" max="12553" width="17.125" style="13" customWidth="1"/>
    <col min="12554" max="12554" width="8.125" style="13" customWidth="1"/>
    <col min="12555" max="12555" width="4" style="13" customWidth="1"/>
    <col min="12556" max="12556" width="0" style="13" hidden="1" customWidth="1"/>
    <col min="12557" max="12557" width="8.25" style="13" customWidth="1"/>
    <col min="12558" max="12558" width="0" style="13" hidden="1" customWidth="1"/>
    <col min="12559" max="12559" width="97.75" style="13" customWidth="1"/>
    <col min="12560" max="12560" width="14.125" style="13" customWidth="1"/>
    <col min="12561" max="12561" width="16" style="13" customWidth="1"/>
    <col min="12562" max="12564" width="10.125" style="13" customWidth="1"/>
    <col min="12565" max="12565" width="5.125" style="13" customWidth="1"/>
    <col min="12566" max="12800" width="9" style="13"/>
    <col min="12801" max="12801" width="4.125" style="13" customWidth="1"/>
    <col min="12802" max="12802" width="22.5" style="13" customWidth="1"/>
    <col min="12803" max="12803" width="26.625" style="13" customWidth="1"/>
    <col min="12804" max="12804" width="17.125" style="13" customWidth="1"/>
    <col min="12805" max="12805" width="8.125" style="13" customWidth="1"/>
    <col min="12806" max="12806" width="4" style="13" customWidth="1"/>
    <col min="12807" max="12807" width="0" style="13" hidden="1" customWidth="1"/>
    <col min="12808" max="12808" width="23.25" style="13" customWidth="1"/>
    <col min="12809" max="12809" width="17.125" style="13" customWidth="1"/>
    <col min="12810" max="12810" width="8.125" style="13" customWidth="1"/>
    <col min="12811" max="12811" width="4" style="13" customWidth="1"/>
    <col min="12812" max="12812" width="0" style="13" hidden="1" customWidth="1"/>
    <col min="12813" max="12813" width="8.25" style="13" customWidth="1"/>
    <col min="12814" max="12814" width="0" style="13" hidden="1" customWidth="1"/>
    <col min="12815" max="12815" width="97.75" style="13" customWidth="1"/>
    <col min="12816" max="12816" width="14.125" style="13" customWidth="1"/>
    <col min="12817" max="12817" width="16" style="13" customWidth="1"/>
    <col min="12818" max="12820" width="10.125" style="13" customWidth="1"/>
    <col min="12821" max="12821" width="5.125" style="13" customWidth="1"/>
    <col min="12822" max="13056" width="9" style="13"/>
    <col min="13057" max="13057" width="4.125" style="13" customWidth="1"/>
    <col min="13058" max="13058" width="22.5" style="13" customWidth="1"/>
    <col min="13059" max="13059" width="26.625" style="13" customWidth="1"/>
    <col min="13060" max="13060" width="17.125" style="13" customWidth="1"/>
    <col min="13061" max="13061" width="8.125" style="13" customWidth="1"/>
    <col min="13062" max="13062" width="4" style="13" customWidth="1"/>
    <col min="13063" max="13063" width="0" style="13" hidden="1" customWidth="1"/>
    <col min="13064" max="13064" width="23.25" style="13" customWidth="1"/>
    <col min="13065" max="13065" width="17.125" style="13" customWidth="1"/>
    <col min="13066" max="13066" width="8.125" style="13" customWidth="1"/>
    <col min="13067" max="13067" width="4" style="13" customWidth="1"/>
    <col min="13068" max="13068" width="0" style="13" hidden="1" customWidth="1"/>
    <col min="13069" max="13069" width="8.25" style="13" customWidth="1"/>
    <col min="13070" max="13070" width="0" style="13" hidden="1" customWidth="1"/>
    <col min="13071" max="13071" width="97.75" style="13" customWidth="1"/>
    <col min="13072" max="13072" width="14.125" style="13" customWidth="1"/>
    <col min="13073" max="13073" width="16" style="13" customWidth="1"/>
    <col min="13074" max="13076" width="10.125" style="13" customWidth="1"/>
    <col min="13077" max="13077" width="5.125" style="13" customWidth="1"/>
    <col min="13078" max="13312" width="9" style="13"/>
    <col min="13313" max="13313" width="4.125" style="13" customWidth="1"/>
    <col min="13314" max="13314" width="22.5" style="13" customWidth="1"/>
    <col min="13315" max="13315" width="26.625" style="13" customWidth="1"/>
    <col min="13316" max="13316" width="17.125" style="13" customWidth="1"/>
    <col min="13317" max="13317" width="8.125" style="13" customWidth="1"/>
    <col min="13318" max="13318" width="4" style="13" customWidth="1"/>
    <col min="13319" max="13319" width="0" style="13" hidden="1" customWidth="1"/>
    <col min="13320" max="13320" width="23.25" style="13" customWidth="1"/>
    <col min="13321" max="13321" width="17.125" style="13" customWidth="1"/>
    <col min="13322" max="13322" width="8.125" style="13" customWidth="1"/>
    <col min="13323" max="13323" width="4" style="13" customWidth="1"/>
    <col min="13324" max="13324" width="0" style="13" hidden="1" customWidth="1"/>
    <col min="13325" max="13325" width="8.25" style="13" customWidth="1"/>
    <col min="13326" max="13326" width="0" style="13" hidden="1" customWidth="1"/>
    <col min="13327" max="13327" width="97.75" style="13" customWidth="1"/>
    <col min="13328" max="13328" width="14.125" style="13" customWidth="1"/>
    <col min="13329" max="13329" width="16" style="13" customWidth="1"/>
    <col min="13330" max="13332" width="10.125" style="13" customWidth="1"/>
    <col min="13333" max="13333" width="5.125" style="13" customWidth="1"/>
    <col min="13334" max="13568" width="9" style="13"/>
    <col min="13569" max="13569" width="4.125" style="13" customWidth="1"/>
    <col min="13570" max="13570" width="22.5" style="13" customWidth="1"/>
    <col min="13571" max="13571" width="26.625" style="13" customWidth="1"/>
    <col min="13572" max="13572" width="17.125" style="13" customWidth="1"/>
    <col min="13573" max="13573" width="8.125" style="13" customWidth="1"/>
    <col min="13574" max="13574" width="4" style="13" customWidth="1"/>
    <col min="13575" max="13575" width="0" style="13" hidden="1" customWidth="1"/>
    <col min="13576" max="13576" width="23.25" style="13" customWidth="1"/>
    <col min="13577" max="13577" width="17.125" style="13" customWidth="1"/>
    <col min="13578" max="13578" width="8.125" style="13" customWidth="1"/>
    <col min="13579" max="13579" width="4" style="13" customWidth="1"/>
    <col min="13580" max="13580" width="0" style="13" hidden="1" customWidth="1"/>
    <col min="13581" max="13581" width="8.25" style="13" customWidth="1"/>
    <col min="13582" max="13582" width="0" style="13" hidden="1" customWidth="1"/>
    <col min="13583" max="13583" width="97.75" style="13" customWidth="1"/>
    <col min="13584" max="13584" width="14.125" style="13" customWidth="1"/>
    <col min="13585" max="13585" width="16" style="13" customWidth="1"/>
    <col min="13586" max="13588" width="10.125" style="13" customWidth="1"/>
    <col min="13589" max="13589" width="5.125" style="13" customWidth="1"/>
    <col min="13590" max="13824" width="9" style="13"/>
    <col min="13825" max="13825" width="4.125" style="13" customWidth="1"/>
    <col min="13826" max="13826" width="22.5" style="13" customWidth="1"/>
    <col min="13827" max="13827" width="26.625" style="13" customWidth="1"/>
    <col min="13828" max="13828" width="17.125" style="13" customWidth="1"/>
    <col min="13829" max="13829" width="8.125" style="13" customWidth="1"/>
    <col min="13830" max="13830" width="4" style="13" customWidth="1"/>
    <col min="13831" max="13831" width="0" style="13" hidden="1" customWidth="1"/>
    <col min="13832" max="13832" width="23.25" style="13" customWidth="1"/>
    <col min="13833" max="13833" width="17.125" style="13" customWidth="1"/>
    <col min="13834" max="13834" width="8.125" style="13" customWidth="1"/>
    <col min="13835" max="13835" width="4" style="13" customWidth="1"/>
    <col min="13836" max="13836" width="0" style="13" hidden="1" customWidth="1"/>
    <col min="13837" max="13837" width="8.25" style="13" customWidth="1"/>
    <col min="13838" max="13838" width="0" style="13" hidden="1" customWidth="1"/>
    <col min="13839" max="13839" width="97.75" style="13" customWidth="1"/>
    <col min="13840" max="13840" width="14.125" style="13" customWidth="1"/>
    <col min="13841" max="13841" width="16" style="13" customWidth="1"/>
    <col min="13842" max="13844" width="10.125" style="13" customWidth="1"/>
    <col min="13845" max="13845" width="5.125" style="13" customWidth="1"/>
    <col min="13846" max="14080" width="9" style="13"/>
    <col min="14081" max="14081" width="4.125" style="13" customWidth="1"/>
    <col min="14082" max="14082" width="22.5" style="13" customWidth="1"/>
    <col min="14083" max="14083" width="26.625" style="13" customWidth="1"/>
    <col min="14084" max="14084" width="17.125" style="13" customWidth="1"/>
    <col min="14085" max="14085" width="8.125" style="13" customWidth="1"/>
    <col min="14086" max="14086" width="4" style="13" customWidth="1"/>
    <col min="14087" max="14087" width="0" style="13" hidden="1" customWidth="1"/>
    <col min="14088" max="14088" width="23.25" style="13" customWidth="1"/>
    <col min="14089" max="14089" width="17.125" style="13" customWidth="1"/>
    <col min="14090" max="14090" width="8.125" style="13" customWidth="1"/>
    <col min="14091" max="14091" width="4" style="13" customWidth="1"/>
    <col min="14092" max="14092" width="0" style="13" hidden="1" customWidth="1"/>
    <col min="14093" max="14093" width="8.25" style="13" customWidth="1"/>
    <col min="14094" max="14094" width="0" style="13" hidden="1" customWidth="1"/>
    <col min="14095" max="14095" width="97.75" style="13" customWidth="1"/>
    <col min="14096" max="14096" width="14.125" style="13" customWidth="1"/>
    <col min="14097" max="14097" width="16" style="13" customWidth="1"/>
    <col min="14098" max="14100" width="10.125" style="13" customWidth="1"/>
    <col min="14101" max="14101" width="5.125" style="13" customWidth="1"/>
    <col min="14102" max="14336" width="9" style="13"/>
    <col min="14337" max="14337" width="4.125" style="13" customWidth="1"/>
    <col min="14338" max="14338" width="22.5" style="13" customWidth="1"/>
    <col min="14339" max="14339" width="26.625" style="13" customWidth="1"/>
    <col min="14340" max="14340" width="17.125" style="13" customWidth="1"/>
    <col min="14341" max="14341" width="8.125" style="13" customWidth="1"/>
    <col min="14342" max="14342" width="4" style="13" customWidth="1"/>
    <col min="14343" max="14343" width="0" style="13" hidden="1" customWidth="1"/>
    <col min="14344" max="14344" width="23.25" style="13" customWidth="1"/>
    <col min="14345" max="14345" width="17.125" style="13" customWidth="1"/>
    <col min="14346" max="14346" width="8.125" style="13" customWidth="1"/>
    <col min="14347" max="14347" width="4" style="13" customWidth="1"/>
    <col min="14348" max="14348" width="0" style="13" hidden="1" customWidth="1"/>
    <col min="14349" max="14349" width="8.25" style="13" customWidth="1"/>
    <col min="14350" max="14350" width="0" style="13" hidden="1" customWidth="1"/>
    <col min="14351" max="14351" width="97.75" style="13" customWidth="1"/>
    <col min="14352" max="14352" width="14.125" style="13" customWidth="1"/>
    <col min="14353" max="14353" width="16" style="13" customWidth="1"/>
    <col min="14354" max="14356" width="10.125" style="13" customWidth="1"/>
    <col min="14357" max="14357" width="5.125" style="13" customWidth="1"/>
    <col min="14358" max="14592" width="9" style="13"/>
    <col min="14593" max="14593" width="4.125" style="13" customWidth="1"/>
    <col min="14594" max="14594" width="22.5" style="13" customWidth="1"/>
    <col min="14595" max="14595" width="26.625" style="13" customWidth="1"/>
    <col min="14596" max="14596" width="17.125" style="13" customWidth="1"/>
    <col min="14597" max="14597" width="8.125" style="13" customWidth="1"/>
    <col min="14598" max="14598" width="4" style="13" customWidth="1"/>
    <col min="14599" max="14599" width="0" style="13" hidden="1" customWidth="1"/>
    <col min="14600" max="14600" width="23.25" style="13" customWidth="1"/>
    <col min="14601" max="14601" width="17.125" style="13" customWidth="1"/>
    <col min="14602" max="14602" width="8.125" style="13" customWidth="1"/>
    <col min="14603" max="14603" width="4" style="13" customWidth="1"/>
    <col min="14604" max="14604" width="0" style="13" hidden="1" customWidth="1"/>
    <col min="14605" max="14605" width="8.25" style="13" customWidth="1"/>
    <col min="14606" max="14606" width="0" style="13" hidden="1" customWidth="1"/>
    <col min="14607" max="14607" width="97.75" style="13" customWidth="1"/>
    <col min="14608" max="14608" width="14.125" style="13" customWidth="1"/>
    <col min="14609" max="14609" width="16" style="13" customWidth="1"/>
    <col min="14610" max="14612" width="10.125" style="13" customWidth="1"/>
    <col min="14613" max="14613" width="5.125" style="13" customWidth="1"/>
    <col min="14614" max="14848" width="9" style="13"/>
    <col min="14849" max="14849" width="4.125" style="13" customWidth="1"/>
    <col min="14850" max="14850" width="22.5" style="13" customWidth="1"/>
    <col min="14851" max="14851" width="26.625" style="13" customWidth="1"/>
    <col min="14852" max="14852" width="17.125" style="13" customWidth="1"/>
    <col min="14853" max="14853" width="8.125" style="13" customWidth="1"/>
    <col min="14854" max="14854" width="4" style="13" customWidth="1"/>
    <col min="14855" max="14855" width="0" style="13" hidden="1" customWidth="1"/>
    <col min="14856" max="14856" width="23.25" style="13" customWidth="1"/>
    <col min="14857" max="14857" width="17.125" style="13" customWidth="1"/>
    <col min="14858" max="14858" width="8.125" style="13" customWidth="1"/>
    <col min="14859" max="14859" width="4" style="13" customWidth="1"/>
    <col min="14860" max="14860" width="0" style="13" hidden="1" customWidth="1"/>
    <col min="14861" max="14861" width="8.25" style="13" customWidth="1"/>
    <col min="14862" max="14862" width="0" style="13" hidden="1" customWidth="1"/>
    <col min="14863" max="14863" width="97.75" style="13" customWidth="1"/>
    <col min="14864" max="14864" width="14.125" style="13" customWidth="1"/>
    <col min="14865" max="14865" width="16" style="13" customWidth="1"/>
    <col min="14866" max="14868" width="10.125" style="13" customWidth="1"/>
    <col min="14869" max="14869" width="5.125" style="13" customWidth="1"/>
    <col min="14870" max="15104" width="9" style="13"/>
    <col min="15105" max="15105" width="4.125" style="13" customWidth="1"/>
    <col min="15106" max="15106" width="22.5" style="13" customWidth="1"/>
    <col min="15107" max="15107" width="26.625" style="13" customWidth="1"/>
    <col min="15108" max="15108" width="17.125" style="13" customWidth="1"/>
    <col min="15109" max="15109" width="8.125" style="13" customWidth="1"/>
    <col min="15110" max="15110" width="4" style="13" customWidth="1"/>
    <col min="15111" max="15111" width="0" style="13" hidden="1" customWidth="1"/>
    <col min="15112" max="15112" width="23.25" style="13" customWidth="1"/>
    <col min="15113" max="15113" width="17.125" style="13" customWidth="1"/>
    <col min="15114" max="15114" width="8.125" style="13" customWidth="1"/>
    <col min="15115" max="15115" width="4" style="13" customWidth="1"/>
    <col min="15116" max="15116" width="0" style="13" hidden="1" customWidth="1"/>
    <col min="15117" max="15117" width="8.25" style="13" customWidth="1"/>
    <col min="15118" max="15118" width="0" style="13" hidden="1" customWidth="1"/>
    <col min="15119" max="15119" width="97.75" style="13" customWidth="1"/>
    <col min="15120" max="15120" width="14.125" style="13" customWidth="1"/>
    <col min="15121" max="15121" width="16" style="13" customWidth="1"/>
    <col min="15122" max="15124" width="10.125" style="13" customWidth="1"/>
    <col min="15125" max="15125" width="5.125" style="13" customWidth="1"/>
    <col min="15126" max="15360" width="9" style="13"/>
    <col min="15361" max="15361" width="4.125" style="13" customWidth="1"/>
    <col min="15362" max="15362" width="22.5" style="13" customWidth="1"/>
    <col min="15363" max="15363" width="26.625" style="13" customWidth="1"/>
    <col min="15364" max="15364" width="17.125" style="13" customWidth="1"/>
    <col min="15365" max="15365" width="8.125" style="13" customWidth="1"/>
    <col min="15366" max="15366" width="4" style="13" customWidth="1"/>
    <col min="15367" max="15367" width="0" style="13" hidden="1" customWidth="1"/>
    <col min="15368" max="15368" width="23.25" style="13" customWidth="1"/>
    <col min="15369" max="15369" width="17.125" style="13" customWidth="1"/>
    <col min="15370" max="15370" width="8.125" style="13" customWidth="1"/>
    <col min="15371" max="15371" width="4" style="13" customWidth="1"/>
    <col min="15372" max="15372" width="0" style="13" hidden="1" customWidth="1"/>
    <col min="15373" max="15373" width="8.25" style="13" customWidth="1"/>
    <col min="15374" max="15374" width="0" style="13" hidden="1" customWidth="1"/>
    <col min="15375" max="15375" width="97.75" style="13" customWidth="1"/>
    <col min="15376" max="15376" width="14.125" style="13" customWidth="1"/>
    <col min="15377" max="15377" width="16" style="13" customWidth="1"/>
    <col min="15378" max="15380" width="10.125" style="13" customWidth="1"/>
    <col min="15381" max="15381" width="5.125" style="13" customWidth="1"/>
    <col min="15382" max="15616" width="9" style="13"/>
    <col min="15617" max="15617" width="4.125" style="13" customWidth="1"/>
    <col min="15618" max="15618" width="22.5" style="13" customWidth="1"/>
    <col min="15619" max="15619" width="26.625" style="13" customWidth="1"/>
    <col min="15620" max="15620" width="17.125" style="13" customWidth="1"/>
    <col min="15621" max="15621" width="8.125" style="13" customWidth="1"/>
    <col min="15622" max="15622" width="4" style="13" customWidth="1"/>
    <col min="15623" max="15623" width="0" style="13" hidden="1" customWidth="1"/>
    <col min="15624" max="15624" width="23.25" style="13" customWidth="1"/>
    <col min="15625" max="15625" width="17.125" style="13" customWidth="1"/>
    <col min="15626" max="15626" width="8.125" style="13" customWidth="1"/>
    <col min="15627" max="15627" width="4" style="13" customWidth="1"/>
    <col min="15628" max="15628" width="0" style="13" hidden="1" customWidth="1"/>
    <col min="15629" max="15629" width="8.25" style="13" customWidth="1"/>
    <col min="15630" max="15630" width="0" style="13" hidden="1" customWidth="1"/>
    <col min="15631" max="15631" width="97.75" style="13" customWidth="1"/>
    <col min="15632" max="15632" width="14.125" style="13" customWidth="1"/>
    <col min="15633" max="15633" width="16" style="13" customWidth="1"/>
    <col min="15634" max="15636" width="10.125" style="13" customWidth="1"/>
    <col min="15637" max="15637" width="5.125" style="13" customWidth="1"/>
    <col min="15638" max="15872" width="9" style="13"/>
    <col min="15873" max="15873" width="4.125" style="13" customWidth="1"/>
    <col min="15874" max="15874" width="22.5" style="13" customWidth="1"/>
    <col min="15875" max="15875" width="26.625" style="13" customWidth="1"/>
    <col min="15876" max="15876" width="17.125" style="13" customWidth="1"/>
    <col min="15877" max="15877" width="8.125" style="13" customWidth="1"/>
    <col min="15878" max="15878" width="4" style="13" customWidth="1"/>
    <col min="15879" max="15879" width="0" style="13" hidden="1" customWidth="1"/>
    <col min="15880" max="15880" width="23.25" style="13" customWidth="1"/>
    <col min="15881" max="15881" width="17.125" style="13" customWidth="1"/>
    <col min="15882" max="15882" width="8.125" style="13" customWidth="1"/>
    <col min="15883" max="15883" width="4" style="13" customWidth="1"/>
    <col min="15884" max="15884" width="0" style="13" hidden="1" customWidth="1"/>
    <col min="15885" max="15885" width="8.25" style="13" customWidth="1"/>
    <col min="15886" max="15886" width="0" style="13" hidden="1" customWidth="1"/>
    <col min="15887" max="15887" width="97.75" style="13" customWidth="1"/>
    <col min="15888" max="15888" width="14.125" style="13" customWidth="1"/>
    <col min="15889" max="15889" width="16" style="13" customWidth="1"/>
    <col min="15890" max="15892" width="10.125" style="13" customWidth="1"/>
    <col min="15893" max="15893" width="5.125" style="13" customWidth="1"/>
    <col min="15894" max="16128" width="9" style="13"/>
    <col min="16129" max="16129" width="4.125" style="13" customWidth="1"/>
    <col min="16130" max="16130" width="22.5" style="13" customWidth="1"/>
    <col min="16131" max="16131" width="26.625" style="13" customWidth="1"/>
    <col min="16132" max="16132" width="17.125" style="13" customWidth="1"/>
    <col min="16133" max="16133" width="8.125" style="13" customWidth="1"/>
    <col min="16134" max="16134" width="4" style="13" customWidth="1"/>
    <col min="16135" max="16135" width="0" style="13" hidden="1" customWidth="1"/>
    <col min="16136" max="16136" width="23.25" style="13" customWidth="1"/>
    <col min="16137" max="16137" width="17.125" style="13" customWidth="1"/>
    <col min="16138" max="16138" width="8.125" style="13" customWidth="1"/>
    <col min="16139" max="16139" width="4" style="13" customWidth="1"/>
    <col min="16140" max="16140" width="0" style="13" hidden="1" customWidth="1"/>
    <col min="16141" max="16141" width="8.25" style="13" customWidth="1"/>
    <col min="16142" max="16142" width="0" style="13" hidden="1" customWidth="1"/>
    <col min="16143" max="16143" width="97.75" style="13" customWidth="1"/>
    <col min="16144" max="16144" width="14.125" style="13" customWidth="1"/>
    <col min="16145" max="16145" width="16" style="13" customWidth="1"/>
    <col min="16146" max="16148" width="10.125" style="13" customWidth="1"/>
    <col min="16149" max="16149" width="5.125" style="13" customWidth="1"/>
    <col min="16150" max="16384" width="9" style="13"/>
  </cols>
  <sheetData>
    <row r="1" spans="1:21" ht="36.75" customHeight="1" x14ac:dyDescent="0.15">
      <c r="A1" s="11" t="s">
        <v>105</v>
      </c>
      <c r="B1" s="11"/>
      <c r="C1" s="12"/>
      <c r="D1" s="13"/>
      <c r="E1" s="12"/>
      <c r="F1" s="12"/>
      <c r="G1" s="12"/>
      <c r="H1" s="210"/>
      <c r="I1" s="210"/>
      <c r="J1" s="211"/>
      <c r="K1" s="211"/>
      <c r="L1" s="211"/>
      <c r="M1" s="211"/>
      <c r="N1" s="211"/>
      <c r="O1" s="211"/>
      <c r="P1" s="12"/>
      <c r="Q1" s="12"/>
      <c r="R1" s="15"/>
      <c r="S1" s="15"/>
      <c r="T1" s="13"/>
      <c r="U1" s="13"/>
    </row>
    <row r="2" spans="1:21" ht="36.75" customHeight="1" x14ac:dyDescent="0.15">
      <c r="A2" s="210" t="s">
        <v>106</v>
      </c>
      <c r="B2" s="210"/>
      <c r="C2" s="211"/>
      <c r="D2" s="211"/>
      <c r="E2" s="211"/>
      <c r="F2" s="211"/>
      <c r="G2" s="211"/>
      <c r="H2" s="211"/>
      <c r="I2" s="211"/>
      <c r="J2" s="211"/>
      <c r="K2" s="211"/>
      <c r="L2" s="211"/>
      <c r="M2" s="211"/>
      <c r="N2" s="211"/>
      <c r="O2" s="211"/>
      <c r="P2" s="211"/>
      <c r="Q2" s="211"/>
      <c r="R2" s="211"/>
      <c r="S2" s="211"/>
      <c r="T2" s="211"/>
      <c r="U2" s="13"/>
    </row>
    <row r="3" spans="1:21" ht="18.75" customHeight="1" x14ac:dyDescent="0.15">
      <c r="A3" s="16"/>
      <c r="B3" s="16"/>
      <c r="C3" s="12"/>
      <c r="D3" s="13"/>
      <c r="E3" s="17"/>
      <c r="F3" s="12"/>
      <c r="G3" s="12"/>
      <c r="H3" s="12"/>
      <c r="I3" s="13"/>
      <c r="J3" s="12"/>
      <c r="K3" s="18"/>
      <c r="L3" s="18"/>
      <c r="M3" s="18"/>
      <c r="N3" s="18"/>
      <c r="O3" s="12"/>
      <c r="P3" s="19"/>
      <c r="Q3" s="212" t="s">
        <v>107</v>
      </c>
      <c r="R3" s="213"/>
      <c r="S3" s="213"/>
      <c r="T3" s="214"/>
      <c r="U3" s="13"/>
    </row>
    <row r="4" spans="1:21" ht="15.75" customHeight="1" x14ac:dyDescent="0.15">
      <c r="A4" s="16"/>
      <c r="B4" s="16"/>
      <c r="C4" s="12"/>
      <c r="D4" s="13"/>
      <c r="E4" s="17"/>
      <c r="F4" s="12"/>
      <c r="G4" s="12"/>
      <c r="H4" s="12"/>
      <c r="I4" s="13"/>
      <c r="J4" s="12"/>
      <c r="K4" s="18"/>
      <c r="L4" s="18"/>
      <c r="M4" s="18"/>
      <c r="N4" s="20"/>
      <c r="O4" s="12"/>
      <c r="P4" s="21"/>
      <c r="Q4" s="22"/>
      <c r="R4" s="23" t="s">
        <v>5</v>
      </c>
      <c r="S4" s="24" t="s">
        <v>240</v>
      </c>
      <c r="T4" s="24" t="s">
        <v>109</v>
      </c>
      <c r="U4" s="13"/>
    </row>
    <row r="5" spans="1:21" ht="22.5" customHeight="1" x14ac:dyDescent="0.15">
      <c r="A5" s="16"/>
      <c r="B5" s="16"/>
      <c r="C5" s="12"/>
      <c r="D5" s="13"/>
      <c r="E5" s="17"/>
      <c r="F5" s="12"/>
      <c r="G5" s="12"/>
      <c r="H5" s="12"/>
      <c r="I5" s="13"/>
      <c r="J5" s="12"/>
      <c r="K5" s="18"/>
      <c r="L5" s="18"/>
      <c r="M5" s="18"/>
      <c r="N5" s="20"/>
      <c r="O5" s="12"/>
      <c r="P5" s="25"/>
      <c r="Q5" s="26" t="s">
        <v>110</v>
      </c>
      <c r="R5" s="27"/>
      <c r="S5" s="28"/>
      <c r="T5" s="28"/>
      <c r="U5" s="13"/>
    </row>
    <row r="6" spans="1:21" ht="22.5" customHeight="1" x14ac:dyDescent="0.15">
      <c r="A6" s="16"/>
      <c r="B6" s="16"/>
      <c r="C6" s="12"/>
      <c r="D6" s="29"/>
      <c r="E6" s="17"/>
      <c r="F6" s="12"/>
      <c r="G6" s="12"/>
      <c r="H6" s="12"/>
      <c r="I6" s="29"/>
      <c r="J6" s="12"/>
      <c r="K6" s="18"/>
      <c r="L6" s="18"/>
      <c r="M6" s="18"/>
      <c r="N6" s="20"/>
      <c r="O6" s="12"/>
      <c r="P6" s="25"/>
      <c r="Q6" s="26" t="s">
        <v>111</v>
      </c>
      <c r="R6" s="27"/>
      <c r="S6" s="28"/>
      <c r="T6" s="28"/>
      <c r="U6" s="13"/>
    </row>
    <row r="7" spans="1:21" ht="22.5" customHeight="1" x14ac:dyDescent="0.15">
      <c r="A7" s="16"/>
      <c r="B7" s="16"/>
      <c r="C7" s="12"/>
      <c r="D7" s="30"/>
      <c r="E7" s="17"/>
      <c r="F7" s="12"/>
      <c r="G7" s="12"/>
      <c r="I7" s="30"/>
      <c r="J7" s="12"/>
      <c r="K7" s="18"/>
      <c r="L7" s="18"/>
      <c r="M7" s="18"/>
      <c r="N7" s="32"/>
      <c r="O7" s="12"/>
      <c r="P7" s="25"/>
      <c r="Q7" s="26" t="s">
        <v>112</v>
      </c>
      <c r="R7" s="27"/>
      <c r="S7" s="28"/>
      <c r="T7" s="28"/>
      <c r="U7" s="33"/>
    </row>
    <row r="8" spans="1:21" ht="27.75" customHeight="1" thickBot="1" x14ac:dyDescent="0.3">
      <c r="A8" s="215" t="s">
        <v>327</v>
      </c>
      <c r="B8" s="216"/>
      <c r="C8" s="216"/>
      <c r="D8" s="216"/>
      <c r="E8" s="216"/>
      <c r="F8" s="216"/>
      <c r="G8" s="12"/>
      <c r="H8" s="12"/>
      <c r="I8" s="34"/>
      <c r="J8" s="12"/>
      <c r="K8" s="18"/>
      <c r="L8" s="18"/>
      <c r="M8" s="18"/>
      <c r="N8" s="32"/>
      <c r="O8" s="12"/>
      <c r="P8" s="35"/>
      <c r="Q8" s="34"/>
      <c r="R8" s="36"/>
      <c r="S8" s="36"/>
      <c r="T8" s="37"/>
      <c r="U8" s="33"/>
    </row>
    <row r="9" spans="1:21" customFormat="1" ht="42" customHeight="1" thickBot="1" x14ac:dyDescent="0.2">
      <c r="A9" s="38"/>
      <c r="B9" s="39" t="s">
        <v>114</v>
      </c>
      <c r="C9" s="40" t="s">
        <v>115</v>
      </c>
      <c r="D9" s="41" t="s">
        <v>116</v>
      </c>
      <c r="E9" s="42" t="s">
        <v>117</v>
      </c>
      <c r="F9" s="43" t="s">
        <v>118</v>
      </c>
      <c r="G9" s="40" t="s">
        <v>119</v>
      </c>
      <c r="H9" s="39" t="s">
        <v>115</v>
      </c>
      <c r="I9" s="41" t="s">
        <v>116</v>
      </c>
      <c r="J9" s="44" t="s">
        <v>120</v>
      </c>
      <c r="K9" s="43" t="s">
        <v>118</v>
      </c>
      <c r="L9" s="43" t="s">
        <v>119</v>
      </c>
      <c r="M9" s="43" t="s">
        <v>121</v>
      </c>
      <c r="N9" s="45" t="s">
        <v>122</v>
      </c>
      <c r="O9" s="46" t="s">
        <v>123</v>
      </c>
      <c r="P9" s="43" t="s">
        <v>124</v>
      </c>
      <c r="Q9" s="47" t="s">
        <v>116</v>
      </c>
      <c r="R9" s="48" t="s">
        <v>125</v>
      </c>
      <c r="S9" s="49" t="s">
        <v>126</v>
      </c>
      <c r="T9" s="50" t="s">
        <v>127</v>
      </c>
      <c r="U9" s="51"/>
    </row>
    <row r="10" spans="1:21" ht="18.75" customHeight="1" x14ac:dyDescent="0.15">
      <c r="A10" s="217" t="s">
        <v>128</v>
      </c>
      <c r="B10" s="52" t="s">
        <v>328</v>
      </c>
      <c r="C10" s="53" t="s">
        <v>223</v>
      </c>
      <c r="D10" s="54"/>
      <c r="E10" s="55">
        <v>30</v>
      </c>
      <c r="F10" s="56" t="s">
        <v>132</v>
      </c>
      <c r="G10" s="57" t="s">
        <v>224</v>
      </c>
      <c r="H10" s="58" t="s">
        <v>223</v>
      </c>
      <c r="I10" s="54"/>
      <c r="J10" s="56">
        <f>ROUNDUP(E10*0.75,2)</f>
        <v>22.5</v>
      </c>
      <c r="K10" s="56" t="s">
        <v>132</v>
      </c>
      <c r="L10" s="56" t="s">
        <v>224</v>
      </c>
      <c r="M10" s="56">
        <f>ROUNDUP((R5*E10)+(R6*J10)+(R7*(E10*2)),2)</f>
        <v>0</v>
      </c>
      <c r="N10" s="59">
        <f>M10</f>
        <v>0</v>
      </c>
      <c r="O10" s="52" t="s">
        <v>329</v>
      </c>
      <c r="P10" s="60" t="s">
        <v>129</v>
      </c>
      <c r="Q10" s="54"/>
      <c r="R10" s="61">
        <v>110</v>
      </c>
      <c r="S10" s="55">
        <f>ROUNDUP(R10*0.75,2)</f>
        <v>82.5</v>
      </c>
      <c r="T10" s="62">
        <f>ROUNDUP((R5*R10)+(R6*S10)+(R7*(R10*2)),2)</f>
        <v>0</v>
      </c>
    </row>
    <row r="11" spans="1:21" ht="18.75" customHeight="1" x14ac:dyDescent="0.15">
      <c r="A11" s="218"/>
      <c r="B11" s="75"/>
      <c r="C11" s="76" t="s">
        <v>135</v>
      </c>
      <c r="D11" s="77"/>
      <c r="E11" s="78">
        <v>50</v>
      </c>
      <c r="F11" s="79" t="s">
        <v>132</v>
      </c>
      <c r="G11" s="80"/>
      <c r="H11" s="81" t="s">
        <v>135</v>
      </c>
      <c r="I11" s="77"/>
      <c r="J11" s="79">
        <f>ROUNDUP(E11*0.75,2)</f>
        <v>37.5</v>
      </c>
      <c r="K11" s="79" t="s">
        <v>132</v>
      </c>
      <c r="L11" s="79"/>
      <c r="M11" s="79">
        <f>ROUNDUP((R5*E11)+(R6*J11)+(R7*(E11*2)),2)</f>
        <v>0</v>
      </c>
      <c r="N11" s="82">
        <f>ROUND(M11+(M11*6/100),2)</f>
        <v>0</v>
      </c>
      <c r="O11" s="75" t="s">
        <v>330</v>
      </c>
      <c r="P11" s="83" t="s">
        <v>134</v>
      </c>
      <c r="Q11" s="77"/>
      <c r="R11" s="84">
        <v>2</v>
      </c>
      <c r="S11" s="78">
        <f>ROUNDUP(R11*0.75,2)</f>
        <v>1.5</v>
      </c>
      <c r="T11" s="85">
        <f>ROUNDUP((R5*R11)+(R6*S11)+(R7*(R11*2)),2)</f>
        <v>0</v>
      </c>
    </row>
    <row r="12" spans="1:21" ht="18.75" customHeight="1" x14ac:dyDescent="0.15">
      <c r="A12" s="218"/>
      <c r="B12" s="75"/>
      <c r="C12" s="76" t="s">
        <v>331</v>
      </c>
      <c r="D12" s="77"/>
      <c r="E12" s="78">
        <v>50</v>
      </c>
      <c r="F12" s="79" t="s">
        <v>132</v>
      </c>
      <c r="G12" s="80"/>
      <c r="H12" s="81" t="s">
        <v>331</v>
      </c>
      <c r="I12" s="77"/>
      <c r="J12" s="79">
        <f>ROUNDUP(E12*0.75,2)</f>
        <v>37.5</v>
      </c>
      <c r="K12" s="79" t="s">
        <v>132</v>
      </c>
      <c r="L12" s="79"/>
      <c r="M12" s="79">
        <f>ROUNDUP((R5*E12)+(R6*J12)+(R7*(E12*2)),2)</f>
        <v>0</v>
      </c>
      <c r="N12" s="82">
        <f>M12</f>
        <v>0</v>
      </c>
      <c r="O12" s="75" t="s">
        <v>332</v>
      </c>
      <c r="P12" s="83" t="s">
        <v>41</v>
      </c>
      <c r="Q12" s="77"/>
      <c r="R12" s="84">
        <v>30</v>
      </c>
      <c r="S12" s="78">
        <f>ROUNDUP(R12*0.75,2)</f>
        <v>22.5</v>
      </c>
      <c r="T12" s="85">
        <f>ROUNDUP((R5*R12)+(R6*S12)+(R7*(R12*2)),2)</f>
        <v>0</v>
      </c>
    </row>
    <row r="13" spans="1:21" ht="18.75" customHeight="1" x14ac:dyDescent="0.15">
      <c r="A13" s="218"/>
      <c r="B13" s="75"/>
      <c r="C13" s="76" t="s">
        <v>333</v>
      </c>
      <c r="D13" s="77" t="s">
        <v>146</v>
      </c>
      <c r="E13" s="78">
        <v>10</v>
      </c>
      <c r="F13" s="79" t="s">
        <v>132</v>
      </c>
      <c r="G13" s="80"/>
      <c r="H13" s="81" t="s">
        <v>333</v>
      </c>
      <c r="I13" s="77" t="s">
        <v>146</v>
      </c>
      <c r="J13" s="79">
        <f>ROUNDUP(E13*0.75,2)</f>
        <v>7.5</v>
      </c>
      <c r="K13" s="79" t="s">
        <v>132</v>
      </c>
      <c r="L13" s="79"/>
      <c r="M13" s="79">
        <f>ROUNDUP((R5*E13)+(R6*J13)+(R7*(E13*2)),2)</f>
        <v>0</v>
      </c>
      <c r="N13" s="82">
        <f>M13</f>
        <v>0</v>
      </c>
      <c r="O13" s="75" t="s">
        <v>334</v>
      </c>
      <c r="P13" s="83" t="s">
        <v>151</v>
      </c>
      <c r="Q13" s="77"/>
      <c r="R13" s="84">
        <v>0.5</v>
      </c>
      <c r="S13" s="78">
        <f>ROUNDUP(R13*0.75,2)</f>
        <v>0.38</v>
      </c>
      <c r="T13" s="85">
        <f>ROUNDUP((R5*R13)+(R6*S13)+(R7*(R13*2)),2)</f>
        <v>0</v>
      </c>
    </row>
    <row r="14" spans="1:21" ht="18.75" customHeight="1" x14ac:dyDescent="0.15">
      <c r="A14" s="218"/>
      <c r="B14" s="75"/>
      <c r="C14" s="76" t="s">
        <v>335</v>
      </c>
      <c r="D14" s="77"/>
      <c r="E14" s="78">
        <v>5</v>
      </c>
      <c r="F14" s="79" t="s">
        <v>132</v>
      </c>
      <c r="G14" s="80"/>
      <c r="H14" s="81" t="s">
        <v>335</v>
      </c>
      <c r="I14" s="77"/>
      <c r="J14" s="79">
        <f>ROUNDUP(E14*0.75,2)</f>
        <v>3.75</v>
      </c>
      <c r="K14" s="79" t="s">
        <v>132</v>
      </c>
      <c r="L14" s="79"/>
      <c r="M14" s="79">
        <f>ROUNDUP((R5*E14)+(R6*J14)+(R7*(E14*2)),2)</f>
        <v>0</v>
      </c>
      <c r="N14" s="82">
        <f>M14</f>
        <v>0</v>
      </c>
      <c r="O14" s="75" t="s">
        <v>336</v>
      </c>
      <c r="P14" s="83"/>
      <c r="Q14" s="77"/>
      <c r="R14" s="84"/>
      <c r="S14" s="78"/>
      <c r="T14" s="85"/>
    </row>
    <row r="15" spans="1:21" ht="18.75" customHeight="1" x14ac:dyDescent="0.15">
      <c r="A15" s="218"/>
      <c r="B15" s="75"/>
      <c r="C15" s="76"/>
      <c r="D15" s="77"/>
      <c r="E15" s="78"/>
      <c r="F15" s="79"/>
      <c r="G15" s="80"/>
      <c r="H15" s="81"/>
      <c r="I15" s="77"/>
      <c r="J15" s="79"/>
      <c r="K15" s="79"/>
      <c r="L15" s="79"/>
      <c r="M15" s="79"/>
      <c r="N15" s="82"/>
      <c r="O15" s="75" t="s">
        <v>207</v>
      </c>
      <c r="P15" s="83"/>
      <c r="Q15" s="77"/>
      <c r="R15" s="84"/>
      <c r="S15" s="78"/>
      <c r="T15" s="85"/>
    </row>
    <row r="16" spans="1:21" ht="18.75" customHeight="1" x14ac:dyDescent="0.15">
      <c r="A16" s="218"/>
      <c r="B16" s="75"/>
      <c r="C16" s="76"/>
      <c r="D16" s="77"/>
      <c r="E16" s="78"/>
      <c r="F16" s="79"/>
      <c r="G16" s="80"/>
      <c r="H16" s="81"/>
      <c r="I16" s="77"/>
      <c r="J16" s="79"/>
      <c r="K16" s="79"/>
      <c r="L16" s="79"/>
      <c r="M16" s="79"/>
      <c r="N16" s="82"/>
      <c r="O16" s="75" t="s">
        <v>148</v>
      </c>
      <c r="P16" s="83"/>
      <c r="Q16" s="77"/>
      <c r="R16" s="84"/>
      <c r="S16" s="78"/>
      <c r="T16" s="85"/>
    </row>
    <row r="17" spans="1:20" ht="18.75" customHeight="1" x14ac:dyDescent="0.15">
      <c r="A17" s="218"/>
      <c r="B17" s="64"/>
      <c r="C17" s="65"/>
      <c r="D17" s="66"/>
      <c r="E17" s="67"/>
      <c r="F17" s="68"/>
      <c r="G17" s="69"/>
      <c r="H17" s="70"/>
      <c r="I17" s="66"/>
      <c r="J17" s="68"/>
      <c r="K17" s="68"/>
      <c r="L17" s="68"/>
      <c r="M17" s="68"/>
      <c r="N17" s="71"/>
      <c r="O17" s="64"/>
      <c r="P17" s="72"/>
      <c r="Q17" s="66"/>
      <c r="R17" s="73"/>
      <c r="S17" s="67"/>
      <c r="T17" s="74"/>
    </row>
    <row r="18" spans="1:20" ht="18.75" customHeight="1" x14ac:dyDescent="0.15">
      <c r="A18" s="218"/>
      <c r="B18" s="75" t="s">
        <v>97</v>
      </c>
      <c r="C18" s="76" t="s">
        <v>271</v>
      </c>
      <c r="D18" s="77"/>
      <c r="E18" s="78">
        <v>30</v>
      </c>
      <c r="F18" s="79" t="s">
        <v>132</v>
      </c>
      <c r="G18" s="80"/>
      <c r="H18" s="81" t="s">
        <v>271</v>
      </c>
      <c r="I18" s="77"/>
      <c r="J18" s="79">
        <f>ROUNDUP(E18*0.75,2)</f>
        <v>22.5</v>
      </c>
      <c r="K18" s="79" t="s">
        <v>132</v>
      </c>
      <c r="L18" s="79"/>
      <c r="M18" s="79">
        <f>ROUNDUP((R5*E18)+(R6*J18)+(R7*(E18*2)),2)</f>
        <v>0</v>
      </c>
      <c r="N18" s="82">
        <f>ROUND(M18+(M18*15/100),2)</f>
        <v>0</v>
      </c>
      <c r="O18" s="75" t="s">
        <v>337</v>
      </c>
      <c r="P18" s="83" t="s">
        <v>151</v>
      </c>
      <c r="Q18" s="77"/>
      <c r="R18" s="84">
        <v>1</v>
      </c>
      <c r="S18" s="78">
        <f>ROUNDUP(R18*0.75,2)</f>
        <v>0.75</v>
      </c>
      <c r="T18" s="85">
        <f>ROUNDUP((R5*R18)+(R6*S18)+(R7*(R18*2)),2)</f>
        <v>0</v>
      </c>
    </row>
    <row r="19" spans="1:20" ht="18.75" customHeight="1" x14ac:dyDescent="0.15">
      <c r="A19" s="218"/>
      <c r="B19" s="75"/>
      <c r="C19" s="76" t="s">
        <v>185</v>
      </c>
      <c r="D19" s="77"/>
      <c r="E19" s="78">
        <v>10</v>
      </c>
      <c r="F19" s="79" t="s">
        <v>132</v>
      </c>
      <c r="G19" s="80"/>
      <c r="H19" s="81" t="s">
        <v>185</v>
      </c>
      <c r="I19" s="77"/>
      <c r="J19" s="79">
        <f>ROUNDUP(E19*0.75,2)</f>
        <v>7.5</v>
      </c>
      <c r="K19" s="79" t="s">
        <v>132</v>
      </c>
      <c r="L19" s="79"/>
      <c r="M19" s="79">
        <f>ROUNDUP((R5*E19)+(R6*J19)+(R7*(E19*2)),2)</f>
        <v>0</v>
      </c>
      <c r="N19" s="82">
        <f>M19</f>
        <v>0</v>
      </c>
      <c r="O19" s="75" t="s">
        <v>155</v>
      </c>
      <c r="P19" s="83" t="s">
        <v>137</v>
      </c>
      <c r="Q19" s="77"/>
      <c r="R19" s="84">
        <v>0.1</v>
      </c>
      <c r="S19" s="78">
        <f>ROUNDUP(R19*0.75,2)</f>
        <v>0.08</v>
      </c>
      <c r="T19" s="85">
        <f>ROUNDUP((R5*R19)+(R6*S19)+(R7*(R19*2)),2)</f>
        <v>0</v>
      </c>
    </row>
    <row r="20" spans="1:20" ht="18.75" customHeight="1" x14ac:dyDescent="0.15">
      <c r="A20" s="218"/>
      <c r="B20" s="75"/>
      <c r="C20" s="76" t="s">
        <v>143</v>
      </c>
      <c r="D20" s="77"/>
      <c r="E20" s="78">
        <v>5</v>
      </c>
      <c r="F20" s="79" t="s">
        <v>132</v>
      </c>
      <c r="G20" s="80"/>
      <c r="H20" s="81" t="s">
        <v>143</v>
      </c>
      <c r="I20" s="77"/>
      <c r="J20" s="79">
        <f>ROUNDUP(E20*0.75,2)</f>
        <v>3.75</v>
      </c>
      <c r="K20" s="79" t="s">
        <v>132</v>
      </c>
      <c r="L20" s="79"/>
      <c r="M20" s="79">
        <f>ROUNDUP((R5*E20)+(R6*J20)+(R7*(E20*2)),2)</f>
        <v>0</v>
      </c>
      <c r="N20" s="82">
        <f>ROUND(M20+(M20*10/100),2)</f>
        <v>0</v>
      </c>
      <c r="O20" s="75" t="s">
        <v>148</v>
      </c>
      <c r="P20" s="83" t="s">
        <v>134</v>
      </c>
      <c r="Q20" s="77"/>
      <c r="R20" s="84">
        <v>2</v>
      </c>
      <c r="S20" s="78">
        <f>ROUNDUP(R20*0.75,2)</f>
        <v>1.5</v>
      </c>
      <c r="T20" s="85">
        <f>ROUNDUP((R5*R20)+(R6*S20)+(R7*(R20*2)),2)</f>
        <v>0</v>
      </c>
    </row>
    <row r="21" spans="1:20" ht="18.75" customHeight="1" x14ac:dyDescent="0.15">
      <c r="A21" s="218"/>
      <c r="B21" s="75"/>
      <c r="C21" s="76"/>
      <c r="D21" s="77"/>
      <c r="E21" s="78"/>
      <c r="F21" s="79"/>
      <c r="G21" s="80"/>
      <c r="H21" s="81"/>
      <c r="I21" s="77"/>
      <c r="J21" s="79"/>
      <c r="K21" s="79"/>
      <c r="L21" s="79"/>
      <c r="M21" s="79"/>
      <c r="N21" s="82"/>
      <c r="O21" s="75"/>
      <c r="P21" s="83" t="s">
        <v>156</v>
      </c>
      <c r="Q21" s="77"/>
      <c r="R21" s="84">
        <v>2</v>
      </c>
      <c r="S21" s="78">
        <f>ROUNDUP(R21*0.75,2)</f>
        <v>1.5</v>
      </c>
      <c r="T21" s="85">
        <f>ROUNDUP((R5*R21)+(R6*S21)+(R7*(R21*2)),2)</f>
        <v>0</v>
      </c>
    </row>
    <row r="22" spans="1:20" ht="18.75" customHeight="1" x14ac:dyDescent="0.15">
      <c r="A22" s="218"/>
      <c r="B22" s="64"/>
      <c r="C22" s="65"/>
      <c r="D22" s="66"/>
      <c r="E22" s="67"/>
      <c r="F22" s="68"/>
      <c r="G22" s="69"/>
      <c r="H22" s="70"/>
      <c r="I22" s="66"/>
      <c r="J22" s="68"/>
      <c r="K22" s="68"/>
      <c r="L22" s="68"/>
      <c r="M22" s="68"/>
      <c r="N22" s="71"/>
      <c r="O22" s="64"/>
      <c r="P22" s="72"/>
      <c r="Q22" s="66"/>
      <c r="R22" s="73"/>
      <c r="S22" s="67"/>
      <c r="T22" s="74"/>
    </row>
    <row r="23" spans="1:20" ht="18.75" customHeight="1" x14ac:dyDescent="0.15">
      <c r="A23" s="218"/>
      <c r="B23" s="75" t="s">
        <v>20</v>
      </c>
      <c r="C23" s="76" t="s">
        <v>217</v>
      </c>
      <c r="D23" s="77"/>
      <c r="E23" s="109">
        <v>0.16666666666666666</v>
      </c>
      <c r="F23" s="79" t="s">
        <v>188</v>
      </c>
      <c r="G23" s="80"/>
      <c r="H23" s="81" t="s">
        <v>217</v>
      </c>
      <c r="I23" s="77"/>
      <c r="J23" s="79">
        <f>ROUNDUP(E23*0.75,2)</f>
        <v>0.13</v>
      </c>
      <c r="K23" s="79" t="s">
        <v>188</v>
      </c>
      <c r="L23" s="79"/>
      <c r="M23" s="79">
        <f>ROUNDUP((R5*E23)+(R6*J23)+(R7*(E23*2)),2)</f>
        <v>0</v>
      </c>
      <c r="N23" s="82">
        <f>M23</f>
        <v>0</v>
      </c>
      <c r="O23" s="75" t="s">
        <v>193</v>
      </c>
      <c r="P23" s="83"/>
      <c r="Q23" s="77"/>
      <c r="R23" s="84"/>
      <c r="S23" s="78"/>
      <c r="T23" s="85"/>
    </row>
    <row r="24" spans="1:20" ht="18.75" customHeight="1" thickBot="1" x14ac:dyDescent="0.2">
      <c r="A24" s="219"/>
      <c r="B24" s="86"/>
      <c r="C24" s="87"/>
      <c r="D24" s="88"/>
      <c r="E24" s="89"/>
      <c r="F24" s="90"/>
      <c r="G24" s="91"/>
      <c r="H24" s="92"/>
      <c r="I24" s="88"/>
      <c r="J24" s="90"/>
      <c r="K24" s="90"/>
      <c r="L24" s="90"/>
      <c r="M24" s="90"/>
      <c r="N24" s="93"/>
      <c r="O24" s="86"/>
      <c r="P24" s="94"/>
      <c r="Q24" s="88"/>
      <c r="R24" s="95"/>
      <c r="S24" s="89"/>
      <c r="T24" s="96"/>
    </row>
  </sheetData>
  <mergeCells count="5">
    <mergeCell ref="H1:O1"/>
    <mergeCell ref="A2:T2"/>
    <mergeCell ref="Q3:T3"/>
    <mergeCell ref="A8:F8"/>
    <mergeCell ref="A10:A24"/>
  </mergeCells>
  <phoneticPr fontId="11"/>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38821-8A9D-4C38-B5F2-4F3C86609EFC}">
  <sheetPr>
    <pageSetUpPr fitToPage="1"/>
  </sheetPr>
  <dimension ref="A1:U57"/>
  <sheetViews>
    <sheetView showZeros="0" zoomScale="60" zoomScaleNormal="60" zoomScaleSheetLayoutView="90" workbookViewId="0"/>
  </sheetViews>
  <sheetFormatPr defaultRowHeight="13.5" x14ac:dyDescent="0.15"/>
  <cols>
    <col min="1" max="1" width="4.5" style="114" customWidth="1"/>
    <col min="2" max="2" width="24.375" style="114" customWidth="1"/>
    <col min="3" max="3" width="28.25" style="114" customWidth="1"/>
    <col min="4" max="4" width="12.5" style="114" hidden="1" customWidth="1"/>
    <col min="5" max="6" width="10.375" style="63" customWidth="1"/>
    <col min="7" max="7" width="10" style="114" customWidth="1"/>
    <col min="8" max="8" width="18.75" style="114" customWidth="1"/>
    <col min="9" max="9" width="22.5" style="114" customWidth="1"/>
    <col min="10" max="10" width="21.25" style="114" customWidth="1"/>
    <col min="11" max="11" width="11.125" style="114" customWidth="1"/>
    <col min="12" max="12" width="22.375" style="114" customWidth="1"/>
    <col min="13" max="13" width="21.25" style="114" customWidth="1"/>
    <col min="14" max="14" width="11.25" style="114" customWidth="1"/>
    <col min="15" max="15" width="12.5" hidden="1" customWidth="1"/>
  </cols>
  <sheetData>
    <row r="1" spans="1:21" s="114" customFormat="1" ht="37.5" customHeight="1" x14ac:dyDescent="0.15">
      <c r="A1" s="113" t="s">
        <v>0</v>
      </c>
      <c r="B1" s="16"/>
      <c r="C1" s="113"/>
      <c r="D1" s="113"/>
      <c r="E1" s="235"/>
      <c r="F1" s="236"/>
      <c r="G1" s="236"/>
      <c r="H1" s="236"/>
      <c r="I1" s="236"/>
      <c r="J1" s="236"/>
      <c r="K1" s="236"/>
      <c r="L1" s="236"/>
      <c r="M1" s="236"/>
      <c r="N1" s="236"/>
      <c r="O1"/>
      <c r="P1"/>
      <c r="Q1"/>
      <c r="R1"/>
      <c r="S1"/>
      <c r="T1"/>
      <c r="U1"/>
    </row>
    <row r="2" spans="1:21" s="114" customFormat="1" ht="36" customHeight="1" x14ac:dyDescent="0.15">
      <c r="A2" s="210" t="s">
        <v>106</v>
      </c>
      <c r="B2" s="211"/>
      <c r="C2" s="211"/>
      <c r="D2" s="211"/>
      <c r="E2" s="211"/>
      <c r="F2" s="211"/>
      <c r="G2" s="211"/>
      <c r="H2" s="211"/>
      <c r="I2" s="211"/>
      <c r="J2" s="211"/>
      <c r="K2" s="211"/>
      <c r="L2" s="211"/>
      <c r="M2" s="211"/>
      <c r="N2" s="211"/>
      <c r="O2" s="236"/>
      <c r="P2"/>
      <c r="Q2"/>
      <c r="R2"/>
      <c r="S2"/>
      <c r="T2"/>
      <c r="U2"/>
    </row>
    <row r="3" spans="1:21" s="114" customFormat="1" ht="18.75" customHeight="1" x14ac:dyDescent="0.15">
      <c r="A3" s="113"/>
      <c r="B3" s="16"/>
      <c r="C3" s="113"/>
      <c r="D3" s="113"/>
      <c r="G3" s="113"/>
      <c r="H3" s="113"/>
      <c r="I3" s="16"/>
      <c r="J3" s="113"/>
      <c r="K3" s="113"/>
      <c r="L3" s="16"/>
      <c r="M3" s="113"/>
      <c r="N3" s="113"/>
      <c r="O3"/>
      <c r="P3"/>
      <c r="Q3"/>
      <c r="R3"/>
      <c r="S3"/>
      <c r="T3"/>
      <c r="U3"/>
    </row>
    <row r="4" spans="1:21" s="114" customFormat="1" ht="23.25" customHeight="1" x14ac:dyDescent="0.15">
      <c r="A4" s="115"/>
      <c r="B4" s="116"/>
      <c r="C4" s="115"/>
      <c r="D4" s="115"/>
      <c r="G4" s="115"/>
      <c r="H4" s="115"/>
      <c r="I4" s="116"/>
      <c r="J4" s="115"/>
      <c r="K4" s="115"/>
      <c r="L4" s="117"/>
      <c r="M4" s="117"/>
      <c r="N4" s="118"/>
      <c r="O4" s="14"/>
      <c r="P4"/>
      <c r="Q4"/>
      <c r="R4"/>
      <c r="S4"/>
      <c r="T4"/>
      <c r="U4"/>
    </row>
    <row r="5" spans="1:21" s="114" customFormat="1" ht="31.5" customHeight="1" x14ac:dyDescent="0.15">
      <c r="A5" s="115"/>
      <c r="B5" s="116"/>
      <c r="C5" s="115"/>
      <c r="D5" s="115"/>
      <c r="G5" s="115"/>
      <c r="H5" s="115"/>
      <c r="I5" s="116"/>
      <c r="J5" s="115"/>
      <c r="K5" s="115"/>
      <c r="L5" s="116"/>
      <c r="M5" s="119"/>
      <c r="N5" s="115"/>
      <c r="O5" s="115"/>
      <c r="P5"/>
      <c r="Q5"/>
      <c r="R5"/>
      <c r="S5"/>
      <c r="T5"/>
      <c r="U5"/>
    </row>
    <row r="6" spans="1:21" ht="31.5" customHeight="1" thickBot="1" x14ac:dyDescent="0.2">
      <c r="A6" s="115"/>
      <c r="B6" s="115"/>
      <c r="C6" s="115"/>
      <c r="D6" s="115"/>
      <c r="E6" s="237"/>
      <c r="F6" s="238"/>
      <c r="G6" s="115"/>
      <c r="H6" s="115"/>
      <c r="I6" s="115"/>
      <c r="J6" s="115"/>
      <c r="K6" s="115"/>
      <c r="L6" s="115"/>
      <c r="M6" s="119"/>
      <c r="N6" s="115"/>
      <c r="O6" s="115"/>
    </row>
    <row r="7" spans="1:21" ht="33.75" customHeight="1" thickBot="1" x14ac:dyDescent="0.3">
      <c r="A7" s="239" t="s">
        <v>327</v>
      </c>
      <c r="B7" s="240"/>
      <c r="C7" s="240"/>
      <c r="D7" s="120"/>
      <c r="E7" s="241" t="s">
        <v>395</v>
      </c>
      <c r="F7" s="242"/>
      <c r="G7" s="121"/>
      <c r="H7" s="121"/>
      <c r="I7" s="121"/>
      <c r="J7" s="121"/>
      <c r="K7" s="122"/>
      <c r="L7" s="121"/>
      <c r="M7" s="121"/>
    </row>
    <row r="8" spans="1:21" ht="18.75" customHeight="1" x14ac:dyDescent="0.15">
      <c r="A8" s="243"/>
      <c r="B8" s="244"/>
      <c r="C8" s="245"/>
      <c r="D8" s="223" t="s">
        <v>119</v>
      </c>
      <c r="E8" s="249" t="s">
        <v>396</v>
      </c>
      <c r="F8" s="252" t="s">
        <v>397</v>
      </c>
      <c r="G8" s="123" t="s">
        <v>398</v>
      </c>
      <c r="H8" s="124" t="s">
        <v>399</v>
      </c>
      <c r="I8" s="255" t="s">
        <v>400</v>
      </c>
      <c r="J8" s="256"/>
      <c r="K8" s="257"/>
      <c r="L8" s="220" t="s">
        <v>401</v>
      </c>
      <c r="M8" s="221"/>
      <c r="N8" s="222"/>
      <c r="O8" s="223" t="s">
        <v>119</v>
      </c>
    </row>
    <row r="9" spans="1:21" ht="18.75" customHeight="1" x14ac:dyDescent="0.15">
      <c r="A9" s="246"/>
      <c r="B9" s="247"/>
      <c r="C9" s="248"/>
      <c r="D9" s="224"/>
      <c r="E9" s="250"/>
      <c r="F9" s="253"/>
      <c r="G9" s="23" t="s">
        <v>402</v>
      </c>
      <c r="H9" s="125" t="s">
        <v>403</v>
      </c>
      <c r="I9" s="226" t="s">
        <v>404</v>
      </c>
      <c r="J9" s="227"/>
      <c r="K9" s="228"/>
      <c r="L9" s="229" t="s">
        <v>405</v>
      </c>
      <c r="M9" s="230"/>
      <c r="N9" s="231"/>
      <c r="O9" s="224"/>
    </row>
    <row r="10" spans="1:21" ht="18.75" customHeight="1" thickBot="1" x14ac:dyDescent="0.2">
      <c r="A10" s="126"/>
      <c r="B10" s="127" t="s">
        <v>114</v>
      </c>
      <c r="C10" s="128" t="s">
        <v>406</v>
      </c>
      <c r="D10" s="225"/>
      <c r="E10" s="251"/>
      <c r="F10" s="254"/>
      <c r="G10" s="129" t="s">
        <v>397</v>
      </c>
      <c r="H10" s="130" t="s">
        <v>407</v>
      </c>
      <c r="I10" s="131" t="s">
        <v>114</v>
      </c>
      <c r="J10" s="128" t="s">
        <v>406</v>
      </c>
      <c r="K10" s="132" t="s">
        <v>407</v>
      </c>
      <c r="L10" s="131" t="s">
        <v>114</v>
      </c>
      <c r="M10" s="130" t="s">
        <v>406</v>
      </c>
      <c r="N10" s="132" t="s">
        <v>407</v>
      </c>
      <c r="O10" s="225"/>
    </row>
    <row r="11" spans="1:21" ht="14.25" x14ac:dyDescent="0.15">
      <c r="A11" s="232" t="s">
        <v>128</v>
      </c>
      <c r="B11" s="133" t="s">
        <v>8</v>
      </c>
      <c r="C11" s="133" t="s">
        <v>408</v>
      </c>
      <c r="D11" s="133"/>
      <c r="E11" s="54"/>
      <c r="F11" s="54"/>
      <c r="G11" s="133"/>
      <c r="H11" s="134" t="s">
        <v>409</v>
      </c>
      <c r="I11" s="133" t="s">
        <v>8</v>
      </c>
      <c r="J11" s="133" t="s">
        <v>408</v>
      </c>
      <c r="K11" s="134" t="s">
        <v>410</v>
      </c>
      <c r="L11" s="133" t="s">
        <v>11</v>
      </c>
      <c r="M11" s="133" t="s">
        <v>408</v>
      </c>
      <c r="N11" s="134">
        <v>30</v>
      </c>
      <c r="O11" s="135"/>
    </row>
    <row r="12" spans="1:21" ht="14.25" x14ac:dyDescent="0.15">
      <c r="A12" s="233"/>
      <c r="B12" s="136"/>
      <c r="C12" s="136"/>
      <c r="D12" s="136"/>
      <c r="E12" s="66"/>
      <c r="F12" s="66"/>
      <c r="G12" s="136"/>
      <c r="H12" s="137"/>
      <c r="I12" s="136"/>
      <c r="J12" s="136"/>
      <c r="K12" s="137"/>
      <c r="L12" s="136"/>
      <c r="M12" s="136"/>
      <c r="N12" s="137"/>
      <c r="O12" s="138"/>
    </row>
    <row r="13" spans="1:21" ht="14.25" x14ac:dyDescent="0.15">
      <c r="A13" s="233"/>
      <c r="B13" s="139" t="s">
        <v>95</v>
      </c>
      <c r="C13" s="139" t="s">
        <v>223</v>
      </c>
      <c r="D13" s="139" t="s">
        <v>224</v>
      </c>
      <c r="E13" s="77"/>
      <c r="F13" s="77"/>
      <c r="G13" s="139"/>
      <c r="H13" s="140">
        <v>20</v>
      </c>
      <c r="I13" s="139" t="s">
        <v>95</v>
      </c>
      <c r="J13" s="141" t="s">
        <v>415</v>
      </c>
      <c r="K13" s="140">
        <v>15</v>
      </c>
      <c r="L13" s="139" t="s">
        <v>96</v>
      </c>
      <c r="M13" s="139" t="s">
        <v>135</v>
      </c>
      <c r="N13" s="140">
        <v>10</v>
      </c>
      <c r="O13" s="142"/>
    </row>
    <row r="14" spans="1:21" ht="14.25" x14ac:dyDescent="0.15">
      <c r="A14" s="233"/>
      <c r="B14" s="139"/>
      <c r="C14" s="139" t="s">
        <v>135</v>
      </c>
      <c r="D14" s="139"/>
      <c r="E14" s="77"/>
      <c r="F14" s="77"/>
      <c r="G14" s="139"/>
      <c r="H14" s="140">
        <v>20</v>
      </c>
      <c r="I14" s="139"/>
      <c r="J14" s="139" t="s">
        <v>135</v>
      </c>
      <c r="K14" s="140">
        <v>20</v>
      </c>
      <c r="L14" s="139"/>
      <c r="M14" s="139" t="s">
        <v>331</v>
      </c>
      <c r="N14" s="140">
        <v>10</v>
      </c>
      <c r="O14" s="142"/>
    </row>
    <row r="15" spans="1:21" ht="14.25" x14ac:dyDescent="0.15">
      <c r="A15" s="233"/>
      <c r="B15" s="139"/>
      <c r="C15" s="139" t="s">
        <v>331</v>
      </c>
      <c r="D15" s="139"/>
      <c r="E15" s="77"/>
      <c r="F15" s="77"/>
      <c r="G15" s="139"/>
      <c r="H15" s="140">
        <v>20</v>
      </c>
      <c r="I15" s="139"/>
      <c r="J15" s="139" t="s">
        <v>331</v>
      </c>
      <c r="K15" s="140">
        <v>15</v>
      </c>
      <c r="L15" s="136"/>
      <c r="M15" s="136"/>
      <c r="N15" s="137"/>
      <c r="O15" s="138"/>
    </row>
    <row r="16" spans="1:21" ht="14.25" x14ac:dyDescent="0.15">
      <c r="A16" s="233"/>
      <c r="B16" s="139"/>
      <c r="C16" s="139"/>
      <c r="D16" s="139"/>
      <c r="E16" s="77"/>
      <c r="F16" s="77"/>
      <c r="G16" s="139" t="s">
        <v>41</v>
      </c>
      <c r="H16" s="140" t="s">
        <v>412</v>
      </c>
      <c r="I16" s="139"/>
      <c r="J16" s="139"/>
      <c r="K16" s="140"/>
      <c r="L16" s="139" t="s">
        <v>98</v>
      </c>
      <c r="M16" s="139" t="s">
        <v>271</v>
      </c>
      <c r="N16" s="140">
        <v>10</v>
      </c>
      <c r="O16" s="142"/>
    </row>
    <row r="17" spans="1:15" ht="14.25" x14ac:dyDescent="0.15">
      <c r="A17" s="233"/>
      <c r="B17" s="139"/>
      <c r="C17" s="139"/>
      <c r="D17" s="139"/>
      <c r="E17" s="77"/>
      <c r="F17" s="77"/>
      <c r="G17" s="139" t="s">
        <v>137</v>
      </c>
      <c r="H17" s="140" t="s">
        <v>413</v>
      </c>
      <c r="I17" s="139"/>
      <c r="J17" s="139"/>
      <c r="K17" s="140"/>
      <c r="L17" s="139"/>
      <c r="M17" s="139" t="s">
        <v>185</v>
      </c>
      <c r="N17" s="140">
        <v>5</v>
      </c>
      <c r="O17" s="142"/>
    </row>
    <row r="18" spans="1:15" ht="14.25" x14ac:dyDescent="0.15">
      <c r="A18" s="233"/>
      <c r="B18" s="136"/>
      <c r="C18" s="136"/>
      <c r="D18" s="136"/>
      <c r="E18" s="66"/>
      <c r="F18" s="66"/>
      <c r="G18" s="136"/>
      <c r="H18" s="137"/>
      <c r="I18" s="136"/>
      <c r="J18" s="136"/>
      <c r="K18" s="137"/>
      <c r="L18" s="139"/>
      <c r="M18" s="139" t="s">
        <v>143</v>
      </c>
      <c r="N18" s="140">
        <v>5</v>
      </c>
      <c r="O18" s="142"/>
    </row>
    <row r="19" spans="1:15" ht="14.25" x14ac:dyDescent="0.15">
      <c r="A19" s="233"/>
      <c r="B19" s="139" t="s">
        <v>97</v>
      </c>
      <c r="C19" s="139" t="s">
        <v>271</v>
      </c>
      <c r="D19" s="139"/>
      <c r="E19" s="77"/>
      <c r="F19" s="77"/>
      <c r="G19" s="139"/>
      <c r="H19" s="140">
        <v>10</v>
      </c>
      <c r="I19" s="139" t="s">
        <v>97</v>
      </c>
      <c r="J19" s="139" t="s">
        <v>271</v>
      </c>
      <c r="K19" s="140">
        <v>10</v>
      </c>
      <c r="L19" s="136"/>
      <c r="M19" s="136"/>
      <c r="N19" s="137"/>
      <c r="O19" s="138"/>
    </row>
    <row r="20" spans="1:15" ht="14.25" x14ac:dyDescent="0.15">
      <c r="A20" s="233"/>
      <c r="B20" s="139"/>
      <c r="C20" s="139" t="s">
        <v>185</v>
      </c>
      <c r="D20" s="139"/>
      <c r="E20" s="77"/>
      <c r="F20" s="77"/>
      <c r="G20" s="139"/>
      <c r="H20" s="140">
        <v>5</v>
      </c>
      <c r="I20" s="139"/>
      <c r="J20" s="139" t="s">
        <v>185</v>
      </c>
      <c r="K20" s="140">
        <v>5</v>
      </c>
      <c r="L20" s="139" t="s">
        <v>20</v>
      </c>
      <c r="M20" s="139" t="s">
        <v>217</v>
      </c>
      <c r="N20" s="151">
        <v>0.1</v>
      </c>
      <c r="O20" s="142"/>
    </row>
    <row r="21" spans="1:15" ht="14.25" x14ac:dyDescent="0.15">
      <c r="A21" s="233"/>
      <c r="B21" s="139"/>
      <c r="C21" s="139" t="s">
        <v>143</v>
      </c>
      <c r="D21" s="139"/>
      <c r="E21" s="77"/>
      <c r="F21" s="77"/>
      <c r="G21" s="139"/>
      <c r="H21" s="140">
        <v>5</v>
      </c>
      <c r="I21" s="139"/>
      <c r="J21" s="139" t="s">
        <v>143</v>
      </c>
      <c r="K21" s="140">
        <v>5</v>
      </c>
      <c r="L21" s="139"/>
      <c r="M21" s="139"/>
      <c r="N21" s="140"/>
      <c r="O21" s="142"/>
    </row>
    <row r="22" spans="1:15" ht="14.25" x14ac:dyDescent="0.15">
      <c r="A22" s="233"/>
      <c r="B22" s="136"/>
      <c r="C22" s="136"/>
      <c r="D22" s="136"/>
      <c r="E22" s="66"/>
      <c r="F22" s="66"/>
      <c r="G22" s="136"/>
      <c r="H22" s="137"/>
      <c r="I22" s="136"/>
      <c r="J22" s="136"/>
      <c r="K22" s="137"/>
      <c r="L22" s="139"/>
      <c r="M22" s="139"/>
      <c r="N22" s="140"/>
      <c r="O22" s="142"/>
    </row>
    <row r="23" spans="1:15" ht="14.25" x14ac:dyDescent="0.15">
      <c r="A23" s="233"/>
      <c r="B23" s="139" t="s">
        <v>20</v>
      </c>
      <c r="C23" s="139" t="s">
        <v>217</v>
      </c>
      <c r="D23" s="139"/>
      <c r="E23" s="77"/>
      <c r="F23" s="143"/>
      <c r="G23" s="139"/>
      <c r="H23" s="150">
        <v>0.13</v>
      </c>
      <c r="I23" s="139" t="s">
        <v>20</v>
      </c>
      <c r="J23" s="139" t="s">
        <v>217</v>
      </c>
      <c r="K23" s="150">
        <v>0.13</v>
      </c>
      <c r="L23" s="139"/>
      <c r="M23" s="139"/>
      <c r="N23" s="140"/>
      <c r="O23" s="142"/>
    </row>
    <row r="24" spans="1:15" ht="15" thickBot="1" x14ac:dyDescent="0.2">
      <c r="A24" s="234"/>
      <c r="B24" s="144"/>
      <c r="C24" s="144"/>
      <c r="D24" s="144"/>
      <c r="E24" s="88"/>
      <c r="F24" s="88"/>
      <c r="G24" s="144"/>
      <c r="H24" s="145"/>
      <c r="I24" s="144"/>
      <c r="J24" s="144"/>
      <c r="K24" s="145"/>
      <c r="L24" s="144"/>
      <c r="M24" s="144"/>
      <c r="N24" s="145"/>
      <c r="O24" s="146"/>
    </row>
    <row r="25" spans="1:15" ht="14.25" x14ac:dyDescent="0.15">
      <c r="B25" s="116"/>
      <c r="C25" s="116"/>
      <c r="D25" s="116"/>
      <c r="G25" s="116"/>
      <c r="H25" s="147"/>
      <c r="I25" s="116"/>
      <c r="J25" s="116"/>
      <c r="K25" s="147"/>
      <c r="L25" s="116"/>
      <c r="M25" s="116"/>
      <c r="N25" s="147"/>
    </row>
    <row r="26" spans="1:15" ht="14.25" x14ac:dyDescent="0.15">
      <c r="B26" s="116"/>
      <c r="C26" s="116"/>
      <c r="D26" s="116"/>
      <c r="G26" s="116"/>
      <c r="H26" s="147"/>
      <c r="I26" s="116"/>
      <c r="J26" s="116"/>
      <c r="K26" s="147"/>
      <c r="L26" s="116"/>
      <c r="M26" s="116"/>
      <c r="N26" s="147"/>
    </row>
    <row r="27" spans="1:15" ht="14.25" x14ac:dyDescent="0.15">
      <c r="B27" s="116"/>
      <c r="C27" s="116"/>
      <c r="D27" s="116"/>
      <c r="G27" s="116"/>
      <c r="H27" s="147"/>
      <c r="I27" s="116"/>
      <c r="J27" s="116"/>
      <c r="K27" s="147"/>
      <c r="L27" s="116"/>
      <c r="M27" s="116"/>
      <c r="N27" s="147"/>
    </row>
    <row r="28" spans="1:15" ht="14.25" x14ac:dyDescent="0.15">
      <c r="B28" s="116"/>
      <c r="C28" s="116"/>
      <c r="D28" s="116"/>
      <c r="G28" s="116"/>
      <c r="H28" s="147"/>
      <c r="I28" s="116"/>
      <c r="J28" s="116"/>
      <c r="K28" s="147"/>
      <c r="L28" s="116"/>
      <c r="M28" s="116"/>
      <c r="N28" s="147"/>
    </row>
    <row r="29" spans="1:15" ht="14.25" x14ac:dyDescent="0.15">
      <c r="B29" s="116"/>
      <c r="C29" s="116"/>
      <c r="D29" s="116"/>
      <c r="G29" s="116"/>
      <c r="H29" s="147"/>
      <c r="I29" s="116"/>
      <c r="J29" s="116"/>
      <c r="K29" s="147"/>
      <c r="L29" s="116"/>
      <c r="M29" s="116"/>
      <c r="N29" s="147"/>
    </row>
    <row r="30" spans="1:15" ht="14.25" x14ac:dyDescent="0.15">
      <c r="B30" s="116"/>
      <c r="C30" s="116"/>
      <c r="D30" s="116"/>
      <c r="G30" s="116"/>
      <c r="H30" s="147"/>
      <c r="I30" s="116"/>
      <c r="J30" s="116"/>
      <c r="K30" s="147"/>
      <c r="L30" s="116"/>
      <c r="M30" s="116"/>
      <c r="N30" s="147"/>
    </row>
    <row r="31" spans="1:15" ht="14.25" x14ac:dyDescent="0.15">
      <c r="B31" s="116"/>
      <c r="C31" s="116"/>
      <c r="D31" s="116"/>
      <c r="G31" s="116"/>
      <c r="H31" s="147"/>
      <c r="I31" s="116"/>
      <c r="J31" s="116"/>
      <c r="K31" s="147"/>
      <c r="L31" s="116"/>
      <c r="M31" s="116"/>
      <c r="N31" s="147"/>
    </row>
    <row r="32" spans="1:15" ht="14.25" x14ac:dyDescent="0.15">
      <c r="B32" s="116"/>
      <c r="C32" s="116"/>
      <c r="D32" s="116"/>
      <c r="G32" s="116"/>
      <c r="H32" s="147"/>
      <c r="I32" s="116"/>
      <c r="J32" s="116"/>
      <c r="K32" s="147"/>
      <c r="L32" s="116"/>
      <c r="M32" s="116"/>
      <c r="N32" s="147"/>
    </row>
    <row r="33" spans="2:14" ht="14.25" x14ac:dyDescent="0.15">
      <c r="B33" s="116"/>
      <c r="C33" s="116"/>
      <c r="D33" s="116"/>
      <c r="G33" s="116"/>
      <c r="H33" s="147"/>
      <c r="I33" s="116"/>
      <c r="J33" s="116"/>
      <c r="K33" s="147"/>
      <c r="L33" s="116"/>
      <c r="M33" s="116"/>
      <c r="N33" s="147"/>
    </row>
    <row r="34" spans="2:14" ht="14.25" x14ac:dyDescent="0.15">
      <c r="B34" s="116"/>
      <c r="C34" s="116"/>
      <c r="D34" s="116"/>
      <c r="G34" s="116"/>
      <c r="H34" s="147"/>
      <c r="I34" s="116"/>
      <c r="J34" s="116"/>
      <c r="K34" s="147"/>
      <c r="L34" s="116"/>
      <c r="M34" s="116"/>
      <c r="N34" s="147"/>
    </row>
    <row r="35" spans="2:14" ht="14.25" x14ac:dyDescent="0.15">
      <c r="B35" s="116"/>
      <c r="C35" s="116"/>
      <c r="D35" s="116"/>
      <c r="G35" s="116"/>
      <c r="H35" s="147"/>
      <c r="I35" s="116"/>
      <c r="J35" s="116"/>
      <c r="K35" s="147"/>
      <c r="L35" s="116"/>
      <c r="M35" s="116"/>
      <c r="N35" s="147"/>
    </row>
    <row r="36" spans="2:14" ht="14.25" x14ac:dyDescent="0.15">
      <c r="B36" s="116"/>
      <c r="C36" s="116"/>
      <c r="D36" s="116"/>
      <c r="G36" s="116"/>
      <c r="H36" s="147"/>
      <c r="I36" s="116"/>
      <c r="J36" s="116"/>
      <c r="K36" s="147"/>
      <c r="L36" s="116"/>
      <c r="M36" s="116"/>
      <c r="N36" s="147"/>
    </row>
    <row r="37" spans="2:14" ht="14.25" x14ac:dyDescent="0.15">
      <c r="B37" s="116"/>
      <c r="C37" s="116"/>
      <c r="D37" s="116"/>
      <c r="G37" s="116"/>
      <c r="H37" s="147"/>
      <c r="I37" s="116"/>
      <c r="J37" s="116"/>
      <c r="K37" s="147"/>
      <c r="L37" s="116"/>
      <c r="M37" s="116"/>
      <c r="N37" s="147"/>
    </row>
    <row r="38" spans="2:14" ht="14.25" x14ac:dyDescent="0.15">
      <c r="B38" s="116"/>
      <c r="C38" s="116"/>
      <c r="D38" s="116"/>
      <c r="G38" s="116"/>
      <c r="H38" s="147"/>
      <c r="I38" s="116"/>
      <c r="J38" s="116"/>
      <c r="K38" s="147"/>
      <c r="L38" s="116"/>
      <c r="M38" s="116"/>
      <c r="N38" s="147"/>
    </row>
    <row r="39" spans="2:14" ht="14.25" x14ac:dyDescent="0.15">
      <c r="B39" s="116"/>
      <c r="C39" s="116"/>
      <c r="D39" s="116"/>
      <c r="G39" s="116"/>
      <c r="H39" s="147"/>
      <c r="I39" s="116"/>
      <c r="J39" s="116"/>
      <c r="K39" s="147"/>
      <c r="L39" s="116"/>
      <c r="M39" s="116"/>
      <c r="N39" s="147"/>
    </row>
    <row r="40" spans="2:14" ht="14.25" x14ac:dyDescent="0.15">
      <c r="B40" s="116"/>
      <c r="C40" s="116"/>
      <c r="D40" s="116"/>
      <c r="G40" s="116"/>
      <c r="H40" s="147"/>
      <c r="I40" s="116"/>
      <c r="J40" s="116"/>
      <c r="K40" s="147"/>
      <c r="L40" s="116"/>
      <c r="M40" s="116"/>
      <c r="N40" s="147"/>
    </row>
    <row r="41" spans="2:14" ht="14.25" x14ac:dyDescent="0.15">
      <c r="B41" s="116"/>
      <c r="C41" s="116"/>
      <c r="D41" s="116"/>
      <c r="G41" s="116"/>
      <c r="H41" s="147"/>
      <c r="I41" s="116"/>
      <c r="J41" s="116"/>
      <c r="K41" s="147"/>
      <c r="L41" s="116"/>
      <c r="M41" s="116"/>
      <c r="N41" s="147"/>
    </row>
    <row r="42" spans="2:14" ht="14.25" x14ac:dyDescent="0.15">
      <c r="B42" s="116"/>
      <c r="C42" s="116"/>
      <c r="D42" s="116"/>
      <c r="G42" s="116"/>
      <c r="H42" s="147"/>
      <c r="I42" s="116"/>
      <c r="J42" s="116"/>
      <c r="K42" s="147"/>
      <c r="L42" s="116"/>
      <c r="M42" s="116"/>
      <c r="N42" s="147"/>
    </row>
    <row r="43" spans="2:14" ht="14.25" x14ac:dyDescent="0.15">
      <c r="B43" s="116"/>
      <c r="C43" s="116"/>
      <c r="D43" s="116"/>
      <c r="G43" s="116"/>
      <c r="H43" s="147"/>
      <c r="I43" s="116"/>
      <c r="J43" s="116"/>
      <c r="K43" s="147"/>
      <c r="L43" s="116"/>
      <c r="M43" s="116"/>
      <c r="N43" s="147"/>
    </row>
    <row r="44" spans="2:14" ht="14.25" x14ac:dyDescent="0.15">
      <c r="B44" s="116"/>
      <c r="C44" s="116"/>
      <c r="D44" s="116"/>
      <c r="G44" s="116"/>
      <c r="H44" s="147"/>
      <c r="I44" s="116"/>
      <c r="J44" s="116"/>
      <c r="K44" s="147"/>
      <c r="L44" s="116"/>
      <c r="M44" s="116"/>
      <c r="N44" s="147"/>
    </row>
    <row r="45" spans="2:14" ht="14.25" x14ac:dyDescent="0.15">
      <c r="B45" s="116"/>
      <c r="C45" s="116"/>
      <c r="D45" s="116"/>
      <c r="G45" s="116"/>
      <c r="H45" s="147"/>
      <c r="I45" s="116"/>
      <c r="J45" s="116"/>
      <c r="K45" s="147"/>
      <c r="L45" s="116"/>
      <c r="M45" s="116"/>
      <c r="N45" s="147"/>
    </row>
    <row r="46" spans="2:14" ht="14.25" x14ac:dyDescent="0.15">
      <c r="B46" s="116"/>
      <c r="C46" s="116"/>
      <c r="D46" s="116"/>
      <c r="G46" s="116"/>
      <c r="H46" s="147"/>
      <c r="I46" s="116"/>
      <c r="J46" s="116"/>
      <c r="K46" s="147"/>
      <c r="L46" s="116"/>
      <c r="M46" s="116"/>
      <c r="N46" s="147"/>
    </row>
    <row r="47" spans="2:14" ht="14.25" x14ac:dyDescent="0.15">
      <c r="B47" s="116"/>
      <c r="C47" s="116"/>
      <c r="D47" s="116"/>
      <c r="G47" s="116"/>
      <c r="H47" s="147"/>
      <c r="I47" s="116"/>
      <c r="J47" s="116"/>
      <c r="K47" s="147"/>
      <c r="L47" s="116"/>
      <c r="M47" s="116"/>
      <c r="N47" s="147"/>
    </row>
    <row r="48" spans="2:14" ht="14.25" x14ac:dyDescent="0.15">
      <c r="B48" s="116"/>
      <c r="C48" s="116"/>
      <c r="D48" s="116"/>
      <c r="G48" s="116"/>
      <c r="H48" s="147"/>
      <c r="I48" s="116"/>
      <c r="J48" s="116"/>
      <c r="K48" s="147"/>
      <c r="L48" s="116"/>
      <c r="M48" s="116"/>
      <c r="N48" s="147"/>
    </row>
    <row r="49" spans="2:14" ht="14.25" x14ac:dyDescent="0.15">
      <c r="B49" s="116"/>
      <c r="C49" s="116"/>
      <c r="D49" s="116"/>
      <c r="G49" s="116"/>
      <c r="H49" s="147"/>
      <c r="I49" s="116"/>
      <c r="J49" s="116"/>
      <c r="K49" s="147"/>
      <c r="L49" s="116"/>
      <c r="M49" s="116"/>
      <c r="N49" s="147"/>
    </row>
    <row r="50" spans="2:14" ht="14.25" x14ac:dyDescent="0.15">
      <c r="B50" s="116"/>
      <c r="C50" s="116"/>
      <c r="D50" s="116"/>
      <c r="G50" s="116"/>
      <c r="H50" s="147"/>
      <c r="I50" s="116"/>
      <c r="J50" s="116"/>
      <c r="K50" s="147"/>
      <c r="L50" s="116"/>
      <c r="M50" s="116"/>
      <c r="N50" s="147"/>
    </row>
    <row r="51" spans="2:14" ht="14.25" x14ac:dyDescent="0.15">
      <c r="B51" s="116"/>
      <c r="C51" s="116"/>
      <c r="D51" s="116"/>
      <c r="G51" s="116"/>
      <c r="H51" s="147"/>
      <c r="I51" s="116"/>
      <c r="J51" s="116"/>
      <c r="K51" s="147"/>
      <c r="L51" s="116"/>
      <c r="M51" s="116"/>
      <c r="N51" s="147"/>
    </row>
    <row r="52" spans="2:14" ht="14.25" x14ac:dyDescent="0.15">
      <c r="B52" s="116"/>
      <c r="C52" s="116"/>
      <c r="D52" s="116"/>
      <c r="G52" s="116"/>
      <c r="H52" s="147"/>
      <c r="I52" s="116"/>
      <c r="J52" s="116"/>
      <c r="K52" s="147"/>
      <c r="L52" s="116"/>
      <c r="M52" s="116"/>
      <c r="N52" s="147"/>
    </row>
    <row r="53" spans="2:14" ht="14.25" x14ac:dyDescent="0.15">
      <c r="B53" s="116"/>
      <c r="C53" s="116"/>
      <c r="D53" s="116"/>
      <c r="G53" s="116"/>
      <c r="H53" s="147"/>
      <c r="I53" s="116"/>
      <c r="J53" s="116"/>
      <c r="K53" s="147"/>
      <c r="L53" s="116"/>
      <c r="M53" s="116"/>
      <c r="N53" s="147"/>
    </row>
    <row r="54" spans="2:14" ht="14.25" x14ac:dyDescent="0.15">
      <c r="B54" s="116"/>
      <c r="C54" s="116"/>
      <c r="D54" s="116"/>
      <c r="G54" s="116"/>
      <c r="H54" s="147"/>
      <c r="I54" s="116"/>
      <c r="J54" s="116"/>
      <c r="K54" s="147"/>
      <c r="L54" s="116"/>
      <c r="M54" s="116"/>
      <c r="N54" s="147"/>
    </row>
    <row r="55" spans="2:14" ht="14.25" x14ac:dyDescent="0.15">
      <c r="B55" s="116"/>
      <c r="C55" s="116"/>
      <c r="D55" s="116"/>
      <c r="G55" s="116"/>
      <c r="H55" s="147"/>
      <c r="I55" s="116"/>
      <c r="J55" s="116"/>
      <c r="K55" s="147"/>
      <c r="L55" s="116"/>
      <c r="M55" s="116"/>
      <c r="N55" s="147"/>
    </row>
    <row r="56" spans="2:14" ht="14.25" x14ac:dyDescent="0.15">
      <c r="B56" s="116"/>
      <c r="C56" s="116"/>
      <c r="D56" s="116"/>
      <c r="G56" s="116"/>
      <c r="H56" s="147"/>
      <c r="I56" s="116"/>
      <c r="J56" s="116"/>
      <c r="K56" s="147"/>
      <c r="L56" s="116"/>
      <c r="M56" s="116"/>
      <c r="N56" s="147"/>
    </row>
    <row r="57" spans="2:14" ht="14.25" x14ac:dyDescent="0.15">
      <c r="B57" s="116"/>
      <c r="C57" s="116"/>
      <c r="D57" s="116"/>
      <c r="G57" s="116"/>
      <c r="H57" s="147"/>
      <c r="I57" s="116"/>
      <c r="J57" s="116"/>
      <c r="K57" s="147"/>
      <c r="L57" s="116"/>
      <c r="M57" s="116"/>
      <c r="N57" s="147"/>
    </row>
  </sheetData>
  <mergeCells count="15">
    <mergeCell ref="E1:N1"/>
    <mergeCell ref="A2:O2"/>
    <mergeCell ref="E6:F6"/>
    <mergeCell ref="A7:C7"/>
    <mergeCell ref="E7:F7"/>
    <mergeCell ref="L8:N8"/>
    <mergeCell ref="O8:O10"/>
    <mergeCell ref="I9:K9"/>
    <mergeCell ref="L9:N9"/>
    <mergeCell ref="A11:A24"/>
    <mergeCell ref="A8:C9"/>
    <mergeCell ref="D8:D10"/>
    <mergeCell ref="E8:E10"/>
    <mergeCell ref="F8:F10"/>
    <mergeCell ref="I8:K8"/>
  </mergeCells>
  <phoneticPr fontId="11"/>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B29"/>
  <sheetViews>
    <sheetView showZeros="0" zoomScale="60" zoomScaleNormal="60" zoomScaleSheetLayoutView="80" workbookViewId="0"/>
  </sheetViews>
  <sheetFormatPr defaultColWidth="9" defaultRowHeight="18.75" customHeight="1" x14ac:dyDescent="0.15"/>
  <cols>
    <col min="1" max="1" width="4.125" style="97" customWidth="1"/>
    <col min="2" max="2" width="22.5" style="98" customWidth="1"/>
    <col min="3" max="3" width="26.625" style="98" customWidth="1"/>
    <col min="4" max="4" width="17.125" style="63" customWidth="1"/>
    <col min="5" max="5" width="8.125" style="99" customWidth="1"/>
    <col min="6" max="6" width="4" style="100" customWidth="1"/>
    <col min="7" max="7" width="10.25" style="100" hidden="1" customWidth="1"/>
    <col min="8" max="8" width="23.25" style="31" customWidth="1"/>
    <col min="9" max="9" width="17.125" style="63" customWidth="1"/>
    <col min="10" max="10" width="8.125" style="100" customWidth="1"/>
    <col min="11" max="11" width="4" style="100" customWidth="1"/>
    <col min="12" max="12" width="10.25" style="100" hidden="1" customWidth="1"/>
    <col min="13" max="13" width="8.25" style="100" customWidth="1"/>
    <col min="14" max="14" width="8.625" style="101" hidden="1" customWidth="1"/>
    <col min="15" max="15" width="97.75" style="98" customWidth="1"/>
    <col min="16" max="16" width="14.125" style="31" customWidth="1"/>
    <col min="17" max="17" width="16" style="63" customWidth="1"/>
    <col min="18" max="18" width="10.125" style="102" customWidth="1"/>
    <col min="19" max="19" width="10.125" style="99" customWidth="1"/>
    <col min="20" max="20" width="10.125" style="63" customWidth="1"/>
    <col min="21" max="21" width="5.125" style="63" customWidth="1"/>
    <col min="29" max="256" width="9" style="13"/>
    <col min="257" max="257" width="4.125" style="13" customWidth="1"/>
    <col min="258" max="258" width="22.5" style="13" customWidth="1"/>
    <col min="259" max="259" width="26.625" style="13" customWidth="1"/>
    <col min="260" max="260" width="17.125" style="13" customWidth="1"/>
    <col min="261" max="261" width="8.125" style="13" customWidth="1"/>
    <col min="262" max="262" width="4" style="13" customWidth="1"/>
    <col min="263" max="263" width="0" style="13" hidden="1" customWidth="1"/>
    <col min="264" max="264" width="23.25" style="13" customWidth="1"/>
    <col min="265" max="265" width="17.125" style="13" customWidth="1"/>
    <col min="266" max="266" width="8.125" style="13" customWidth="1"/>
    <col min="267" max="267" width="4" style="13" customWidth="1"/>
    <col min="268" max="268" width="0" style="13" hidden="1" customWidth="1"/>
    <col min="269" max="269" width="8.25" style="13" customWidth="1"/>
    <col min="270" max="270" width="0" style="13" hidden="1" customWidth="1"/>
    <col min="271" max="271" width="97.75" style="13" customWidth="1"/>
    <col min="272" max="272" width="14.125" style="13" customWidth="1"/>
    <col min="273" max="273" width="16" style="13" customWidth="1"/>
    <col min="274" max="276" width="10.125" style="13" customWidth="1"/>
    <col min="277" max="277" width="5.125" style="13" customWidth="1"/>
    <col min="278" max="512" width="9" style="13"/>
    <col min="513" max="513" width="4.125" style="13" customWidth="1"/>
    <col min="514" max="514" width="22.5" style="13" customWidth="1"/>
    <col min="515" max="515" width="26.625" style="13" customWidth="1"/>
    <col min="516" max="516" width="17.125" style="13" customWidth="1"/>
    <col min="517" max="517" width="8.125" style="13" customWidth="1"/>
    <col min="518" max="518" width="4" style="13" customWidth="1"/>
    <col min="519" max="519" width="0" style="13" hidden="1" customWidth="1"/>
    <col min="520" max="520" width="23.25" style="13" customWidth="1"/>
    <col min="521" max="521" width="17.125" style="13" customWidth="1"/>
    <col min="522" max="522" width="8.125" style="13" customWidth="1"/>
    <col min="523" max="523" width="4" style="13" customWidth="1"/>
    <col min="524" max="524" width="0" style="13" hidden="1" customWidth="1"/>
    <col min="525" max="525" width="8.25" style="13" customWidth="1"/>
    <col min="526" max="526" width="0" style="13" hidden="1" customWidth="1"/>
    <col min="527" max="527" width="97.75" style="13" customWidth="1"/>
    <col min="528" max="528" width="14.125" style="13" customWidth="1"/>
    <col min="529" max="529" width="16" style="13" customWidth="1"/>
    <col min="530" max="532" width="10.125" style="13" customWidth="1"/>
    <col min="533" max="533" width="5.125" style="13" customWidth="1"/>
    <col min="534" max="768" width="9" style="13"/>
    <col min="769" max="769" width="4.125" style="13" customWidth="1"/>
    <col min="770" max="770" width="22.5" style="13" customWidth="1"/>
    <col min="771" max="771" width="26.625" style="13" customWidth="1"/>
    <col min="772" max="772" width="17.125" style="13" customWidth="1"/>
    <col min="773" max="773" width="8.125" style="13" customWidth="1"/>
    <col min="774" max="774" width="4" style="13" customWidth="1"/>
    <col min="775" max="775" width="0" style="13" hidden="1" customWidth="1"/>
    <col min="776" max="776" width="23.25" style="13" customWidth="1"/>
    <col min="777" max="777" width="17.125" style="13" customWidth="1"/>
    <col min="778" max="778" width="8.125" style="13" customWidth="1"/>
    <col min="779" max="779" width="4" style="13" customWidth="1"/>
    <col min="780" max="780" width="0" style="13" hidden="1" customWidth="1"/>
    <col min="781" max="781" width="8.25" style="13" customWidth="1"/>
    <col min="782" max="782" width="0" style="13" hidden="1" customWidth="1"/>
    <col min="783" max="783" width="97.75" style="13" customWidth="1"/>
    <col min="784" max="784" width="14.125" style="13" customWidth="1"/>
    <col min="785" max="785" width="16" style="13" customWidth="1"/>
    <col min="786" max="788" width="10.125" style="13" customWidth="1"/>
    <col min="789" max="789" width="5.125" style="13" customWidth="1"/>
    <col min="790" max="1024" width="9" style="13"/>
    <col min="1025" max="1025" width="4.125" style="13" customWidth="1"/>
    <col min="1026" max="1026" width="22.5" style="13" customWidth="1"/>
    <col min="1027" max="1027" width="26.625" style="13" customWidth="1"/>
    <col min="1028" max="1028" width="17.125" style="13" customWidth="1"/>
    <col min="1029" max="1029" width="8.125" style="13" customWidth="1"/>
    <col min="1030" max="1030" width="4" style="13" customWidth="1"/>
    <col min="1031" max="1031" width="0" style="13" hidden="1" customWidth="1"/>
    <col min="1032" max="1032" width="23.25" style="13" customWidth="1"/>
    <col min="1033" max="1033" width="17.125" style="13" customWidth="1"/>
    <col min="1034" max="1034" width="8.125" style="13" customWidth="1"/>
    <col min="1035" max="1035" width="4" style="13" customWidth="1"/>
    <col min="1036" max="1036" width="0" style="13" hidden="1" customWidth="1"/>
    <col min="1037" max="1037" width="8.25" style="13" customWidth="1"/>
    <col min="1038" max="1038" width="0" style="13" hidden="1" customWidth="1"/>
    <col min="1039" max="1039" width="97.75" style="13" customWidth="1"/>
    <col min="1040" max="1040" width="14.125" style="13" customWidth="1"/>
    <col min="1041" max="1041" width="16" style="13" customWidth="1"/>
    <col min="1042" max="1044" width="10.125" style="13" customWidth="1"/>
    <col min="1045" max="1045" width="5.125" style="13" customWidth="1"/>
    <col min="1046" max="1280" width="9" style="13"/>
    <col min="1281" max="1281" width="4.125" style="13" customWidth="1"/>
    <col min="1282" max="1282" width="22.5" style="13" customWidth="1"/>
    <col min="1283" max="1283" width="26.625" style="13" customWidth="1"/>
    <col min="1284" max="1284" width="17.125" style="13" customWidth="1"/>
    <col min="1285" max="1285" width="8.125" style="13" customWidth="1"/>
    <col min="1286" max="1286" width="4" style="13" customWidth="1"/>
    <col min="1287" max="1287" width="0" style="13" hidden="1" customWidth="1"/>
    <col min="1288" max="1288" width="23.25" style="13" customWidth="1"/>
    <col min="1289" max="1289" width="17.125" style="13" customWidth="1"/>
    <col min="1290" max="1290" width="8.125" style="13" customWidth="1"/>
    <col min="1291" max="1291" width="4" style="13" customWidth="1"/>
    <col min="1292" max="1292" width="0" style="13" hidden="1" customWidth="1"/>
    <col min="1293" max="1293" width="8.25" style="13" customWidth="1"/>
    <col min="1294" max="1294" width="0" style="13" hidden="1" customWidth="1"/>
    <col min="1295" max="1295" width="97.75" style="13" customWidth="1"/>
    <col min="1296" max="1296" width="14.125" style="13" customWidth="1"/>
    <col min="1297" max="1297" width="16" style="13" customWidth="1"/>
    <col min="1298" max="1300" width="10.125" style="13" customWidth="1"/>
    <col min="1301" max="1301" width="5.125" style="13" customWidth="1"/>
    <col min="1302" max="1536" width="9" style="13"/>
    <col min="1537" max="1537" width="4.125" style="13" customWidth="1"/>
    <col min="1538" max="1538" width="22.5" style="13" customWidth="1"/>
    <col min="1539" max="1539" width="26.625" style="13" customWidth="1"/>
    <col min="1540" max="1540" width="17.125" style="13" customWidth="1"/>
    <col min="1541" max="1541" width="8.125" style="13" customWidth="1"/>
    <col min="1542" max="1542" width="4" style="13" customWidth="1"/>
    <col min="1543" max="1543" width="0" style="13" hidden="1" customWidth="1"/>
    <col min="1544" max="1544" width="23.25" style="13" customWidth="1"/>
    <col min="1545" max="1545" width="17.125" style="13" customWidth="1"/>
    <col min="1546" max="1546" width="8.125" style="13" customWidth="1"/>
    <col min="1547" max="1547" width="4" style="13" customWidth="1"/>
    <col min="1548" max="1548" width="0" style="13" hidden="1" customWidth="1"/>
    <col min="1549" max="1549" width="8.25" style="13" customWidth="1"/>
    <col min="1550" max="1550" width="0" style="13" hidden="1" customWidth="1"/>
    <col min="1551" max="1551" width="97.75" style="13" customWidth="1"/>
    <col min="1552" max="1552" width="14.125" style="13" customWidth="1"/>
    <col min="1553" max="1553" width="16" style="13" customWidth="1"/>
    <col min="1554" max="1556" width="10.125" style="13" customWidth="1"/>
    <col min="1557" max="1557" width="5.125" style="13" customWidth="1"/>
    <col min="1558" max="1792" width="9" style="13"/>
    <col min="1793" max="1793" width="4.125" style="13" customWidth="1"/>
    <col min="1794" max="1794" width="22.5" style="13" customWidth="1"/>
    <col min="1795" max="1795" width="26.625" style="13" customWidth="1"/>
    <col min="1796" max="1796" width="17.125" style="13" customWidth="1"/>
    <col min="1797" max="1797" width="8.125" style="13" customWidth="1"/>
    <col min="1798" max="1798" width="4" style="13" customWidth="1"/>
    <col min="1799" max="1799" width="0" style="13" hidden="1" customWidth="1"/>
    <col min="1800" max="1800" width="23.25" style="13" customWidth="1"/>
    <col min="1801" max="1801" width="17.125" style="13" customWidth="1"/>
    <col min="1802" max="1802" width="8.125" style="13" customWidth="1"/>
    <col min="1803" max="1803" width="4" style="13" customWidth="1"/>
    <col min="1804" max="1804" width="0" style="13" hidden="1" customWidth="1"/>
    <col min="1805" max="1805" width="8.25" style="13" customWidth="1"/>
    <col min="1806" max="1806" width="0" style="13" hidden="1" customWidth="1"/>
    <col min="1807" max="1807" width="97.75" style="13" customWidth="1"/>
    <col min="1808" max="1808" width="14.125" style="13" customWidth="1"/>
    <col min="1809" max="1809" width="16" style="13" customWidth="1"/>
    <col min="1810" max="1812" width="10.125" style="13" customWidth="1"/>
    <col min="1813" max="1813" width="5.125" style="13" customWidth="1"/>
    <col min="1814" max="2048" width="9" style="13"/>
    <col min="2049" max="2049" width="4.125" style="13" customWidth="1"/>
    <col min="2050" max="2050" width="22.5" style="13" customWidth="1"/>
    <col min="2051" max="2051" width="26.625" style="13" customWidth="1"/>
    <col min="2052" max="2052" width="17.125" style="13" customWidth="1"/>
    <col min="2053" max="2053" width="8.125" style="13" customWidth="1"/>
    <col min="2054" max="2054" width="4" style="13" customWidth="1"/>
    <col min="2055" max="2055" width="0" style="13" hidden="1" customWidth="1"/>
    <col min="2056" max="2056" width="23.25" style="13" customWidth="1"/>
    <col min="2057" max="2057" width="17.125" style="13" customWidth="1"/>
    <col min="2058" max="2058" width="8.125" style="13" customWidth="1"/>
    <col min="2059" max="2059" width="4" style="13" customWidth="1"/>
    <col min="2060" max="2060" width="0" style="13" hidden="1" customWidth="1"/>
    <col min="2061" max="2061" width="8.25" style="13" customWidth="1"/>
    <col min="2062" max="2062" width="0" style="13" hidden="1" customWidth="1"/>
    <col min="2063" max="2063" width="97.75" style="13" customWidth="1"/>
    <col min="2064" max="2064" width="14.125" style="13" customWidth="1"/>
    <col min="2065" max="2065" width="16" style="13" customWidth="1"/>
    <col min="2066" max="2068" width="10.125" style="13" customWidth="1"/>
    <col min="2069" max="2069" width="5.125" style="13" customWidth="1"/>
    <col min="2070" max="2304" width="9" style="13"/>
    <col min="2305" max="2305" width="4.125" style="13" customWidth="1"/>
    <col min="2306" max="2306" width="22.5" style="13" customWidth="1"/>
    <col min="2307" max="2307" width="26.625" style="13" customWidth="1"/>
    <col min="2308" max="2308" width="17.125" style="13" customWidth="1"/>
    <col min="2309" max="2309" width="8.125" style="13" customWidth="1"/>
    <col min="2310" max="2310" width="4" style="13" customWidth="1"/>
    <col min="2311" max="2311" width="0" style="13" hidden="1" customWidth="1"/>
    <col min="2312" max="2312" width="23.25" style="13" customWidth="1"/>
    <col min="2313" max="2313" width="17.125" style="13" customWidth="1"/>
    <col min="2314" max="2314" width="8.125" style="13" customWidth="1"/>
    <col min="2315" max="2315" width="4" style="13" customWidth="1"/>
    <col min="2316" max="2316" width="0" style="13" hidden="1" customWidth="1"/>
    <col min="2317" max="2317" width="8.25" style="13" customWidth="1"/>
    <col min="2318" max="2318" width="0" style="13" hidden="1" customWidth="1"/>
    <col min="2319" max="2319" width="97.75" style="13" customWidth="1"/>
    <col min="2320" max="2320" width="14.125" style="13" customWidth="1"/>
    <col min="2321" max="2321" width="16" style="13" customWidth="1"/>
    <col min="2322" max="2324" width="10.125" style="13" customWidth="1"/>
    <col min="2325" max="2325" width="5.125" style="13" customWidth="1"/>
    <col min="2326" max="2560" width="9" style="13"/>
    <col min="2561" max="2561" width="4.125" style="13" customWidth="1"/>
    <col min="2562" max="2562" width="22.5" style="13" customWidth="1"/>
    <col min="2563" max="2563" width="26.625" style="13" customWidth="1"/>
    <col min="2564" max="2564" width="17.125" style="13" customWidth="1"/>
    <col min="2565" max="2565" width="8.125" style="13" customWidth="1"/>
    <col min="2566" max="2566" width="4" style="13" customWidth="1"/>
    <col min="2567" max="2567" width="0" style="13" hidden="1" customWidth="1"/>
    <col min="2568" max="2568" width="23.25" style="13" customWidth="1"/>
    <col min="2569" max="2569" width="17.125" style="13" customWidth="1"/>
    <col min="2570" max="2570" width="8.125" style="13" customWidth="1"/>
    <col min="2571" max="2571" width="4" style="13" customWidth="1"/>
    <col min="2572" max="2572" width="0" style="13" hidden="1" customWidth="1"/>
    <col min="2573" max="2573" width="8.25" style="13" customWidth="1"/>
    <col min="2574" max="2574" width="0" style="13" hidden="1" customWidth="1"/>
    <col min="2575" max="2575" width="97.75" style="13" customWidth="1"/>
    <col min="2576" max="2576" width="14.125" style="13" customWidth="1"/>
    <col min="2577" max="2577" width="16" style="13" customWidth="1"/>
    <col min="2578" max="2580" width="10.125" style="13" customWidth="1"/>
    <col min="2581" max="2581" width="5.125" style="13" customWidth="1"/>
    <col min="2582" max="2816" width="9" style="13"/>
    <col min="2817" max="2817" width="4.125" style="13" customWidth="1"/>
    <col min="2818" max="2818" width="22.5" style="13" customWidth="1"/>
    <col min="2819" max="2819" width="26.625" style="13" customWidth="1"/>
    <col min="2820" max="2820" width="17.125" style="13" customWidth="1"/>
    <col min="2821" max="2821" width="8.125" style="13" customWidth="1"/>
    <col min="2822" max="2822" width="4" style="13" customWidth="1"/>
    <col min="2823" max="2823" width="0" style="13" hidden="1" customWidth="1"/>
    <col min="2824" max="2824" width="23.25" style="13" customWidth="1"/>
    <col min="2825" max="2825" width="17.125" style="13" customWidth="1"/>
    <col min="2826" max="2826" width="8.125" style="13" customWidth="1"/>
    <col min="2827" max="2827" width="4" style="13" customWidth="1"/>
    <col min="2828" max="2828" width="0" style="13" hidden="1" customWidth="1"/>
    <col min="2829" max="2829" width="8.25" style="13" customWidth="1"/>
    <col min="2830" max="2830" width="0" style="13" hidden="1" customWidth="1"/>
    <col min="2831" max="2831" width="97.75" style="13" customWidth="1"/>
    <col min="2832" max="2832" width="14.125" style="13" customWidth="1"/>
    <col min="2833" max="2833" width="16" style="13" customWidth="1"/>
    <col min="2834" max="2836" width="10.125" style="13" customWidth="1"/>
    <col min="2837" max="2837" width="5.125" style="13" customWidth="1"/>
    <col min="2838" max="3072" width="9" style="13"/>
    <col min="3073" max="3073" width="4.125" style="13" customWidth="1"/>
    <col min="3074" max="3074" width="22.5" style="13" customWidth="1"/>
    <col min="3075" max="3075" width="26.625" style="13" customWidth="1"/>
    <col min="3076" max="3076" width="17.125" style="13" customWidth="1"/>
    <col min="3077" max="3077" width="8.125" style="13" customWidth="1"/>
    <col min="3078" max="3078" width="4" style="13" customWidth="1"/>
    <col min="3079" max="3079" width="0" style="13" hidden="1" customWidth="1"/>
    <col min="3080" max="3080" width="23.25" style="13" customWidth="1"/>
    <col min="3081" max="3081" width="17.125" style="13" customWidth="1"/>
    <col min="3082" max="3082" width="8.125" style="13" customWidth="1"/>
    <col min="3083" max="3083" width="4" style="13" customWidth="1"/>
    <col min="3084" max="3084" width="0" style="13" hidden="1" customWidth="1"/>
    <col min="3085" max="3085" width="8.25" style="13" customWidth="1"/>
    <col min="3086" max="3086" width="0" style="13" hidden="1" customWidth="1"/>
    <col min="3087" max="3087" width="97.75" style="13" customWidth="1"/>
    <col min="3088" max="3088" width="14.125" style="13" customWidth="1"/>
    <col min="3089" max="3089" width="16" style="13" customWidth="1"/>
    <col min="3090" max="3092" width="10.125" style="13" customWidth="1"/>
    <col min="3093" max="3093" width="5.125" style="13" customWidth="1"/>
    <col min="3094" max="3328" width="9" style="13"/>
    <col min="3329" max="3329" width="4.125" style="13" customWidth="1"/>
    <col min="3330" max="3330" width="22.5" style="13" customWidth="1"/>
    <col min="3331" max="3331" width="26.625" style="13" customWidth="1"/>
    <col min="3332" max="3332" width="17.125" style="13" customWidth="1"/>
    <col min="3333" max="3333" width="8.125" style="13" customWidth="1"/>
    <col min="3334" max="3334" width="4" style="13" customWidth="1"/>
    <col min="3335" max="3335" width="0" style="13" hidden="1" customWidth="1"/>
    <col min="3336" max="3336" width="23.25" style="13" customWidth="1"/>
    <col min="3337" max="3337" width="17.125" style="13" customWidth="1"/>
    <col min="3338" max="3338" width="8.125" style="13" customWidth="1"/>
    <col min="3339" max="3339" width="4" style="13" customWidth="1"/>
    <col min="3340" max="3340" width="0" style="13" hidden="1" customWidth="1"/>
    <col min="3341" max="3341" width="8.25" style="13" customWidth="1"/>
    <col min="3342" max="3342" width="0" style="13" hidden="1" customWidth="1"/>
    <col min="3343" max="3343" width="97.75" style="13" customWidth="1"/>
    <col min="3344" max="3344" width="14.125" style="13" customWidth="1"/>
    <col min="3345" max="3345" width="16" style="13" customWidth="1"/>
    <col min="3346" max="3348" width="10.125" style="13" customWidth="1"/>
    <col min="3349" max="3349" width="5.125" style="13" customWidth="1"/>
    <col min="3350" max="3584" width="9" style="13"/>
    <col min="3585" max="3585" width="4.125" style="13" customWidth="1"/>
    <col min="3586" max="3586" width="22.5" style="13" customWidth="1"/>
    <col min="3587" max="3587" width="26.625" style="13" customWidth="1"/>
    <col min="3588" max="3588" width="17.125" style="13" customWidth="1"/>
    <col min="3589" max="3589" width="8.125" style="13" customWidth="1"/>
    <col min="3590" max="3590" width="4" style="13" customWidth="1"/>
    <col min="3591" max="3591" width="0" style="13" hidden="1" customWidth="1"/>
    <col min="3592" max="3592" width="23.25" style="13" customWidth="1"/>
    <col min="3593" max="3593" width="17.125" style="13" customWidth="1"/>
    <col min="3594" max="3594" width="8.125" style="13" customWidth="1"/>
    <col min="3595" max="3595" width="4" style="13" customWidth="1"/>
    <col min="3596" max="3596" width="0" style="13" hidden="1" customWidth="1"/>
    <col min="3597" max="3597" width="8.25" style="13" customWidth="1"/>
    <col min="3598" max="3598" width="0" style="13" hidden="1" customWidth="1"/>
    <col min="3599" max="3599" width="97.75" style="13" customWidth="1"/>
    <col min="3600" max="3600" width="14.125" style="13" customWidth="1"/>
    <col min="3601" max="3601" width="16" style="13" customWidth="1"/>
    <col min="3602" max="3604" width="10.125" style="13" customWidth="1"/>
    <col min="3605" max="3605" width="5.125" style="13" customWidth="1"/>
    <col min="3606" max="3840" width="9" style="13"/>
    <col min="3841" max="3841" width="4.125" style="13" customWidth="1"/>
    <col min="3842" max="3842" width="22.5" style="13" customWidth="1"/>
    <col min="3843" max="3843" width="26.625" style="13" customWidth="1"/>
    <col min="3844" max="3844" width="17.125" style="13" customWidth="1"/>
    <col min="3845" max="3845" width="8.125" style="13" customWidth="1"/>
    <col min="3846" max="3846" width="4" style="13" customWidth="1"/>
    <col min="3847" max="3847" width="0" style="13" hidden="1" customWidth="1"/>
    <col min="3848" max="3848" width="23.25" style="13" customWidth="1"/>
    <col min="3849" max="3849" width="17.125" style="13" customWidth="1"/>
    <col min="3850" max="3850" width="8.125" style="13" customWidth="1"/>
    <col min="3851" max="3851" width="4" style="13" customWidth="1"/>
    <col min="3852" max="3852" width="0" style="13" hidden="1" customWidth="1"/>
    <col min="3853" max="3853" width="8.25" style="13" customWidth="1"/>
    <col min="3854" max="3854" width="0" style="13" hidden="1" customWidth="1"/>
    <col min="3855" max="3855" width="97.75" style="13" customWidth="1"/>
    <col min="3856" max="3856" width="14.125" style="13" customWidth="1"/>
    <col min="3857" max="3857" width="16" style="13" customWidth="1"/>
    <col min="3858" max="3860" width="10.125" style="13" customWidth="1"/>
    <col min="3861" max="3861" width="5.125" style="13" customWidth="1"/>
    <col min="3862" max="4096" width="9" style="13"/>
    <col min="4097" max="4097" width="4.125" style="13" customWidth="1"/>
    <col min="4098" max="4098" width="22.5" style="13" customWidth="1"/>
    <col min="4099" max="4099" width="26.625" style="13" customWidth="1"/>
    <col min="4100" max="4100" width="17.125" style="13" customWidth="1"/>
    <col min="4101" max="4101" width="8.125" style="13" customWidth="1"/>
    <col min="4102" max="4102" width="4" style="13" customWidth="1"/>
    <col min="4103" max="4103" width="0" style="13" hidden="1" customWidth="1"/>
    <col min="4104" max="4104" width="23.25" style="13" customWidth="1"/>
    <col min="4105" max="4105" width="17.125" style="13" customWidth="1"/>
    <col min="4106" max="4106" width="8.125" style="13" customWidth="1"/>
    <col min="4107" max="4107" width="4" style="13" customWidth="1"/>
    <col min="4108" max="4108" width="0" style="13" hidden="1" customWidth="1"/>
    <col min="4109" max="4109" width="8.25" style="13" customWidth="1"/>
    <col min="4110" max="4110" width="0" style="13" hidden="1" customWidth="1"/>
    <col min="4111" max="4111" width="97.75" style="13" customWidth="1"/>
    <col min="4112" max="4112" width="14.125" style="13" customWidth="1"/>
    <col min="4113" max="4113" width="16" style="13" customWidth="1"/>
    <col min="4114" max="4116" width="10.125" style="13" customWidth="1"/>
    <col min="4117" max="4117" width="5.125" style="13" customWidth="1"/>
    <col min="4118" max="4352" width="9" style="13"/>
    <col min="4353" max="4353" width="4.125" style="13" customWidth="1"/>
    <col min="4354" max="4354" width="22.5" style="13" customWidth="1"/>
    <col min="4355" max="4355" width="26.625" style="13" customWidth="1"/>
    <col min="4356" max="4356" width="17.125" style="13" customWidth="1"/>
    <col min="4357" max="4357" width="8.125" style="13" customWidth="1"/>
    <col min="4358" max="4358" width="4" style="13" customWidth="1"/>
    <col min="4359" max="4359" width="0" style="13" hidden="1" customWidth="1"/>
    <col min="4360" max="4360" width="23.25" style="13" customWidth="1"/>
    <col min="4361" max="4361" width="17.125" style="13" customWidth="1"/>
    <col min="4362" max="4362" width="8.125" style="13" customWidth="1"/>
    <col min="4363" max="4363" width="4" style="13" customWidth="1"/>
    <col min="4364" max="4364" width="0" style="13" hidden="1" customWidth="1"/>
    <col min="4365" max="4365" width="8.25" style="13" customWidth="1"/>
    <col min="4366" max="4366" width="0" style="13" hidden="1" customWidth="1"/>
    <col min="4367" max="4367" width="97.75" style="13" customWidth="1"/>
    <col min="4368" max="4368" width="14.125" style="13" customWidth="1"/>
    <col min="4369" max="4369" width="16" style="13" customWidth="1"/>
    <col min="4370" max="4372" width="10.125" style="13" customWidth="1"/>
    <col min="4373" max="4373" width="5.125" style="13" customWidth="1"/>
    <col min="4374" max="4608" width="9" style="13"/>
    <col min="4609" max="4609" width="4.125" style="13" customWidth="1"/>
    <col min="4610" max="4610" width="22.5" style="13" customWidth="1"/>
    <col min="4611" max="4611" width="26.625" style="13" customWidth="1"/>
    <col min="4612" max="4612" width="17.125" style="13" customWidth="1"/>
    <col min="4613" max="4613" width="8.125" style="13" customWidth="1"/>
    <col min="4614" max="4614" width="4" style="13" customWidth="1"/>
    <col min="4615" max="4615" width="0" style="13" hidden="1" customWidth="1"/>
    <col min="4616" max="4616" width="23.25" style="13" customWidth="1"/>
    <col min="4617" max="4617" width="17.125" style="13" customWidth="1"/>
    <col min="4618" max="4618" width="8.125" style="13" customWidth="1"/>
    <col min="4619" max="4619" width="4" style="13" customWidth="1"/>
    <col min="4620" max="4620" width="0" style="13" hidden="1" customWidth="1"/>
    <col min="4621" max="4621" width="8.25" style="13" customWidth="1"/>
    <col min="4622" max="4622" width="0" style="13" hidden="1" customWidth="1"/>
    <col min="4623" max="4623" width="97.75" style="13" customWidth="1"/>
    <col min="4624" max="4624" width="14.125" style="13" customWidth="1"/>
    <col min="4625" max="4625" width="16" style="13" customWidth="1"/>
    <col min="4626" max="4628" width="10.125" style="13" customWidth="1"/>
    <col min="4629" max="4629" width="5.125" style="13" customWidth="1"/>
    <col min="4630" max="4864" width="9" style="13"/>
    <col min="4865" max="4865" width="4.125" style="13" customWidth="1"/>
    <col min="4866" max="4866" width="22.5" style="13" customWidth="1"/>
    <col min="4867" max="4867" width="26.625" style="13" customWidth="1"/>
    <col min="4868" max="4868" width="17.125" style="13" customWidth="1"/>
    <col min="4869" max="4869" width="8.125" style="13" customWidth="1"/>
    <col min="4870" max="4870" width="4" style="13" customWidth="1"/>
    <col min="4871" max="4871" width="0" style="13" hidden="1" customWidth="1"/>
    <col min="4872" max="4872" width="23.25" style="13" customWidth="1"/>
    <col min="4873" max="4873" width="17.125" style="13" customWidth="1"/>
    <col min="4874" max="4874" width="8.125" style="13" customWidth="1"/>
    <col min="4875" max="4875" width="4" style="13" customWidth="1"/>
    <col min="4876" max="4876" width="0" style="13" hidden="1" customWidth="1"/>
    <col min="4877" max="4877" width="8.25" style="13" customWidth="1"/>
    <col min="4878" max="4878" width="0" style="13" hidden="1" customWidth="1"/>
    <col min="4879" max="4879" width="97.75" style="13" customWidth="1"/>
    <col min="4880" max="4880" width="14.125" style="13" customWidth="1"/>
    <col min="4881" max="4881" width="16" style="13" customWidth="1"/>
    <col min="4882" max="4884" width="10.125" style="13" customWidth="1"/>
    <col min="4885" max="4885" width="5.125" style="13" customWidth="1"/>
    <col min="4886" max="5120" width="9" style="13"/>
    <col min="5121" max="5121" width="4.125" style="13" customWidth="1"/>
    <col min="5122" max="5122" width="22.5" style="13" customWidth="1"/>
    <col min="5123" max="5123" width="26.625" style="13" customWidth="1"/>
    <col min="5124" max="5124" width="17.125" style="13" customWidth="1"/>
    <col min="5125" max="5125" width="8.125" style="13" customWidth="1"/>
    <col min="5126" max="5126" width="4" style="13" customWidth="1"/>
    <col min="5127" max="5127" width="0" style="13" hidden="1" customWidth="1"/>
    <col min="5128" max="5128" width="23.25" style="13" customWidth="1"/>
    <col min="5129" max="5129" width="17.125" style="13" customWidth="1"/>
    <col min="5130" max="5130" width="8.125" style="13" customWidth="1"/>
    <col min="5131" max="5131" width="4" style="13" customWidth="1"/>
    <col min="5132" max="5132" width="0" style="13" hidden="1" customWidth="1"/>
    <col min="5133" max="5133" width="8.25" style="13" customWidth="1"/>
    <col min="5134" max="5134" width="0" style="13" hidden="1" customWidth="1"/>
    <col min="5135" max="5135" width="97.75" style="13" customWidth="1"/>
    <col min="5136" max="5136" width="14.125" style="13" customWidth="1"/>
    <col min="5137" max="5137" width="16" style="13" customWidth="1"/>
    <col min="5138" max="5140" width="10.125" style="13" customWidth="1"/>
    <col min="5141" max="5141" width="5.125" style="13" customWidth="1"/>
    <col min="5142" max="5376" width="9" style="13"/>
    <col min="5377" max="5377" width="4.125" style="13" customWidth="1"/>
    <col min="5378" max="5378" width="22.5" style="13" customWidth="1"/>
    <col min="5379" max="5379" width="26.625" style="13" customWidth="1"/>
    <col min="5380" max="5380" width="17.125" style="13" customWidth="1"/>
    <col min="5381" max="5381" width="8.125" style="13" customWidth="1"/>
    <col min="5382" max="5382" width="4" style="13" customWidth="1"/>
    <col min="5383" max="5383" width="0" style="13" hidden="1" customWidth="1"/>
    <col min="5384" max="5384" width="23.25" style="13" customWidth="1"/>
    <col min="5385" max="5385" width="17.125" style="13" customWidth="1"/>
    <col min="5386" max="5386" width="8.125" style="13" customWidth="1"/>
    <col min="5387" max="5387" width="4" style="13" customWidth="1"/>
    <col min="5388" max="5388" width="0" style="13" hidden="1" customWidth="1"/>
    <col min="5389" max="5389" width="8.25" style="13" customWidth="1"/>
    <col min="5390" max="5390" width="0" style="13" hidden="1" customWidth="1"/>
    <col min="5391" max="5391" width="97.75" style="13" customWidth="1"/>
    <col min="5392" max="5392" width="14.125" style="13" customWidth="1"/>
    <col min="5393" max="5393" width="16" style="13" customWidth="1"/>
    <col min="5394" max="5396" width="10.125" style="13" customWidth="1"/>
    <col min="5397" max="5397" width="5.125" style="13" customWidth="1"/>
    <col min="5398" max="5632" width="9" style="13"/>
    <col min="5633" max="5633" width="4.125" style="13" customWidth="1"/>
    <col min="5634" max="5634" width="22.5" style="13" customWidth="1"/>
    <col min="5635" max="5635" width="26.625" style="13" customWidth="1"/>
    <col min="5636" max="5636" width="17.125" style="13" customWidth="1"/>
    <col min="5637" max="5637" width="8.125" style="13" customWidth="1"/>
    <col min="5638" max="5638" width="4" style="13" customWidth="1"/>
    <col min="5639" max="5639" width="0" style="13" hidden="1" customWidth="1"/>
    <col min="5640" max="5640" width="23.25" style="13" customWidth="1"/>
    <col min="5641" max="5641" width="17.125" style="13" customWidth="1"/>
    <col min="5642" max="5642" width="8.125" style="13" customWidth="1"/>
    <col min="5643" max="5643" width="4" style="13" customWidth="1"/>
    <col min="5644" max="5644" width="0" style="13" hidden="1" customWidth="1"/>
    <col min="5645" max="5645" width="8.25" style="13" customWidth="1"/>
    <col min="5646" max="5646" width="0" style="13" hidden="1" customWidth="1"/>
    <col min="5647" max="5647" width="97.75" style="13" customWidth="1"/>
    <col min="5648" max="5648" width="14.125" style="13" customWidth="1"/>
    <col min="5649" max="5649" width="16" style="13" customWidth="1"/>
    <col min="5650" max="5652" width="10.125" style="13" customWidth="1"/>
    <col min="5653" max="5653" width="5.125" style="13" customWidth="1"/>
    <col min="5654" max="5888" width="9" style="13"/>
    <col min="5889" max="5889" width="4.125" style="13" customWidth="1"/>
    <col min="5890" max="5890" width="22.5" style="13" customWidth="1"/>
    <col min="5891" max="5891" width="26.625" style="13" customWidth="1"/>
    <col min="5892" max="5892" width="17.125" style="13" customWidth="1"/>
    <col min="5893" max="5893" width="8.125" style="13" customWidth="1"/>
    <col min="5894" max="5894" width="4" style="13" customWidth="1"/>
    <col min="5895" max="5895" width="0" style="13" hidden="1" customWidth="1"/>
    <col min="5896" max="5896" width="23.25" style="13" customWidth="1"/>
    <col min="5897" max="5897" width="17.125" style="13" customWidth="1"/>
    <col min="5898" max="5898" width="8.125" style="13" customWidth="1"/>
    <col min="5899" max="5899" width="4" style="13" customWidth="1"/>
    <col min="5900" max="5900" width="0" style="13" hidden="1" customWidth="1"/>
    <col min="5901" max="5901" width="8.25" style="13" customWidth="1"/>
    <col min="5902" max="5902" width="0" style="13" hidden="1" customWidth="1"/>
    <col min="5903" max="5903" width="97.75" style="13" customWidth="1"/>
    <col min="5904" max="5904" width="14.125" style="13" customWidth="1"/>
    <col min="5905" max="5905" width="16" style="13" customWidth="1"/>
    <col min="5906" max="5908" width="10.125" style="13" customWidth="1"/>
    <col min="5909" max="5909" width="5.125" style="13" customWidth="1"/>
    <col min="5910" max="6144" width="9" style="13"/>
    <col min="6145" max="6145" width="4.125" style="13" customWidth="1"/>
    <col min="6146" max="6146" width="22.5" style="13" customWidth="1"/>
    <col min="6147" max="6147" width="26.625" style="13" customWidth="1"/>
    <col min="6148" max="6148" width="17.125" style="13" customWidth="1"/>
    <col min="6149" max="6149" width="8.125" style="13" customWidth="1"/>
    <col min="6150" max="6150" width="4" style="13" customWidth="1"/>
    <col min="6151" max="6151" width="0" style="13" hidden="1" customWidth="1"/>
    <col min="6152" max="6152" width="23.25" style="13" customWidth="1"/>
    <col min="6153" max="6153" width="17.125" style="13" customWidth="1"/>
    <col min="6154" max="6154" width="8.125" style="13" customWidth="1"/>
    <col min="6155" max="6155" width="4" style="13" customWidth="1"/>
    <col min="6156" max="6156" width="0" style="13" hidden="1" customWidth="1"/>
    <col min="6157" max="6157" width="8.25" style="13" customWidth="1"/>
    <col min="6158" max="6158" width="0" style="13" hidden="1" customWidth="1"/>
    <col min="6159" max="6159" width="97.75" style="13" customWidth="1"/>
    <col min="6160" max="6160" width="14.125" style="13" customWidth="1"/>
    <col min="6161" max="6161" width="16" style="13" customWidth="1"/>
    <col min="6162" max="6164" width="10.125" style="13" customWidth="1"/>
    <col min="6165" max="6165" width="5.125" style="13" customWidth="1"/>
    <col min="6166" max="6400" width="9" style="13"/>
    <col min="6401" max="6401" width="4.125" style="13" customWidth="1"/>
    <col min="6402" max="6402" width="22.5" style="13" customWidth="1"/>
    <col min="6403" max="6403" width="26.625" style="13" customWidth="1"/>
    <col min="6404" max="6404" width="17.125" style="13" customWidth="1"/>
    <col min="6405" max="6405" width="8.125" style="13" customWidth="1"/>
    <col min="6406" max="6406" width="4" style="13" customWidth="1"/>
    <col min="6407" max="6407" width="0" style="13" hidden="1" customWidth="1"/>
    <col min="6408" max="6408" width="23.25" style="13" customWidth="1"/>
    <col min="6409" max="6409" width="17.125" style="13" customWidth="1"/>
    <col min="6410" max="6410" width="8.125" style="13" customWidth="1"/>
    <col min="6411" max="6411" width="4" style="13" customWidth="1"/>
    <col min="6412" max="6412" width="0" style="13" hidden="1" customWidth="1"/>
    <col min="6413" max="6413" width="8.25" style="13" customWidth="1"/>
    <col min="6414" max="6414" width="0" style="13" hidden="1" customWidth="1"/>
    <col min="6415" max="6415" width="97.75" style="13" customWidth="1"/>
    <col min="6416" max="6416" width="14.125" style="13" customWidth="1"/>
    <col min="6417" max="6417" width="16" style="13" customWidth="1"/>
    <col min="6418" max="6420" width="10.125" style="13" customWidth="1"/>
    <col min="6421" max="6421" width="5.125" style="13" customWidth="1"/>
    <col min="6422" max="6656" width="9" style="13"/>
    <col min="6657" max="6657" width="4.125" style="13" customWidth="1"/>
    <col min="6658" max="6658" width="22.5" style="13" customWidth="1"/>
    <col min="6659" max="6659" width="26.625" style="13" customWidth="1"/>
    <col min="6660" max="6660" width="17.125" style="13" customWidth="1"/>
    <col min="6661" max="6661" width="8.125" style="13" customWidth="1"/>
    <col min="6662" max="6662" width="4" style="13" customWidth="1"/>
    <col min="6663" max="6663" width="0" style="13" hidden="1" customWidth="1"/>
    <col min="6664" max="6664" width="23.25" style="13" customWidth="1"/>
    <col min="6665" max="6665" width="17.125" style="13" customWidth="1"/>
    <col min="6666" max="6666" width="8.125" style="13" customWidth="1"/>
    <col min="6667" max="6667" width="4" style="13" customWidth="1"/>
    <col min="6668" max="6668" width="0" style="13" hidden="1" customWidth="1"/>
    <col min="6669" max="6669" width="8.25" style="13" customWidth="1"/>
    <col min="6670" max="6670" width="0" style="13" hidden="1" customWidth="1"/>
    <col min="6671" max="6671" width="97.75" style="13" customWidth="1"/>
    <col min="6672" max="6672" width="14.125" style="13" customWidth="1"/>
    <col min="6673" max="6673" width="16" style="13" customWidth="1"/>
    <col min="6674" max="6676" width="10.125" style="13" customWidth="1"/>
    <col min="6677" max="6677" width="5.125" style="13" customWidth="1"/>
    <col min="6678" max="6912" width="9" style="13"/>
    <col min="6913" max="6913" width="4.125" style="13" customWidth="1"/>
    <col min="6914" max="6914" width="22.5" style="13" customWidth="1"/>
    <col min="6915" max="6915" width="26.625" style="13" customWidth="1"/>
    <col min="6916" max="6916" width="17.125" style="13" customWidth="1"/>
    <col min="6917" max="6917" width="8.125" style="13" customWidth="1"/>
    <col min="6918" max="6918" width="4" style="13" customWidth="1"/>
    <col min="6919" max="6919" width="0" style="13" hidden="1" customWidth="1"/>
    <col min="6920" max="6920" width="23.25" style="13" customWidth="1"/>
    <col min="6921" max="6921" width="17.125" style="13" customWidth="1"/>
    <col min="6922" max="6922" width="8.125" style="13" customWidth="1"/>
    <col min="6923" max="6923" width="4" style="13" customWidth="1"/>
    <col min="6924" max="6924" width="0" style="13" hidden="1" customWidth="1"/>
    <col min="6925" max="6925" width="8.25" style="13" customWidth="1"/>
    <col min="6926" max="6926" width="0" style="13" hidden="1" customWidth="1"/>
    <col min="6927" max="6927" width="97.75" style="13" customWidth="1"/>
    <col min="6928" max="6928" width="14.125" style="13" customWidth="1"/>
    <col min="6929" max="6929" width="16" style="13" customWidth="1"/>
    <col min="6930" max="6932" width="10.125" style="13" customWidth="1"/>
    <col min="6933" max="6933" width="5.125" style="13" customWidth="1"/>
    <col min="6934" max="7168" width="9" style="13"/>
    <col min="7169" max="7169" width="4.125" style="13" customWidth="1"/>
    <col min="7170" max="7170" width="22.5" style="13" customWidth="1"/>
    <col min="7171" max="7171" width="26.625" style="13" customWidth="1"/>
    <col min="7172" max="7172" width="17.125" style="13" customWidth="1"/>
    <col min="7173" max="7173" width="8.125" style="13" customWidth="1"/>
    <col min="7174" max="7174" width="4" style="13" customWidth="1"/>
    <col min="7175" max="7175" width="0" style="13" hidden="1" customWidth="1"/>
    <col min="7176" max="7176" width="23.25" style="13" customWidth="1"/>
    <col min="7177" max="7177" width="17.125" style="13" customWidth="1"/>
    <col min="7178" max="7178" width="8.125" style="13" customWidth="1"/>
    <col min="7179" max="7179" width="4" style="13" customWidth="1"/>
    <col min="7180" max="7180" width="0" style="13" hidden="1" customWidth="1"/>
    <col min="7181" max="7181" width="8.25" style="13" customWidth="1"/>
    <col min="7182" max="7182" width="0" style="13" hidden="1" customWidth="1"/>
    <col min="7183" max="7183" width="97.75" style="13" customWidth="1"/>
    <col min="7184" max="7184" width="14.125" style="13" customWidth="1"/>
    <col min="7185" max="7185" width="16" style="13" customWidth="1"/>
    <col min="7186" max="7188" width="10.125" style="13" customWidth="1"/>
    <col min="7189" max="7189" width="5.125" style="13" customWidth="1"/>
    <col min="7190" max="7424" width="9" style="13"/>
    <col min="7425" max="7425" width="4.125" style="13" customWidth="1"/>
    <col min="7426" max="7426" width="22.5" style="13" customWidth="1"/>
    <col min="7427" max="7427" width="26.625" style="13" customWidth="1"/>
    <col min="7428" max="7428" width="17.125" style="13" customWidth="1"/>
    <col min="7429" max="7429" width="8.125" style="13" customWidth="1"/>
    <col min="7430" max="7430" width="4" style="13" customWidth="1"/>
    <col min="7431" max="7431" width="0" style="13" hidden="1" customWidth="1"/>
    <col min="7432" max="7432" width="23.25" style="13" customWidth="1"/>
    <col min="7433" max="7433" width="17.125" style="13" customWidth="1"/>
    <col min="7434" max="7434" width="8.125" style="13" customWidth="1"/>
    <col min="7435" max="7435" width="4" style="13" customWidth="1"/>
    <col min="7436" max="7436" width="0" style="13" hidden="1" customWidth="1"/>
    <col min="7437" max="7437" width="8.25" style="13" customWidth="1"/>
    <col min="7438" max="7438" width="0" style="13" hidden="1" customWidth="1"/>
    <col min="7439" max="7439" width="97.75" style="13" customWidth="1"/>
    <col min="7440" max="7440" width="14.125" style="13" customWidth="1"/>
    <col min="7441" max="7441" width="16" style="13" customWidth="1"/>
    <col min="7442" max="7444" width="10.125" style="13" customWidth="1"/>
    <col min="7445" max="7445" width="5.125" style="13" customWidth="1"/>
    <col min="7446" max="7680" width="9" style="13"/>
    <col min="7681" max="7681" width="4.125" style="13" customWidth="1"/>
    <col min="7682" max="7682" width="22.5" style="13" customWidth="1"/>
    <col min="7683" max="7683" width="26.625" style="13" customWidth="1"/>
    <col min="7684" max="7684" width="17.125" style="13" customWidth="1"/>
    <col min="7685" max="7685" width="8.125" style="13" customWidth="1"/>
    <col min="7686" max="7686" width="4" style="13" customWidth="1"/>
    <col min="7687" max="7687" width="0" style="13" hidden="1" customWidth="1"/>
    <col min="7688" max="7688" width="23.25" style="13" customWidth="1"/>
    <col min="7689" max="7689" width="17.125" style="13" customWidth="1"/>
    <col min="7690" max="7690" width="8.125" style="13" customWidth="1"/>
    <col min="7691" max="7691" width="4" style="13" customWidth="1"/>
    <col min="7692" max="7692" width="0" style="13" hidden="1" customWidth="1"/>
    <col min="7693" max="7693" width="8.25" style="13" customWidth="1"/>
    <col min="7694" max="7694" width="0" style="13" hidden="1" customWidth="1"/>
    <col min="7695" max="7695" width="97.75" style="13" customWidth="1"/>
    <col min="7696" max="7696" width="14.125" style="13" customWidth="1"/>
    <col min="7697" max="7697" width="16" style="13" customWidth="1"/>
    <col min="7698" max="7700" width="10.125" style="13" customWidth="1"/>
    <col min="7701" max="7701" width="5.125" style="13" customWidth="1"/>
    <col min="7702" max="7936" width="9" style="13"/>
    <col min="7937" max="7937" width="4.125" style="13" customWidth="1"/>
    <col min="7938" max="7938" width="22.5" style="13" customWidth="1"/>
    <col min="7939" max="7939" width="26.625" style="13" customWidth="1"/>
    <col min="7940" max="7940" width="17.125" style="13" customWidth="1"/>
    <col min="7941" max="7941" width="8.125" style="13" customWidth="1"/>
    <col min="7942" max="7942" width="4" style="13" customWidth="1"/>
    <col min="7943" max="7943" width="0" style="13" hidden="1" customWidth="1"/>
    <col min="7944" max="7944" width="23.25" style="13" customWidth="1"/>
    <col min="7945" max="7945" width="17.125" style="13" customWidth="1"/>
    <col min="7946" max="7946" width="8.125" style="13" customWidth="1"/>
    <col min="7947" max="7947" width="4" style="13" customWidth="1"/>
    <col min="7948" max="7948" width="0" style="13" hidden="1" customWidth="1"/>
    <col min="7949" max="7949" width="8.25" style="13" customWidth="1"/>
    <col min="7950" max="7950" width="0" style="13" hidden="1" customWidth="1"/>
    <col min="7951" max="7951" width="97.75" style="13" customWidth="1"/>
    <col min="7952" max="7952" width="14.125" style="13" customWidth="1"/>
    <col min="7953" max="7953" width="16" style="13" customWidth="1"/>
    <col min="7954" max="7956" width="10.125" style="13" customWidth="1"/>
    <col min="7957" max="7957" width="5.125" style="13" customWidth="1"/>
    <col min="7958" max="8192" width="9" style="13"/>
    <col min="8193" max="8193" width="4.125" style="13" customWidth="1"/>
    <col min="8194" max="8194" width="22.5" style="13" customWidth="1"/>
    <col min="8195" max="8195" width="26.625" style="13" customWidth="1"/>
    <col min="8196" max="8196" width="17.125" style="13" customWidth="1"/>
    <col min="8197" max="8197" width="8.125" style="13" customWidth="1"/>
    <col min="8198" max="8198" width="4" style="13" customWidth="1"/>
    <col min="8199" max="8199" width="0" style="13" hidden="1" customWidth="1"/>
    <col min="8200" max="8200" width="23.25" style="13" customWidth="1"/>
    <col min="8201" max="8201" width="17.125" style="13" customWidth="1"/>
    <col min="8202" max="8202" width="8.125" style="13" customWidth="1"/>
    <col min="8203" max="8203" width="4" style="13" customWidth="1"/>
    <col min="8204" max="8204" width="0" style="13" hidden="1" customWidth="1"/>
    <col min="8205" max="8205" width="8.25" style="13" customWidth="1"/>
    <col min="8206" max="8206" width="0" style="13" hidden="1" customWidth="1"/>
    <col min="8207" max="8207" width="97.75" style="13" customWidth="1"/>
    <col min="8208" max="8208" width="14.125" style="13" customWidth="1"/>
    <col min="8209" max="8209" width="16" style="13" customWidth="1"/>
    <col min="8210" max="8212" width="10.125" style="13" customWidth="1"/>
    <col min="8213" max="8213" width="5.125" style="13" customWidth="1"/>
    <col min="8214" max="8448" width="9" style="13"/>
    <col min="8449" max="8449" width="4.125" style="13" customWidth="1"/>
    <col min="8450" max="8450" width="22.5" style="13" customWidth="1"/>
    <col min="8451" max="8451" width="26.625" style="13" customWidth="1"/>
    <col min="8452" max="8452" width="17.125" style="13" customWidth="1"/>
    <col min="8453" max="8453" width="8.125" style="13" customWidth="1"/>
    <col min="8454" max="8454" width="4" style="13" customWidth="1"/>
    <col min="8455" max="8455" width="0" style="13" hidden="1" customWidth="1"/>
    <col min="8456" max="8456" width="23.25" style="13" customWidth="1"/>
    <col min="8457" max="8457" width="17.125" style="13" customWidth="1"/>
    <col min="8458" max="8458" width="8.125" style="13" customWidth="1"/>
    <col min="8459" max="8459" width="4" style="13" customWidth="1"/>
    <col min="8460" max="8460" width="0" style="13" hidden="1" customWidth="1"/>
    <col min="8461" max="8461" width="8.25" style="13" customWidth="1"/>
    <col min="8462" max="8462" width="0" style="13" hidden="1" customWidth="1"/>
    <col min="8463" max="8463" width="97.75" style="13" customWidth="1"/>
    <col min="8464" max="8464" width="14.125" style="13" customWidth="1"/>
    <col min="8465" max="8465" width="16" style="13" customWidth="1"/>
    <col min="8466" max="8468" width="10.125" style="13" customWidth="1"/>
    <col min="8469" max="8469" width="5.125" style="13" customWidth="1"/>
    <col min="8470" max="8704" width="9" style="13"/>
    <col min="8705" max="8705" width="4.125" style="13" customWidth="1"/>
    <col min="8706" max="8706" width="22.5" style="13" customWidth="1"/>
    <col min="8707" max="8707" width="26.625" style="13" customWidth="1"/>
    <col min="8708" max="8708" width="17.125" style="13" customWidth="1"/>
    <col min="8709" max="8709" width="8.125" style="13" customWidth="1"/>
    <col min="8710" max="8710" width="4" style="13" customWidth="1"/>
    <col min="8711" max="8711" width="0" style="13" hidden="1" customWidth="1"/>
    <col min="8712" max="8712" width="23.25" style="13" customWidth="1"/>
    <col min="8713" max="8713" width="17.125" style="13" customWidth="1"/>
    <col min="8714" max="8714" width="8.125" style="13" customWidth="1"/>
    <col min="8715" max="8715" width="4" style="13" customWidth="1"/>
    <col min="8716" max="8716" width="0" style="13" hidden="1" customWidth="1"/>
    <col min="8717" max="8717" width="8.25" style="13" customWidth="1"/>
    <col min="8718" max="8718" width="0" style="13" hidden="1" customWidth="1"/>
    <col min="8719" max="8719" width="97.75" style="13" customWidth="1"/>
    <col min="8720" max="8720" width="14.125" style="13" customWidth="1"/>
    <col min="8721" max="8721" width="16" style="13" customWidth="1"/>
    <col min="8722" max="8724" width="10.125" style="13" customWidth="1"/>
    <col min="8725" max="8725" width="5.125" style="13" customWidth="1"/>
    <col min="8726" max="8960" width="9" style="13"/>
    <col min="8961" max="8961" width="4.125" style="13" customWidth="1"/>
    <col min="8962" max="8962" width="22.5" style="13" customWidth="1"/>
    <col min="8963" max="8963" width="26.625" style="13" customWidth="1"/>
    <col min="8964" max="8964" width="17.125" style="13" customWidth="1"/>
    <col min="8965" max="8965" width="8.125" style="13" customWidth="1"/>
    <col min="8966" max="8966" width="4" style="13" customWidth="1"/>
    <col min="8967" max="8967" width="0" style="13" hidden="1" customWidth="1"/>
    <col min="8968" max="8968" width="23.25" style="13" customWidth="1"/>
    <col min="8969" max="8969" width="17.125" style="13" customWidth="1"/>
    <col min="8970" max="8970" width="8.125" style="13" customWidth="1"/>
    <col min="8971" max="8971" width="4" style="13" customWidth="1"/>
    <col min="8972" max="8972" width="0" style="13" hidden="1" customWidth="1"/>
    <col min="8973" max="8973" width="8.25" style="13" customWidth="1"/>
    <col min="8974" max="8974" width="0" style="13" hidden="1" customWidth="1"/>
    <col min="8975" max="8975" width="97.75" style="13" customWidth="1"/>
    <col min="8976" max="8976" width="14.125" style="13" customWidth="1"/>
    <col min="8977" max="8977" width="16" style="13" customWidth="1"/>
    <col min="8978" max="8980" width="10.125" style="13" customWidth="1"/>
    <col min="8981" max="8981" width="5.125" style="13" customWidth="1"/>
    <col min="8982" max="9216" width="9" style="13"/>
    <col min="9217" max="9217" width="4.125" style="13" customWidth="1"/>
    <col min="9218" max="9218" width="22.5" style="13" customWidth="1"/>
    <col min="9219" max="9219" width="26.625" style="13" customWidth="1"/>
    <col min="9220" max="9220" width="17.125" style="13" customWidth="1"/>
    <col min="9221" max="9221" width="8.125" style="13" customWidth="1"/>
    <col min="9222" max="9222" width="4" style="13" customWidth="1"/>
    <col min="9223" max="9223" width="0" style="13" hidden="1" customWidth="1"/>
    <col min="9224" max="9224" width="23.25" style="13" customWidth="1"/>
    <col min="9225" max="9225" width="17.125" style="13" customWidth="1"/>
    <col min="9226" max="9226" width="8.125" style="13" customWidth="1"/>
    <col min="9227" max="9227" width="4" style="13" customWidth="1"/>
    <col min="9228" max="9228" width="0" style="13" hidden="1" customWidth="1"/>
    <col min="9229" max="9229" width="8.25" style="13" customWidth="1"/>
    <col min="9230" max="9230" width="0" style="13" hidden="1" customWidth="1"/>
    <col min="9231" max="9231" width="97.75" style="13" customWidth="1"/>
    <col min="9232" max="9232" width="14.125" style="13" customWidth="1"/>
    <col min="9233" max="9233" width="16" style="13" customWidth="1"/>
    <col min="9234" max="9236" width="10.125" style="13" customWidth="1"/>
    <col min="9237" max="9237" width="5.125" style="13" customWidth="1"/>
    <col min="9238" max="9472" width="9" style="13"/>
    <col min="9473" max="9473" width="4.125" style="13" customWidth="1"/>
    <col min="9474" max="9474" width="22.5" style="13" customWidth="1"/>
    <col min="9475" max="9475" width="26.625" style="13" customWidth="1"/>
    <col min="9476" max="9476" width="17.125" style="13" customWidth="1"/>
    <col min="9477" max="9477" width="8.125" style="13" customWidth="1"/>
    <col min="9478" max="9478" width="4" style="13" customWidth="1"/>
    <col min="9479" max="9479" width="0" style="13" hidden="1" customWidth="1"/>
    <col min="9480" max="9480" width="23.25" style="13" customWidth="1"/>
    <col min="9481" max="9481" width="17.125" style="13" customWidth="1"/>
    <col min="9482" max="9482" width="8.125" style="13" customWidth="1"/>
    <col min="9483" max="9483" width="4" style="13" customWidth="1"/>
    <col min="9484" max="9484" width="0" style="13" hidden="1" customWidth="1"/>
    <col min="9485" max="9485" width="8.25" style="13" customWidth="1"/>
    <col min="9486" max="9486" width="0" style="13" hidden="1" customWidth="1"/>
    <col min="9487" max="9487" width="97.75" style="13" customWidth="1"/>
    <col min="9488" max="9488" width="14.125" style="13" customWidth="1"/>
    <col min="9489" max="9489" width="16" style="13" customWidth="1"/>
    <col min="9490" max="9492" width="10.125" style="13" customWidth="1"/>
    <col min="9493" max="9493" width="5.125" style="13" customWidth="1"/>
    <col min="9494" max="9728" width="9" style="13"/>
    <col min="9729" max="9729" width="4.125" style="13" customWidth="1"/>
    <col min="9730" max="9730" width="22.5" style="13" customWidth="1"/>
    <col min="9731" max="9731" width="26.625" style="13" customWidth="1"/>
    <col min="9732" max="9732" width="17.125" style="13" customWidth="1"/>
    <col min="9733" max="9733" width="8.125" style="13" customWidth="1"/>
    <col min="9734" max="9734" width="4" style="13" customWidth="1"/>
    <col min="9735" max="9735" width="0" style="13" hidden="1" customWidth="1"/>
    <col min="9736" max="9736" width="23.25" style="13" customWidth="1"/>
    <col min="9737" max="9737" width="17.125" style="13" customWidth="1"/>
    <col min="9738" max="9738" width="8.125" style="13" customWidth="1"/>
    <col min="9739" max="9739" width="4" style="13" customWidth="1"/>
    <col min="9740" max="9740" width="0" style="13" hidden="1" customWidth="1"/>
    <col min="9741" max="9741" width="8.25" style="13" customWidth="1"/>
    <col min="9742" max="9742" width="0" style="13" hidden="1" customWidth="1"/>
    <col min="9743" max="9743" width="97.75" style="13" customWidth="1"/>
    <col min="9744" max="9744" width="14.125" style="13" customWidth="1"/>
    <col min="9745" max="9745" width="16" style="13" customWidth="1"/>
    <col min="9746" max="9748" width="10.125" style="13" customWidth="1"/>
    <col min="9749" max="9749" width="5.125" style="13" customWidth="1"/>
    <col min="9750" max="9984" width="9" style="13"/>
    <col min="9985" max="9985" width="4.125" style="13" customWidth="1"/>
    <col min="9986" max="9986" width="22.5" style="13" customWidth="1"/>
    <col min="9987" max="9987" width="26.625" style="13" customWidth="1"/>
    <col min="9988" max="9988" width="17.125" style="13" customWidth="1"/>
    <col min="9989" max="9989" width="8.125" style="13" customWidth="1"/>
    <col min="9990" max="9990" width="4" style="13" customWidth="1"/>
    <col min="9991" max="9991" width="0" style="13" hidden="1" customWidth="1"/>
    <col min="9992" max="9992" width="23.25" style="13" customWidth="1"/>
    <col min="9993" max="9993" width="17.125" style="13" customWidth="1"/>
    <col min="9994" max="9994" width="8.125" style="13" customWidth="1"/>
    <col min="9995" max="9995" width="4" style="13" customWidth="1"/>
    <col min="9996" max="9996" width="0" style="13" hidden="1" customWidth="1"/>
    <col min="9997" max="9997" width="8.25" style="13" customWidth="1"/>
    <col min="9998" max="9998" width="0" style="13" hidden="1" customWidth="1"/>
    <col min="9999" max="9999" width="97.75" style="13" customWidth="1"/>
    <col min="10000" max="10000" width="14.125" style="13" customWidth="1"/>
    <col min="10001" max="10001" width="16" style="13" customWidth="1"/>
    <col min="10002" max="10004" width="10.125" style="13" customWidth="1"/>
    <col min="10005" max="10005" width="5.125" style="13" customWidth="1"/>
    <col min="10006" max="10240" width="9" style="13"/>
    <col min="10241" max="10241" width="4.125" style="13" customWidth="1"/>
    <col min="10242" max="10242" width="22.5" style="13" customWidth="1"/>
    <col min="10243" max="10243" width="26.625" style="13" customWidth="1"/>
    <col min="10244" max="10244" width="17.125" style="13" customWidth="1"/>
    <col min="10245" max="10245" width="8.125" style="13" customWidth="1"/>
    <col min="10246" max="10246" width="4" style="13" customWidth="1"/>
    <col min="10247" max="10247" width="0" style="13" hidden="1" customWidth="1"/>
    <col min="10248" max="10248" width="23.25" style="13" customWidth="1"/>
    <col min="10249" max="10249" width="17.125" style="13" customWidth="1"/>
    <col min="10250" max="10250" width="8.125" style="13" customWidth="1"/>
    <col min="10251" max="10251" width="4" style="13" customWidth="1"/>
    <col min="10252" max="10252" width="0" style="13" hidden="1" customWidth="1"/>
    <col min="10253" max="10253" width="8.25" style="13" customWidth="1"/>
    <col min="10254" max="10254" width="0" style="13" hidden="1" customWidth="1"/>
    <col min="10255" max="10255" width="97.75" style="13" customWidth="1"/>
    <col min="10256" max="10256" width="14.125" style="13" customWidth="1"/>
    <col min="10257" max="10257" width="16" style="13" customWidth="1"/>
    <col min="10258" max="10260" width="10.125" style="13" customWidth="1"/>
    <col min="10261" max="10261" width="5.125" style="13" customWidth="1"/>
    <col min="10262" max="10496" width="9" style="13"/>
    <col min="10497" max="10497" width="4.125" style="13" customWidth="1"/>
    <col min="10498" max="10498" width="22.5" style="13" customWidth="1"/>
    <col min="10499" max="10499" width="26.625" style="13" customWidth="1"/>
    <col min="10500" max="10500" width="17.125" style="13" customWidth="1"/>
    <col min="10501" max="10501" width="8.125" style="13" customWidth="1"/>
    <col min="10502" max="10502" width="4" style="13" customWidth="1"/>
    <col min="10503" max="10503" width="0" style="13" hidden="1" customWidth="1"/>
    <col min="10504" max="10504" width="23.25" style="13" customWidth="1"/>
    <col min="10505" max="10505" width="17.125" style="13" customWidth="1"/>
    <col min="10506" max="10506" width="8.125" style="13" customWidth="1"/>
    <col min="10507" max="10507" width="4" style="13" customWidth="1"/>
    <col min="10508" max="10508" width="0" style="13" hidden="1" customWidth="1"/>
    <col min="10509" max="10509" width="8.25" style="13" customWidth="1"/>
    <col min="10510" max="10510" width="0" style="13" hidden="1" customWidth="1"/>
    <col min="10511" max="10511" width="97.75" style="13" customWidth="1"/>
    <col min="10512" max="10512" width="14.125" style="13" customWidth="1"/>
    <col min="10513" max="10513" width="16" style="13" customWidth="1"/>
    <col min="10514" max="10516" width="10.125" style="13" customWidth="1"/>
    <col min="10517" max="10517" width="5.125" style="13" customWidth="1"/>
    <col min="10518" max="10752" width="9" style="13"/>
    <col min="10753" max="10753" width="4.125" style="13" customWidth="1"/>
    <col min="10754" max="10754" width="22.5" style="13" customWidth="1"/>
    <col min="10755" max="10755" width="26.625" style="13" customWidth="1"/>
    <col min="10756" max="10756" width="17.125" style="13" customWidth="1"/>
    <col min="10757" max="10757" width="8.125" style="13" customWidth="1"/>
    <col min="10758" max="10758" width="4" style="13" customWidth="1"/>
    <col min="10759" max="10759" width="0" style="13" hidden="1" customWidth="1"/>
    <col min="10760" max="10760" width="23.25" style="13" customWidth="1"/>
    <col min="10761" max="10761" width="17.125" style="13" customWidth="1"/>
    <col min="10762" max="10762" width="8.125" style="13" customWidth="1"/>
    <col min="10763" max="10763" width="4" style="13" customWidth="1"/>
    <col min="10764" max="10764" width="0" style="13" hidden="1" customWidth="1"/>
    <col min="10765" max="10765" width="8.25" style="13" customWidth="1"/>
    <col min="10766" max="10766" width="0" style="13" hidden="1" customWidth="1"/>
    <col min="10767" max="10767" width="97.75" style="13" customWidth="1"/>
    <col min="10768" max="10768" width="14.125" style="13" customWidth="1"/>
    <col min="10769" max="10769" width="16" style="13" customWidth="1"/>
    <col min="10770" max="10772" width="10.125" style="13" customWidth="1"/>
    <col min="10773" max="10773" width="5.125" style="13" customWidth="1"/>
    <col min="10774" max="11008" width="9" style="13"/>
    <col min="11009" max="11009" width="4.125" style="13" customWidth="1"/>
    <col min="11010" max="11010" width="22.5" style="13" customWidth="1"/>
    <col min="11011" max="11011" width="26.625" style="13" customWidth="1"/>
    <col min="11012" max="11012" width="17.125" style="13" customWidth="1"/>
    <col min="11013" max="11013" width="8.125" style="13" customWidth="1"/>
    <col min="11014" max="11014" width="4" style="13" customWidth="1"/>
    <col min="11015" max="11015" width="0" style="13" hidden="1" customWidth="1"/>
    <col min="11016" max="11016" width="23.25" style="13" customWidth="1"/>
    <col min="11017" max="11017" width="17.125" style="13" customWidth="1"/>
    <col min="11018" max="11018" width="8.125" style="13" customWidth="1"/>
    <col min="11019" max="11019" width="4" style="13" customWidth="1"/>
    <col min="11020" max="11020" width="0" style="13" hidden="1" customWidth="1"/>
    <col min="11021" max="11021" width="8.25" style="13" customWidth="1"/>
    <col min="11022" max="11022" width="0" style="13" hidden="1" customWidth="1"/>
    <col min="11023" max="11023" width="97.75" style="13" customWidth="1"/>
    <col min="11024" max="11024" width="14.125" style="13" customWidth="1"/>
    <col min="11025" max="11025" width="16" style="13" customWidth="1"/>
    <col min="11026" max="11028" width="10.125" style="13" customWidth="1"/>
    <col min="11029" max="11029" width="5.125" style="13" customWidth="1"/>
    <col min="11030" max="11264" width="9" style="13"/>
    <col min="11265" max="11265" width="4.125" style="13" customWidth="1"/>
    <col min="11266" max="11266" width="22.5" style="13" customWidth="1"/>
    <col min="11267" max="11267" width="26.625" style="13" customWidth="1"/>
    <col min="11268" max="11268" width="17.125" style="13" customWidth="1"/>
    <col min="11269" max="11269" width="8.125" style="13" customWidth="1"/>
    <col min="11270" max="11270" width="4" style="13" customWidth="1"/>
    <col min="11271" max="11271" width="0" style="13" hidden="1" customWidth="1"/>
    <col min="11272" max="11272" width="23.25" style="13" customWidth="1"/>
    <col min="11273" max="11273" width="17.125" style="13" customWidth="1"/>
    <col min="11274" max="11274" width="8.125" style="13" customWidth="1"/>
    <col min="11275" max="11275" width="4" style="13" customWidth="1"/>
    <col min="11276" max="11276" width="0" style="13" hidden="1" customWidth="1"/>
    <col min="11277" max="11277" width="8.25" style="13" customWidth="1"/>
    <col min="11278" max="11278" width="0" style="13" hidden="1" customWidth="1"/>
    <col min="11279" max="11279" width="97.75" style="13" customWidth="1"/>
    <col min="11280" max="11280" width="14.125" style="13" customWidth="1"/>
    <col min="11281" max="11281" width="16" style="13" customWidth="1"/>
    <col min="11282" max="11284" width="10.125" style="13" customWidth="1"/>
    <col min="11285" max="11285" width="5.125" style="13" customWidth="1"/>
    <col min="11286" max="11520" width="9" style="13"/>
    <col min="11521" max="11521" width="4.125" style="13" customWidth="1"/>
    <col min="11522" max="11522" width="22.5" style="13" customWidth="1"/>
    <col min="11523" max="11523" width="26.625" style="13" customWidth="1"/>
    <col min="11524" max="11524" width="17.125" style="13" customWidth="1"/>
    <col min="11525" max="11525" width="8.125" style="13" customWidth="1"/>
    <col min="11526" max="11526" width="4" style="13" customWidth="1"/>
    <col min="11527" max="11527" width="0" style="13" hidden="1" customWidth="1"/>
    <col min="11528" max="11528" width="23.25" style="13" customWidth="1"/>
    <col min="11529" max="11529" width="17.125" style="13" customWidth="1"/>
    <col min="11530" max="11530" width="8.125" style="13" customWidth="1"/>
    <col min="11531" max="11531" width="4" style="13" customWidth="1"/>
    <col min="11532" max="11532" width="0" style="13" hidden="1" customWidth="1"/>
    <col min="11533" max="11533" width="8.25" style="13" customWidth="1"/>
    <col min="11534" max="11534" width="0" style="13" hidden="1" customWidth="1"/>
    <col min="11535" max="11535" width="97.75" style="13" customWidth="1"/>
    <col min="11536" max="11536" width="14.125" style="13" customWidth="1"/>
    <col min="11537" max="11537" width="16" style="13" customWidth="1"/>
    <col min="11538" max="11540" width="10.125" style="13" customWidth="1"/>
    <col min="11541" max="11541" width="5.125" style="13" customWidth="1"/>
    <col min="11542" max="11776" width="9" style="13"/>
    <col min="11777" max="11777" width="4.125" style="13" customWidth="1"/>
    <col min="11778" max="11778" width="22.5" style="13" customWidth="1"/>
    <col min="11779" max="11779" width="26.625" style="13" customWidth="1"/>
    <col min="11780" max="11780" width="17.125" style="13" customWidth="1"/>
    <col min="11781" max="11781" width="8.125" style="13" customWidth="1"/>
    <col min="11782" max="11782" width="4" style="13" customWidth="1"/>
    <col min="11783" max="11783" width="0" style="13" hidden="1" customWidth="1"/>
    <col min="11784" max="11784" width="23.25" style="13" customWidth="1"/>
    <col min="11785" max="11785" width="17.125" style="13" customWidth="1"/>
    <col min="11786" max="11786" width="8.125" style="13" customWidth="1"/>
    <col min="11787" max="11787" width="4" style="13" customWidth="1"/>
    <col min="11788" max="11788" width="0" style="13" hidden="1" customWidth="1"/>
    <col min="11789" max="11789" width="8.25" style="13" customWidth="1"/>
    <col min="11790" max="11790" width="0" style="13" hidden="1" customWidth="1"/>
    <col min="11791" max="11791" width="97.75" style="13" customWidth="1"/>
    <col min="11792" max="11792" width="14.125" style="13" customWidth="1"/>
    <col min="11793" max="11793" width="16" style="13" customWidth="1"/>
    <col min="11794" max="11796" width="10.125" style="13" customWidth="1"/>
    <col min="11797" max="11797" width="5.125" style="13" customWidth="1"/>
    <col min="11798" max="12032" width="9" style="13"/>
    <col min="12033" max="12033" width="4.125" style="13" customWidth="1"/>
    <col min="12034" max="12034" width="22.5" style="13" customWidth="1"/>
    <col min="12035" max="12035" width="26.625" style="13" customWidth="1"/>
    <col min="12036" max="12036" width="17.125" style="13" customWidth="1"/>
    <col min="12037" max="12037" width="8.125" style="13" customWidth="1"/>
    <col min="12038" max="12038" width="4" style="13" customWidth="1"/>
    <col min="12039" max="12039" width="0" style="13" hidden="1" customWidth="1"/>
    <col min="12040" max="12040" width="23.25" style="13" customWidth="1"/>
    <col min="12041" max="12041" width="17.125" style="13" customWidth="1"/>
    <col min="12042" max="12042" width="8.125" style="13" customWidth="1"/>
    <col min="12043" max="12043" width="4" style="13" customWidth="1"/>
    <col min="12044" max="12044" width="0" style="13" hidden="1" customWidth="1"/>
    <col min="12045" max="12045" width="8.25" style="13" customWidth="1"/>
    <col min="12046" max="12046" width="0" style="13" hidden="1" customWidth="1"/>
    <col min="12047" max="12047" width="97.75" style="13" customWidth="1"/>
    <col min="12048" max="12048" width="14.125" style="13" customWidth="1"/>
    <col min="12049" max="12049" width="16" style="13" customWidth="1"/>
    <col min="12050" max="12052" width="10.125" style="13" customWidth="1"/>
    <col min="12053" max="12053" width="5.125" style="13" customWidth="1"/>
    <col min="12054" max="12288" width="9" style="13"/>
    <col min="12289" max="12289" width="4.125" style="13" customWidth="1"/>
    <col min="12290" max="12290" width="22.5" style="13" customWidth="1"/>
    <col min="12291" max="12291" width="26.625" style="13" customWidth="1"/>
    <col min="12292" max="12292" width="17.125" style="13" customWidth="1"/>
    <col min="12293" max="12293" width="8.125" style="13" customWidth="1"/>
    <col min="12294" max="12294" width="4" style="13" customWidth="1"/>
    <col min="12295" max="12295" width="0" style="13" hidden="1" customWidth="1"/>
    <col min="12296" max="12296" width="23.25" style="13" customWidth="1"/>
    <col min="12297" max="12297" width="17.125" style="13" customWidth="1"/>
    <col min="12298" max="12298" width="8.125" style="13" customWidth="1"/>
    <col min="12299" max="12299" width="4" style="13" customWidth="1"/>
    <col min="12300" max="12300" width="0" style="13" hidden="1" customWidth="1"/>
    <col min="12301" max="12301" width="8.25" style="13" customWidth="1"/>
    <col min="12302" max="12302" width="0" style="13" hidden="1" customWidth="1"/>
    <col min="12303" max="12303" width="97.75" style="13" customWidth="1"/>
    <col min="12304" max="12304" width="14.125" style="13" customWidth="1"/>
    <col min="12305" max="12305" width="16" style="13" customWidth="1"/>
    <col min="12306" max="12308" width="10.125" style="13" customWidth="1"/>
    <col min="12309" max="12309" width="5.125" style="13" customWidth="1"/>
    <col min="12310" max="12544" width="9" style="13"/>
    <col min="12545" max="12545" width="4.125" style="13" customWidth="1"/>
    <col min="12546" max="12546" width="22.5" style="13" customWidth="1"/>
    <col min="12547" max="12547" width="26.625" style="13" customWidth="1"/>
    <col min="12548" max="12548" width="17.125" style="13" customWidth="1"/>
    <col min="12549" max="12549" width="8.125" style="13" customWidth="1"/>
    <col min="12550" max="12550" width="4" style="13" customWidth="1"/>
    <col min="12551" max="12551" width="0" style="13" hidden="1" customWidth="1"/>
    <col min="12552" max="12552" width="23.25" style="13" customWidth="1"/>
    <col min="12553" max="12553" width="17.125" style="13" customWidth="1"/>
    <col min="12554" max="12554" width="8.125" style="13" customWidth="1"/>
    <col min="12555" max="12555" width="4" style="13" customWidth="1"/>
    <col min="12556" max="12556" width="0" style="13" hidden="1" customWidth="1"/>
    <col min="12557" max="12557" width="8.25" style="13" customWidth="1"/>
    <col min="12558" max="12558" width="0" style="13" hidden="1" customWidth="1"/>
    <col min="12559" max="12559" width="97.75" style="13" customWidth="1"/>
    <col min="12560" max="12560" width="14.125" style="13" customWidth="1"/>
    <col min="12561" max="12561" width="16" style="13" customWidth="1"/>
    <col min="12562" max="12564" width="10.125" style="13" customWidth="1"/>
    <col min="12565" max="12565" width="5.125" style="13" customWidth="1"/>
    <col min="12566" max="12800" width="9" style="13"/>
    <col min="12801" max="12801" width="4.125" style="13" customWidth="1"/>
    <col min="12802" max="12802" width="22.5" style="13" customWidth="1"/>
    <col min="12803" max="12803" width="26.625" style="13" customWidth="1"/>
    <col min="12804" max="12804" width="17.125" style="13" customWidth="1"/>
    <col min="12805" max="12805" width="8.125" style="13" customWidth="1"/>
    <col min="12806" max="12806" width="4" style="13" customWidth="1"/>
    <col min="12807" max="12807" width="0" style="13" hidden="1" customWidth="1"/>
    <col min="12808" max="12808" width="23.25" style="13" customWidth="1"/>
    <col min="12809" max="12809" width="17.125" style="13" customWidth="1"/>
    <col min="12810" max="12810" width="8.125" style="13" customWidth="1"/>
    <col min="12811" max="12811" width="4" style="13" customWidth="1"/>
    <col min="12812" max="12812" width="0" style="13" hidden="1" customWidth="1"/>
    <col min="12813" max="12813" width="8.25" style="13" customWidth="1"/>
    <col min="12814" max="12814" width="0" style="13" hidden="1" customWidth="1"/>
    <col min="12815" max="12815" width="97.75" style="13" customWidth="1"/>
    <col min="12816" max="12816" width="14.125" style="13" customWidth="1"/>
    <col min="12817" max="12817" width="16" style="13" customWidth="1"/>
    <col min="12818" max="12820" width="10.125" style="13" customWidth="1"/>
    <col min="12821" max="12821" width="5.125" style="13" customWidth="1"/>
    <col min="12822" max="13056" width="9" style="13"/>
    <col min="13057" max="13057" width="4.125" style="13" customWidth="1"/>
    <col min="13058" max="13058" width="22.5" style="13" customWidth="1"/>
    <col min="13059" max="13059" width="26.625" style="13" customWidth="1"/>
    <col min="13060" max="13060" width="17.125" style="13" customWidth="1"/>
    <col min="13061" max="13061" width="8.125" style="13" customWidth="1"/>
    <col min="13062" max="13062" width="4" style="13" customWidth="1"/>
    <col min="13063" max="13063" width="0" style="13" hidden="1" customWidth="1"/>
    <col min="13064" max="13064" width="23.25" style="13" customWidth="1"/>
    <col min="13065" max="13065" width="17.125" style="13" customWidth="1"/>
    <col min="13066" max="13066" width="8.125" style="13" customWidth="1"/>
    <col min="13067" max="13067" width="4" style="13" customWidth="1"/>
    <col min="13068" max="13068" width="0" style="13" hidden="1" customWidth="1"/>
    <col min="13069" max="13069" width="8.25" style="13" customWidth="1"/>
    <col min="13070" max="13070" width="0" style="13" hidden="1" customWidth="1"/>
    <col min="13071" max="13071" width="97.75" style="13" customWidth="1"/>
    <col min="13072" max="13072" width="14.125" style="13" customWidth="1"/>
    <col min="13073" max="13073" width="16" style="13" customWidth="1"/>
    <col min="13074" max="13076" width="10.125" style="13" customWidth="1"/>
    <col min="13077" max="13077" width="5.125" style="13" customWidth="1"/>
    <col min="13078" max="13312" width="9" style="13"/>
    <col min="13313" max="13313" width="4.125" style="13" customWidth="1"/>
    <col min="13314" max="13314" width="22.5" style="13" customWidth="1"/>
    <col min="13315" max="13315" width="26.625" style="13" customWidth="1"/>
    <col min="13316" max="13316" width="17.125" style="13" customWidth="1"/>
    <col min="13317" max="13317" width="8.125" style="13" customWidth="1"/>
    <col min="13318" max="13318" width="4" style="13" customWidth="1"/>
    <col min="13319" max="13319" width="0" style="13" hidden="1" customWidth="1"/>
    <col min="13320" max="13320" width="23.25" style="13" customWidth="1"/>
    <col min="13321" max="13321" width="17.125" style="13" customWidth="1"/>
    <col min="13322" max="13322" width="8.125" style="13" customWidth="1"/>
    <col min="13323" max="13323" width="4" style="13" customWidth="1"/>
    <col min="13324" max="13324" width="0" style="13" hidden="1" customWidth="1"/>
    <col min="13325" max="13325" width="8.25" style="13" customWidth="1"/>
    <col min="13326" max="13326" width="0" style="13" hidden="1" customWidth="1"/>
    <col min="13327" max="13327" width="97.75" style="13" customWidth="1"/>
    <col min="13328" max="13328" width="14.125" style="13" customWidth="1"/>
    <col min="13329" max="13329" width="16" style="13" customWidth="1"/>
    <col min="13330" max="13332" width="10.125" style="13" customWidth="1"/>
    <col min="13333" max="13333" width="5.125" style="13" customWidth="1"/>
    <col min="13334" max="13568" width="9" style="13"/>
    <col min="13569" max="13569" width="4.125" style="13" customWidth="1"/>
    <col min="13570" max="13570" width="22.5" style="13" customWidth="1"/>
    <col min="13571" max="13571" width="26.625" style="13" customWidth="1"/>
    <col min="13572" max="13572" width="17.125" style="13" customWidth="1"/>
    <col min="13573" max="13573" width="8.125" style="13" customWidth="1"/>
    <col min="13574" max="13574" width="4" style="13" customWidth="1"/>
    <col min="13575" max="13575" width="0" style="13" hidden="1" customWidth="1"/>
    <col min="13576" max="13576" width="23.25" style="13" customWidth="1"/>
    <col min="13577" max="13577" width="17.125" style="13" customWidth="1"/>
    <col min="13578" max="13578" width="8.125" style="13" customWidth="1"/>
    <col min="13579" max="13579" width="4" style="13" customWidth="1"/>
    <col min="13580" max="13580" width="0" style="13" hidden="1" customWidth="1"/>
    <col min="13581" max="13581" width="8.25" style="13" customWidth="1"/>
    <col min="13582" max="13582" width="0" style="13" hidden="1" customWidth="1"/>
    <col min="13583" max="13583" width="97.75" style="13" customWidth="1"/>
    <col min="13584" max="13584" width="14.125" style="13" customWidth="1"/>
    <col min="13585" max="13585" width="16" style="13" customWidth="1"/>
    <col min="13586" max="13588" width="10.125" style="13" customWidth="1"/>
    <col min="13589" max="13589" width="5.125" style="13" customWidth="1"/>
    <col min="13590" max="13824" width="9" style="13"/>
    <col min="13825" max="13825" width="4.125" style="13" customWidth="1"/>
    <col min="13826" max="13826" width="22.5" style="13" customWidth="1"/>
    <col min="13827" max="13827" width="26.625" style="13" customWidth="1"/>
    <col min="13828" max="13828" width="17.125" style="13" customWidth="1"/>
    <col min="13829" max="13829" width="8.125" style="13" customWidth="1"/>
    <col min="13830" max="13830" width="4" style="13" customWidth="1"/>
    <col min="13831" max="13831" width="0" style="13" hidden="1" customWidth="1"/>
    <col min="13832" max="13832" width="23.25" style="13" customWidth="1"/>
    <col min="13833" max="13833" width="17.125" style="13" customWidth="1"/>
    <col min="13834" max="13834" width="8.125" style="13" customWidth="1"/>
    <col min="13835" max="13835" width="4" style="13" customWidth="1"/>
    <col min="13836" max="13836" width="0" style="13" hidden="1" customWidth="1"/>
    <col min="13837" max="13837" width="8.25" style="13" customWidth="1"/>
    <col min="13838" max="13838" width="0" style="13" hidden="1" customWidth="1"/>
    <col min="13839" max="13839" width="97.75" style="13" customWidth="1"/>
    <col min="13840" max="13840" width="14.125" style="13" customWidth="1"/>
    <col min="13841" max="13841" width="16" style="13" customWidth="1"/>
    <col min="13842" max="13844" width="10.125" style="13" customWidth="1"/>
    <col min="13845" max="13845" width="5.125" style="13" customWidth="1"/>
    <col min="13846" max="14080" width="9" style="13"/>
    <col min="14081" max="14081" width="4.125" style="13" customWidth="1"/>
    <col min="14082" max="14082" width="22.5" style="13" customWidth="1"/>
    <col min="14083" max="14083" width="26.625" style="13" customWidth="1"/>
    <col min="14084" max="14084" width="17.125" style="13" customWidth="1"/>
    <col min="14085" max="14085" width="8.125" style="13" customWidth="1"/>
    <col min="14086" max="14086" width="4" style="13" customWidth="1"/>
    <col min="14087" max="14087" width="0" style="13" hidden="1" customWidth="1"/>
    <col min="14088" max="14088" width="23.25" style="13" customWidth="1"/>
    <col min="14089" max="14089" width="17.125" style="13" customWidth="1"/>
    <col min="14090" max="14090" width="8.125" style="13" customWidth="1"/>
    <col min="14091" max="14091" width="4" style="13" customWidth="1"/>
    <col min="14092" max="14092" width="0" style="13" hidden="1" customWidth="1"/>
    <col min="14093" max="14093" width="8.25" style="13" customWidth="1"/>
    <col min="14094" max="14094" width="0" style="13" hidden="1" customWidth="1"/>
    <col min="14095" max="14095" width="97.75" style="13" customWidth="1"/>
    <col min="14096" max="14096" width="14.125" style="13" customWidth="1"/>
    <col min="14097" max="14097" width="16" style="13" customWidth="1"/>
    <col min="14098" max="14100" width="10.125" style="13" customWidth="1"/>
    <col min="14101" max="14101" width="5.125" style="13" customWidth="1"/>
    <col min="14102" max="14336" width="9" style="13"/>
    <col min="14337" max="14337" width="4.125" style="13" customWidth="1"/>
    <col min="14338" max="14338" width="22.5" style="13" customWidth="1"/>
    <col min="14339" max="14339" width="26.625" style="13" customWidth="1"/>
    <col min="14340" max="14340" width="17.125" style="13" customWidth="1"/>
    <col min="14341" max="14341" width="8.125" style="13" customWidth="1"/>
    <col min="14342" max="14342" width="4" style="13" customWidth="1"/>
    <col min="14343" max="14343" width="0" style="13" hidden="1" customWidth="1"/>
    <col min="14344" max="14344" width="23.25" style="13" customWidth="1"/>
    <col min="14345" max="14345" width="17.125" style="13" customWidth="1"/>
    <col min="14346" max="14346" width="8.125" style="13" customWidth="1"/>
    <col min="14347" max="14347" width="4" style="13" customWidth="1"/>
    <col min="14348" max="14348" width="0" style="13" hidden="1" customWidth="1"/>
    <col min="14349" max="14349" width="8.25" style="13" customWidth="1"/>
    <col min="14350" max="14350" width="0" style="13" hidden="1" customWidth="1"/>
    <col min="14351" max="14351" width="97.75" style="13" customWidth="1"/>
    <col min="14352" max="14352" width="14.125" style="13" customWidth="1"/>
    <col min="14353" max="14353" width="16" style="13" customWidth="1"/>
    <col min="14354" max="14356" width="10.125" style="13" customWidth="1"/>
    <col min="14357" max="14357" width="5.125" style="13" customWidth="1"/>
    <col min="14358" max="14592" width="9" style="13"/>
    <col min="14593" max="14593" width="4.125" style="13" customWidth="1"/>
    <col min="14594" max="14594" width="22.5" style="13" customWidth="1"/>
    <col min="14595" max="14595" width="26.625" style="13" customWidth="1"/>
    <col min="14596" max="14596" width="17.125" style="13" customWidth="1"/>
    <col min="14597" max="14597" width="8.125" style="13" customWidth="1"/>
    <col min="14598" max="14598" width="4" style="13" customWidth="1"/>
    <col min="14599" max="14599" width="0" style="13" hidden="1" customWidth="1"/>
    <col min="14600" max="14600" width="23.25" style="13" customWidth="1"/>
    <col min="14601" max="14601" width="17.125" style="13" customWidth="1"/>
    <col min="14602" max="14602" width="8.125" style="13" customWidth="1"/>
    <col min="14603" max="14603" width="4" style="13" customWidth="1"/>
    <col min="14604" max="14604" width="0" style="13" hidden="1" customWidth="1"/>
    <col min="14605" max="14605" width="8.25" style="13" customWidth="1"/>
    <col min="14606" max="14606" width="0" style="13" hidden="1" customWidth="1"/>
    <col min="14607" max="14607" width="97.75" style="13" customWidth="1"/>
    <col min="14608" max="14608" width="14.125" style="13" customWidth="1"/>
    <col min="14609" max="14609" width="16" style="13" customWidth="1"/>
    <col min="14610" max="14612" width="10.125" style="13" customWidth="1"/>
    <col min="14613" max="14613" width="5.125" style="13" customWidth="1"/>
    <col min="14614" max="14848" width="9" style="13"/>
    <col min="14849" max="14849" width="4.125" style="13" customWidth="1"/>
    <col min="14850" max="14850" width="22.5" style="13" customWidth="1"/>
    <col min="14851" max="14851" width="26.625" style="13" customWidth="1"/>
    <col min="14852" max="14852" width="17.125" style="13" customWidth="1"/>
    <col min="14853" max="14853" width="8.125" style="13" customWidth="1"/>
    <col min="14854" max="14854" width="4" style="13" customWidth="1"/>
    <col min="14855" max="14855" width="0" style="13" hidden="1" customWidth="1"/>
    <col min="14856" max="14856" width="23.25" style="13" customWidth="1"/>
    <col min="14857" max="14857" width="17.125" style="13" customWidth="1"/>
    <col min="14858" max="14858" width="8.125" style="13" customWidth="1"/>
    <col min="14859" max="14859" width="4" style="13" customWidth="1"/>
    <col min="14860" max="14860" width="0" style="13" hidden="1" customWidth="1"/>
    <col min="14861" max="14861" width="8.25" style="13" customWidth="1"/>
    <col min="14862" max="14862" width="0" style="13" hidden="1" customWidth="1"/>
    <col min="14863" max="14863" width="97.75" style="13" customWidth="1"/>
    <col min="14864" max="14864" width="14.125" style="13" customWidth="1"/>
    <col min="14865" max="14865" width="16" style="13" customWidth="1"/>
    <col min="14866" max="14868" width="10.125" style="13" customWidth="1"/>
    <col min="14869" max="14869" width="5.125" style="13" customWidth="1"/>
    <col min="14870" max="15104" width="9" style="13"/>
    <col min="15105" max="15105" width="4.125" style="13" customWidth="1"/>
    <col min="15106" max="15106" width="22.5" style="13" customWidth="1"/>
    <col min="15107" max="15107" width="26.625" style="13" customWidth="1"/>
    <col min="15108" max="15108" width="17.125" style="13" customWidth="1"/>
    <col min="15109" max="15109" width="8.125" style="13" customWidth="1"/>
    <col min="15110" max="15110" width="4" style="13" customWidth="1"/>
    <col min="15111" max="15111" width="0" style="13" hidden="1" customWidth="1"/>
    <col min="15112" max="15112" width="23.25" style="13" customWidth="1"/>
    <col min="15113" max="15113" width="17.125" style="13" customWidth="1"/>
    <col min="15114" max="15114" width="8.125" style="13" customWidth="1"/>
    <col min="15115" max="15115" width="4" style="13" customWidth="1"/>
    <col min="15116" max="15116" width="0" style="13" hidden="1" customWidth="1"/>
    <col min="15117" max="15117" width="8.25" style="13" customWidth="1"/>
    <col min="15118" max="15118" width="0" style="13" hidden="1" customWidth="1"/>
    <col min="15119" max="15119" width="97.75" style="13" customWidth="1"/>
    <col min="15120" max="15120" width="14.125" style="13" customWidth="1"/>
    <col min="15121" max="15121" width="16" style="13" customWidth="1"/>
    <col min="15122" max="15124" width="10.125" style="13" customWidth="1"/>
    <col min="15125" max="15125" width="5.125" style="13" customWidth="1"/>
    <col min="15126" max="15360" width="9" style="13"/>
    <col min="15361" max="15361" width="4.125" style="13" customWidth="1"/>
    <col min="15362" max="15362" width="22.5" style="13" customWidth="1"/>
    <col min="15363" max="15363" width="26.625" style="13" customWidth="1"/>
    <col min="15364" max="15364" width="17.125" style="13" customWidth="1"/>
    <col min="15365" max="15365" width="8.125" style="13" customWidth="1"/>
    <col min="15366" max="15366" width="4" style="13" customWidth="1"/>
    <col min="15367" max="15367" width="0" style="13" hidden="1" customWidth="1"/>
    <col min="15368" max="15368" width="23.25" style="13" customWidth="1"/>
    <col min="15369" max="15369" width="17.125" style="13" customWidth="1"/>
    <col min="15370" max="15370" width="8.125" style="13" customWidth="1"/>
    <col min="15371" max="15371" width="4" style="13" customWidth="1"/>
    <col min="15372" max="15372" width="0" style="13" hidden="1" customWidth="1"/>
    <col min="15373" max="15373" width="8.25" style="13" customWidth="1"/>
    <col min="15374" max="15374" width="0" style="13" hidden="1" customWidth="1"/>
    <col min="15375" max="15375" width="97.75" style="13" customWidth="1"/>
    <col min="15376" max="15376" width="14.125" style="13" customWidth="1"/>
    <col min="15377" max="15377" width="16" style="13" customWidth="1"/>
    <col min="15378" max="15380" width="10.125" style="13" customWidth="1"/>
    <col min="15381" max="15381" width="5.125" style="13" customWidth="1"/>
    <col min="15382" max="15616" width="9" style="13"/>
    <col min="15617" max="15617" width="4.125" style="13" customWidth="1"/>
    <col min="15618" max="15618" width="22.5" style="13" customWidth="1"/>
    <col min="15619" max="15619" width="26.625" style="13" customWidth="1"/>
    <col min="15620" max="15620" width="17.125" style="13" customWidth="1"/>
    <col min="15621" max="15621" width="8.125" style="13" customWidth="1"/>
    <col min="15622" max="15622" width="4" style="13" customWidth="1"/>
    <col min="15623" max="15623" width="0" style="13" hidden="1" customWidth="1"/>
    <col min="15624" max="15624" width="23.25" style="13" customWidth="1"/>
    <col min="15625" max="15625" width="17.125" style="13" customWidth="1"/>
    <col min="15626" max="15626" width="8.125" style="13" customWidth="1"/>
    <col min="15627" max="15627" width="4" style="13" customWidth="1"/>
    <col min="15628" max="15628" width="0" style="13" hidden="1" customWidth="1"/>
    <col min="15629" max="15629" width="8.25" style="13" customWidth="1"/>
    <col min="15630" max="15630" width="0" style="13" hidden="1" customWidth="1"/>
    <col min="15631" max="15631" width="97.75" style="13" customWidth="1"/>
    <col min="15632" max="15632" width="14.125" style="13" customWidth="1"/>
    <col min="15633" max="15633" width="16" style="13" customWidth="1"/>
    <col min="15634" max="15636" width="10.125" style="13" customWidth="1"/>
    <col min="15637" max="15637" width="5.125" style="13" customWidth="1"/>
    <col min="15638" max="15872" width="9" style="13"/>
    <col min="15873" max="15873" width="4.125" style="13" customWidth="1"/>
    <col min="15874" max="15874" width="22.5" style="13" customWidth="1"/>
    <col min="15875" max="15875" width="26.625" style="13" customWidth="1"/>
    <col min="15876" max="15876" width="17.125" style="13" customWidth="1"/>
    <col min="15877" max="15877" width="8.125" style="13" customWidth="1"/>
    <col min="15878" max="15878" width="4" style="13" customWidth="1"/>
    <col min="15879" max="15879" width="0" style="13" hidden="1" customWidth="1"/>
    <col min="15880" max="15880" width="23.25" style="13" customWidth="1"/>
    <col min="15881" max="15881" width="17.125" style="13" customWidth="1"/>
    <col min="15882" max="15882" width="8.125" style="13" customWidth="1"/>
    <col min="15883" max="15883" width="4" style="13" customWidth="1"/>
    <col min="15884" max="15884" width="0" style="13" hidden="1" customWidth="1"/>
    <col min="15885" max="15885" width="8.25" style="13" customWidth="1"/>
    <col min="15886" max="15886" width="0" style="13" hidden="1" customWidth="1"/>
    <col min="15887" max="15887" width="97.75" style="13" customWidth="1"/>
    <col min="15888" max="15888" width="14.125" style="13" customWidth="1"/>
    <col min="15889" max="15889" width="16" style="13" customWidth="1"/>
    <col min="15890" max="15892" width="10.125" style="13" customWidth="1"/>
    <col min="15893" max="15893" width="5.125" style="13" customWidth="1"/>
    <col min="15894" max="16128" width="9" style="13"/>
    <col min="16129" max="16129" width="4.125" style="13" customWidth="1"/>
    <col min="16130" max="16130" width="22.5" style="13" customWidth="1"/>
    <col min="16131" max="16131" width="26.625" style="13" customWidth="1"/>
    <col min="16132" max="16132" width="17.125" style="13" customWidth="1"/>
    <col min="16133" max="16133" width="8.125" style="13" customWidth="1"/>
    <col min="16134" max="16134" width="4" style="13" customWidth="1"/>
    <col min="16135" max="16135" width="0" style="13" hidden="1" customWidth="1"/>
    <col min="16136" max="16136" width="23.25" style="13" customWidth="1"/>
    <col min="16137" max="16137" width="17.125" style="13" customWidth="1"/>
    <col min="16138" max="16138" width="8.125" style="13" customWidth="1"/>
    <col min="16139" max="16139" width="4" style="13" customWidth="1"/>
    <col min="16140" max="16140" width="0" style="13" hidden="1" customWidth="1"/>
    <col min="16141" max="16141" width="8.25" style="13" customWidth="1"/>
    <col min="16142" max="16142" width="0" style="13" hidden="1" customWidth="1"/>
    <col min="16143" max="16143" width="97.75" style="13" customWidth="1"/>
    <col min="16144" max="16144" width="14.125" style="13" customWidth="1"/>
    <col min="16145" max="16145" width="16" style="13" customWidth="1"/>
    <col min="16146" max="16148" width="10.125" style="13" customWidth="1"/>
    <col min="16149" max="16149" width="5.125" style="13" customWidth="1"/>
    <col min="16150" max="16384" width="9" style="13"/>
  </cols>
  <sheetData>
    <row r="1" spans="1:21" ht="36.75" customHeight="1" x14ac:dyDescent="0.15">
      <c r="A1" s="11" t="s">
        <v>338</v>
      </c>
      <c r="B1" s="11"/>
      <c r="C1" s="12"/>
      <c r="D1" s="13"/>
      <c r="E1" s="12"/>
      <c r="F1" s="12"/>
      <c r="G1" s="12"/>
      <c r="H1" s="210"/>
      <c r="I1" s="210"/>
      <c r="J1" s="211"/>
      <c r="K1" s="211"/>
      <c r="L1" s="211"/>
      <c r="M1" s="211"/>
      <c r="N1" s="211"/>
      <c r="O1" s="211"/>
      <c r="P1" s="12"/>
      <c r="Q1" s="12"/>
      <c r="R1" s="15"/>
      <c r="S1" s="15"/>
      <c r="T1" s="13"/>
      <c r="U1" s="13"/>
    </row>
    <row r="2" spans="1:21" ht="36.75" customHeight="1" x14ac:dyDescent="0.15">
      <c r="A2" s="210" t="s">
        <v>106</v>
      </c>
      <c r="B2" s="210"/>
      <c r="C2" s="211"/>
      <c r="D2" s="211"/>
      <c r="E2" s="211"/>
      <c r="F2" s="211"/>
      <c r="G2" s="211"/>
      <c r="H2" s="211"/>
      <c r="I2" s="211"/>
      <c r="J2" s="211"/>
      <c r="K2" s="211"/>
      <c r="L2" s="211"/>
      <c r="M2" s="211"/>
      <c r="N2" s="211"/>
      <c r="O2" s="211"/>
      <c r="P2" s="211"/>
      <c r="Q2" s="211"/>
      <c r="R2" s="211"/>
      <c r="S2" s="211"/>
      <c r="T2" s="211"/>
      <c r="U2" s="13"/>
    </row>
    <row r="3" spans="1:21" ht="18.75" customHeight="1" x14ac:dyDescent="0.15">
      <c r="A3" s="16"/>
      <c r="B3" s="16"/>
      <c r="C3" s="12"/>
      <c r="D3" s="13"/>
      <c r="E3" s="17"/>
      <c r="F3" s="12"/>
      <c r="G3" s="12"/>
      <c r="H3" s="12"/>
      <c r="I3" s="13"/>
      <c r="J3" s="12"/>
      <c r="K3" s="18"/>
      <c r="L3" s="18"/>
      <c r="M3" s="18"/>
      <c r="N3" s="18"/>
      <c r="O3" s="12"/>
      <c r="P3" s="19"/>
      <c r="Q3" s="212" t="s">
        <v>107</v>
      </c>
      <c r="R3" s="213"/>
      <c r="S3" s="213"/>
      <c r="T3" s="214"/>
      <c r="U3" s="13"/>
    </row>
    <row r="4" spans="1:21" ht="15.75" customHeight="1" x14ac:dyDescent="0.15">
      <c r="A4" s="16"/>
      <c r="B4" s="16"/>
      <c r="C4" s="12"/>
      <c r="D4" s="13"/>
      <c r="E4" s="17"/>
      <c r="F4" s="12"/>
      <c r="G4" s="12"/>
      <c r="H4" s="12"/>
      <c r="I4" s="13"/>
      <c r="J4" s="12"/>
      <c r="K4" s="18"/>
      <c r="L4" s="18"/>
      <c r="M4" s="18"/>
      <c r="N4" s="20"/>
      <c r="O4" s="12"/>
      <c r="P4" s="21"/>
      <c r="Q4" s="22"/>
      <c r="R4" s="23" t="s">
        <v>5</v>
      </c>
      <c r="S4" s="24" t="s">
        <v>240</v>
      </c>
      <c r="T4" s="24" t="s">
        <v>109</v>
      </c>
      <c r="U4" s="13"/>
    </row>
    <row r="5" spans="1:21" ht="22.5" customHeight="1" x14ac:dyDescent="0.15">
      <c r="A5" s="16"/>
      <c r="B5" s="16"/>
      <c r="C5" s="12"/>
      <c r="D5" s="13"/>
      <c r="E5" s="17"/>
      <c r="F5" s="12"/>
      <c r="G5" s="12"/>
      <c r="H5" s="12"/>
      <c r="I5" s="13"/>
      <c r="J5" s="12"/>
      <c r="K5" s="18"/>
      <c r="L5" s="18"/>
      <c r="M5" s="18"/>
      <c r="N5" s="20"/>
      <c r="O5" s="12"/>
      <c r="P5" s="25"/>
      <c r="Q5" s="26" t="s">
        <v>110</v>
      </c>
      <c r="R5" s="27"/>
      <c r="S5" s="28"/>
      <c r="T5" s="28"/>
      <c r="U5" s="13"/>
    </row>
    <row r="6" spans="1:21" ht="22.5" customHeight="1" x14ac:dyDescent="0.15">
      <c r="A6" s="16"/>
      <c r="B6" s="16"/>
      <c r="C6" s="12"/>
      <c r="D6" s="29"/>
      <c r="E6" s="17"/>
      <c r="F6" s="12"/>
      <c r="G6" s="12"/>
      <c r="H6" s="12"/>
      <c r="I6" s="29"/>
      <c r="J6" s="12"/>
      <c r="K6" s="18"/>
      <c r="L6" s="18"/>
      <c r="M6" s="18"/>
      <c r="N6" s="20"/>
      <c r="O6" s="12"/>
      <c r="P6" s="25"/>
      <c r="Q6" s="26" t="s">
        <v>111</v>
      </c>
      <c r="R6" s="27"/>
      <c r="S6" s="28"/>
      <c r="T6" s="28"/>
      <c r="U6" s="13"/>
    </row>
    <row r="7" spans="1:21" ht="22.5" customHeight="1" x14ac:dyDescent="0.15">
      <c r="A7" s="16"/>
      <c r="B7" s="16"/>
      <c r="C7" s="12"/>
      <c r="D7" s="30"/>
      <c r="E7" s="17"/>
      <c r="F7" s="12"/>
      <c r="G7" s="12"/>
      <c r="I7" s="30"/>
      <c r="J7" s="12"/>
      <c r="K7" s="18"/>
      <c r="L7" s="18"/>
      <c r="M7" s="18"/>
      <c r="N7" s="32"/>
      <c r="O7" s="12"/>
      <c r="P7" s="25"/>
      <c r="Q7" s="26" t="s">
        <v>112</v>
      </c>
      <c r="R7" s="27"/>
      <c r="S7" s="28"/>
      <c r="T7" s="28"/>
      <c r="U7" s="33"/>
    </row>
    <row r="8" spans="1:21" ht="27.75" customHeight="1" thickBot="1" x14ac:dyDescent="0.3">
      <c r="A8" s="215" t="s">
        <v>339</v>
      </c>
      <c r="B8" s="216"/>
      <c r="C8" s="216"/>
      <c r="D8" s="216"/>
      <c r="E8" s="216"/>
      <c r="F8" s="216"/>
      <c r="G8" s="12"/>
      <c r="H8" s="12"/>
      <c r="I8" s="34"/>
      <c r="J8" s="12"/>
      <c r="K8" s="18"/>
      <c r="L8" s="18"/>
      <c r="M8" s="18"/>
      <c r="N8" s="32"/>
      <c r="O8" s="12"/>
      <c r="P8" s="35"/>
      <c r="Q8" s="34"/>
      <c r="R8" s="36"/>
      <c r="S8" s="36"/>
      <c r="T8" s="37"/>
      <c r="U8" s="33"/>
    </row>
    <row r="9" spans="1:21" customFormat="1" ht="42" customHeight="1" thickBot="1" x14ac:dyDescent="0.2">
      <c r="A9" s="38"/>
      <c r="B9" s="39" t="s">
        <v>114</v>
      </c>
      <c r="C9" s="40" t="s">
        <v>115</v>
      </c>
      <c r="D9" s="41" t="s">
        <v>116</v>
      </c>
      <c r="E9" s="42" t="s">
        <v>117</v>
      </c>
      <c r="F9" s="43" t="s">
        <v>118</v>
      </c>
      <c r="G9" s="40" t="s">
        <v>119</v>
      </c>
      <c r="H9" s="39" t="s">
        <v>115</v>
      </c>
      <c r="I9" s="41" t="s">
        <v>116</v>
      </c>
      <c r="J9" s="44" t="s">
        <v>120</v>
      </c>
      <c r="K9" s="43" t="s">
        <v>118</v>
      </c>
      <c r="L9" s="43" t="s">
        <v>119</v>
      </c>
      <c r="M9" s="43" t="s">
        <v>121</v>
      </c>
      <c r="N9" s="45" t="s">
        <v>122</v>
      </c>
      <c r="O9" s="46" t="s">
        <v>123</v>
      </c>
      <c r="P9" s="43" t="s">
        <v>124</v>
      </c>
      <c r="Q9" s="47" t="s">
        <v>116</v>
      </c>
      <c r="R9" s="48" t="s">
        <v>125</v>
      </c>
      <c r="S9" s="49" t="s">
        <v>126</v>
      </c>
      <c r="T9" s="50" t="s">
        <v>127</v>
      </c>
      <c r="U9" s="51"/>
    </row>
    <row r="10" spans="1:21" ht="18.75" customHeight="1" x14ac:dyDescent="0.15">
      <c r="A10" s="217" t="s">
        <v>128</v>
      </c>
      <c r="B10" s="52" t="s">
        <v>129</v>
      </c>
      <c r="C10" s="53"/>
      <c r="D10" s="54"/>
      <c r="E10" s="55"/>
      <c r="F10" s="56"/>
      <c r="G10" s="57"/>
      <c r="H10" s="58"/>
      <c r="I10" s="54"/>
      <c r="J10" s="56"/>
      <c r="K10" s="56"/>
      <c r="L10" s="56"/>
      <c r="M10" s="56"/>
      <c r="N10" s="59"/>
      <c r="O10" s="52"/>
      <c r="P10" s="60" t="s">
        <v>129</v>
      </c>
      <c r="Q10" s="54"/>
      <c r="R10" s="61">
        <v>110</v>
      </c>
      <c r="S10" s="55">
        <f>ROUNDUP(R10*0.75,2)</f>
        <v>82.5</v>
      </c>
      <c r="T10" s="62">
        <f>ROUNDUP((R5*R10)+(R6*S10)+(R7*(R10*2)),2)</f>
        <v>0</v>
      </c>
    </row>
    <row r="11" spans="1:21" ht="18.75" customHeight="1" x14ac:dyDescent="0.15">
      <c r="A11" s="218"/>
      <c r="B11" s="64"/>
      <c r="C11" s="65"/>
      <c r="D11" s="66"/>
      <c r="E11" s="67"/>
      <c r="F11" s="68"/>
      <c r="G11" s="69"/>
      <c r="H11" s="70"/>
      <c r="I11" s="66"/>
      <c r="J11" s="68"/>
      <c r="K11" s="68"/>
      <c r="L11" s="68"/>
      <c r="M11" s="68"/>
      <c r="N11" s="71"/>
      <c r="O11" s="64"/>
      <c r="P11" s="72"/>
      <c r="Q11" s="66"/>
      <c r="R11" s="73"/>
      <c r="S11" s="67"/>
      <c r="T11" s="74"/>
    </row>
    <row r="12" spans="1:21" ht="18.75" customHeight="1" x14ac:dyDescent="0.15">
      <c r="A12" s="218"/>
      <c r="B12" s="75" t="s">
        <v>130</v>
      </c>
      <c r="C12" s="76" t="s">
        <v>131</v>
      </c>
      <c r="D12" s="77"/>
      <c r="E12" s="78">
        <v>40</v>
      </c>
      <c r="F12" s="79" t="s">
        <v>132</v>
      </c>
      <c r="G12" s="80"/>
      <c r="H12" s="81" t="s">
        <v>131</v>
      </c>
      <c r="I12" s="77"/>
      <c r="J12" s="79">
        <f>ROUNDUP(E12*0.75,2)</f>
        <v>30</v>
      </c>
      <c r="K12" s="79" t="s">
        <v>132</v>
      </c>
      <c r="L12" s="79"/>
      <c r="M12" s="79">
        <f>ROUNDUP((R5*E12)+(R6*J12)+(R7*(E12*2)),2)</f>
        <v>0</v>
      </c>
      <c r="N12" s="82">
        <f>M12</f>
        <v>0</v>
      </c>
      <c r="O12" s="75" t="s">
        <v>133</v>
      </c>
      <c r="P12" s="83" t="s">
        <v>134</v>
      </c>
      <c r="Q12" s="77"/>
      <c r="R12" s="84">
        <v>1</v>
      </c>
      <c r="S12" s="78">
        <f t="shared" ref="S12:S20" si="0">ROUNDUP(R12*0.75,2)</f>
        <v>0.75</v>
      </c>
      <c r="T12" s="85">
        <f>ROUNDUP((R5*R12)+(R6*S12)+(R7*(R12*2)),2)</f>
        <v>0</v>
      </c>
    </row>
    <row r="13" spans="1:21" ht="18.75" customHeight="1" x14ac:dyDescent="0.15">
      <c r="A13" s="218"/>
      <c r="B13" s="75"/>
      <c r="C13" s="76" t="s">
        <v>135</v>
      </c>
      <c r="D13" s="77"/>
      <c r="E13" s="78">
        <v>20</v>
      </c>
      <c r="F13" s="79" t="s">
        <v>132</v>
      </c>
      <c r="G13" s="80"/>
      <c r="H13" s="81" t="s">
        <v>135</v>
      </c>
      <c r="I13" s="77"/>
      <c r="J13" s="79">
        <f>ROUNDUP(E13*0.75,2)</f>
        <v>15</v>
      </c>
      <c r="K13" s="79" t="s">
        <v>132</v>
      </c>
      <c r="L13" s="79"/>
      <c r="M13" s="79">
        <f>ROUNDUP((R5*E13)+(R6*J13)+(R7*(E13*2)),2)</f>
        <v>0</v>
      </c>
      <c r="N13" s="82">
        <f>ROUND(M13+(M13*6/100),2)</f>
        <v>0</v>
      </c>
      <c r="O13" s="75" t="s">
        <v>136</v>
      </c>
      <c r="P13" s="83" t="s">
        <v>137</v>
      </c>
      <c r="Q13" s="77"/>
      <c r="R13" s="84">
        <v>0.1</v>
      </c>
      <c r="S13" s="78">
        <f t="shared" si="0"/>
        <v>0.08</v>
      </c>
      <c r="T13" s="85">
        <f>ROUNDUP((R5*R13)+(R6*S13)+(R7*(R13*2)),2)</f>
        <v>0</v>
      </c>
    </row>
    <row r="14" spans="1:21" ht="18.75" customHeight="1" x14ac:dyDescent="0.15">
      <c r="A14" s="218"/>
      <c r="B14" s="75"/>
      <c r="C14" s="76" t="s">
        <v>138</v>
      </c>
      <c r="D14" s="77" t="s">
        <v>139</v>
      </c>
      <c r="E14" s="78">
        <v>5</v>
      </c>
      <c r="F14" s="79" t="s">
        <v>140</v>
      </c>
      <c r="G14" s="80"/>
      <c r="H14" s="81" t="s">
        <v>138</v>
      </c>
      <c r="I14" s="77" t="s">
        <v>139</v>
      </c>
      <c r="J14" s="79">
        <f>ROUNDUP(E14*0.75,2)</f>
        <v>3.75</v>
      </c>
      <c r="K14" s="79" t="s">
        <v>140</v>
      </c>
      <c r="L14" s="79"/>
      <c r="M14" s="79">
        <f>ROUNDUP((R5*E14)+(R6*J14)+(R7*(E14*2)),2)</f>
        <v>0</v>
      </c>
      <c r="N14" s="82">
        <f>M14</f>
        <v>0</v>
      </c>
      <c r="O14" s="75" t="s">
        <v>141</v>
      </c>
      <c r="P14" s="83" t="s">
        <v>142</v>
      </c>
      <c r="Q14" s="77"/>
      <c r="R14" s="84">
        <v>0.01</v>
      </c>
      <c r="S14" s="78">
        <f t="shared" si="0"/>
        <v>0.01</v>
      </c>
      <c r="T14" s="85">
        <f>ROUNDUP((R5*R14)+(R6*S14)+(R7*(R14*2)),2)</f>
        <v>0</v>
      </c>
    </row>
    <row r="15" spans="1:21" ht="18.75" customHeight="1" x14ac:dyDescent="0.15">
      <c r="A15" s="218"/>
      <c r="B15" s="75"/>
      <c r="C15" s="76" t="s">
        <v>143</v>
      </c>
      <c r="D15" s="77"/>
      <c r="E15" s="78">
        <v>10</v>
      </c>
      <c r="F15" s="79" t="s">
        <v>132</v>
      </c>
      <c r="G15" s="80"/>
      <c r="H15" s="81" t="s">
        <v>143</v>
      </c>
      <c r="I15" s="77"/>
      <c r="J15" s="79">
        <f>ROUNDUP(E15*0.75,2)</f>
        <v>7.5</v>
      </c>
      <c r="K15" s="79" t="s">
        <v>132</v>
      </c>
      <c r="L15" s="79"/>
      <c r="M15" s="79">
        <f>ROUNDUP((R5*E15)+(R6*J15)+(R7*(E15*2)),2)</f>
        <v>0</v>
      </c>
      <c r="N15" s="82">
        <f>ROUND(M15+(M15*10/100),2)</f>
        <v>0</v>
      </c>
      <c r="O15" s="75" t="s">
        <v>144</v>
      </c>
      <c r="P15" s="83" t="s">
        <v>145</v>
      </c>
      <c r="Q15" s="77" t="s">
        <v>146</v>
      </c>
      <c r="R15" s="84">
        <v>5</v>
      </c>
      <c r="S15" s="78">
        <f t="shared" si="0"/>
        <v>3.75</v>
      </c>
      <c r="T15" s="85">
        <f>ROUNDUP((R5*R15)+(R6*S15)+(R7*(R15*2)),2)</f>
        <v>0</v>
      </c>
    </row>
    <row r="16" spans="1:21" ht="18.75" customHeight="1" x14ac:dyDescent="0.15">
      <c r="A16" s="218"/>
      <c r="B16" s="75"/>
      <c r="C16" s="76"/>
      <c r="D16" s="77"/>
      <c r="E16" s="78"/>
      <c r="F16" s="79"/>
      <c r="G16" s="80"/>
      <c r="H16" s="81"/>
      <c r="I16" s="77"/>
      <c r="J16" s="79"/>
      <c r="K16" s="79"/>
      <c r="L16" s="79"/>
      <c r="M16" s="79"/>
      <c r="N16" s="82"/>
      <c r="O16" s="75" t="s">
        <v>147</v>
      </c>
      <c r="P16" s="83" t="s">
        <v>134</v>
      </c>
      <c r="Q16" s="77"/>
      <c r="R16" s="84">
        <v>2</v>
      </c>
      <c r="S16" s="78">
        <f t="shared" si="0"/>
        <v>1.5</v>
      </c>
      <c r="T16" s="85">
        <f>ROUNDUP((R5*R16)+(R6*S16)+(R7*(R16*2)),2)</f>
        <v>0</v>
      </c>
    </row>
    <row r="17" spans="1:20" ht="18.75" customHeight="1" x14ac:dyDescent="0.15">
      <c r="A17" s="218"/>
      <c r="B17" s="75"/>
      <c r="C17" s="76"/>
      <c r="D17" s="77"/>
      <c r="E17" s="78"/>
      <c r="F17" s="79"/>
      <c r="G17" s="80"/>
      <c r="H17" s="81"/>
      <c r="I17" s="77"/>
      <c r="J17" s="79"/>
      <c r="K17" s="79"/>
      <c r="L17" s="79"/>
      <c r="M17" s="79"/>
      <c r="N17" s="82"/>
      <c r="O17" s="75" t="s">
        <v>148</v>
      </c>
      <c r="P17" s="83" t="s">
        <v>149</v>
      </c>
      <c r="Q17" s="77"/>
      <c r="R17" s="84">
        <v>2.5</v>
      </c>
      <c r="S17" s="78">
        <f t="shared" si="0"/>
        <v>1.8800000000000001</v>
      </c>
      <c r="T17" s="85">
        <f>ROUNDUP((R5*R17)+(R6*S17)+(R7*(R17*2)),2)</f>
        <v>0</v>
      </c>
    </row>
    <row r="18" spans="1:20" ht="18.75" customHeight="1" x14ac:dyDescent="0.15">
      <c r="A18" s="218"/>
      <c r="B18" s="75"/>
      <c r="C18" s="76"/>
      <c r="D18" s="77"/>
      <c r="E18" s="78"/>
      <c r="F18" s="79"/>
      <c r="G18" s="80"/>
      <c r="H18" s="81"/>
      <c r="I18" s="77"/>
      <c r="J18" s="79"/>
      <c r="K18" s="79"/>
      <c r="L18" s="79"/>
      <c r="M18" s="79"/>
      <c r="N18" s="82"/>
      <c r="O18" s="75"/>
      <c r="P18" s="83" t="s">
        <v>150</v>
      </c>
      <c r="Q18" s="77"/>
      <c r="R18" s="84">
        <v>1.5</v>
      </c>
      <c r="S18" s="78">
        <f t="shared" si="0"/>
        <v>1.1300000000000001</v>
      </c>
      <c r="T18" s="85">
        <f>ROUNDUP((R5*R18)+(R6*S18)+(R7*(R18*2)),2)</f>
        <v>0</v>
      </c>
    </row>
    <row r="19" spans="1:20" ht="18.75" customHeight="1" x14ac:dyDescent="0.15">
      <c r="A19" s="218"/>
      <c r="B19" s="75"/>
      <c r="C19" s="76"/>
      <c r="D19" s="77"/>
      <c r="E19" s="78"/>
      <c r="F19" s="79"/>
      <c r="G19" s="80"/>
      <c r="H19" s="81"/>
      <c r="I19" s="77"/>
      <c r="J19" s="79"/>
      <c r="K19" s="79"/>
      <c r="L19" s="79"/>
      <c r="M19" s="79"/>
      <c r="N19" s="82"/>
      <c r="O19" s="75"/>
      <c r="P19" s="83" t="s">
        <v>151</v>
      </c>
      <c r="Q19" s="77"/>
      <c r="R19" s="84">
        <v>0.5</v>
      </c>
      <c r="S19" s="78">
        <f t="shared" si="0"/>
        <v>0.38</v>
      </c>
      <c r="T19" s="85">
        <f>ROUNDUP((R5*R19)+(R6*S19)+(R7*(R19*2)),2)</f>
        <v>0</v>
      </c>
    </row>
    <row r="20" spans="1:20" ht="18.75" customHeight="1" x14ac:dyDescent="0.15">
      <c r="A20" s="218"/>
      <c r="B20" s="75"/>
      <c r="C20" s="76"/>
      <c r="D20" s="77"/>
      <c r="E20" s="78"/>
      <c r="F20" s="79"/>
      <c r="G20" s="80"/>
      <c r="H20" s="81"/>
      <c r="I20" s="77"/>
      <c r="J20" s="79"/>
      <c r="K20" s="79"/>
      <c r="L20" s="79"/>
      <c r="M20" s="79"/>
      <c r="N20" s="82"/>
      <c r="O20" s="75"/>
      <c r="P20" s="83" t="s">
        <v>41</v>
      </c>
      <c r="Q20" s="77"/>
      <c r="R20" s="84">
        <v>10</v>
      </c>
      <c r="S20" s="78">
        <f t="shared" si="0"/>
        <v>7.5</v>
      </c>
      <c r="T20" s="85">
        <f>ROUNDUP((R5*R20)+(R6*S20)+(R7*(R20*2)),2)</f>
        <v>0</v>
      </c>
    </row>
    <row r="21" spans="1:20" ht="18.75" customHeight="1" x14ac:dyDescent="0.15">
      <c r="A21" s="218"/>
      <c r="B21" s="64"/>
      <c r="C21" s="65"/>
      <c r="D21" s="66"/>
      <c r="E21" s="67"/>
      <c r="F21" s="68"/>
      <c r="G21" s="69"/>
      <c r="H21" s="70"/>
      <c r="I21" s="66"/>
      <c r="J21" s="68"/>
      <c r="K21" s="68"/>
      <c r="L21" s="68"/>
      <c r="M21" s="68"/>
      <c r="N21" s="71"/>
      <c r="O21" s="64"/>
      <c r="P21" s="72"/>
      <c r="Q21" s="66"/>
      <c r="R21" s="73"/>
      <c r="S21" s="67"/>
      <c r="T21" s="74"/>
    </row>
    <row r="22" spans="1:20" ht="18.75" customHeight="1" x14ac:dyDescent="0.15">
      <c r="A22" s="218"/>
      <c r="B22" s="75" t="s">
        <v>16</v>
      </c>
      <c r="C22" s="76" t="s">
        <v>152</v>
      </c>
      <c r="D22" s="77"/>
      <c r="E22" s="78">
        <v>40</v>
      </c>
      <c r="F22" s="79" t="s">
        <v>132</v>
      </c>
      <c r="G22" s="80"/>
      <c r="H22" s="81" t="s">
        <v>152</v>
      </c>
      <c r="I22" s="77"/>
      <c r="J22" s="79">
        <f>ROUNDUP(E22*0.75,2)</f>
        <v>30</v>
      </c>
      <c r="K22" s="79" t="s">
        <v>132</v>
      </c>
      <c r="L22" s="79"/>
      <c r="M22" s="79">
        <f>ROUNDUP((R5*E22)+(R6*J22)+(R7*(E22*2)),2)</f>
        <v>0</v>
      </c>
      <c r="N22" s="82">
        <f>ROUND(M22+(M22*6/100),2)</f>
        <v>0</v>
      </c>
      <c r="O22" s="75" t="s">
        <v>153</v>
      </c>
      <c r="P22" s="83" t="s">
        <v>151</v>
      </c>
      <c r="Q22" s="77"/>
      <c r="R22" s="84">
        <v>1</v>
      </c>
      <c r="S22" s="78">
        <f>ROUNDUP(R22*0.75,2)</f>
        <v>0.75</v>
      </c>
      <c r="T22" s="85">
        <f>ROUNDUP((R5*R22)+(R6*S22)+(R7*(R22*2)),2)</f>
        <v>0</v>
      </c>
    </row>
    <row r="23" spans="1:20" ht="18.75" customHeight="1" x14ac:dyDescent="0.15">
      <c r="A23" s="218"/>
      <c r="B23" s="75"/>
      <c r="C23" s="76" t="s">
        <v>154</v>
      </c>
      <c r="D23" s="77"/>
      <c r="E23" s="78">
        <v>5</v>
      </c>
      <c r="F23" s="79" t="s">
        <v>132</v>
      </c>
      <c r="G23" s="80"/>
      <c r="H23" s="81" t="s">
        <v>154</v>
      </c>
      <c r="I23" s="77"/>
      <c r="J23" s="79">
        <f>ROUNDUP(E23*0.75,2)</f>
        <v>3.75</v>
      </c>
      <c r="K23" s="79" t="s">
        <v>132</v>
      </c>
      <c r="L23" s="79"/>
      <c r="M23" s="79">
        <f>ROUNDUP((R5*E23)+(R6*J23)+(R7*(E23*2)),2)</f>
        <v>0</v>
      </c>
      <c r="N23" s="82">
        <f>ROUND(M23+(M23*2/100),2)</f>
        <v>0</v>
      </c>
      <c r="O23" s="75" t="s">
        <v>155</v>
      </c>
      <c r="P23" s="83" t="s">
        <v>137</v>
      </c>
      <c r="Q23" s="77"/>
      <c r="R23" s="84">
        <v>0.1</v>
      </c>
      <c r="S23" s="78">
        <f>ROUNDUP(R23*0.75,2)</f>
        <v>0.08</v>
      </c>
      <c r="T23" s="85">
        <f>ROUNDUP((R5*R23)+(R6*S23)+(R7*(R23*2)),2)</f>
        <v>0</v>
      </c>
    </row>
    <row r="24" spans="1:20" ht="18.75" customHeight="1" x14ac:dyDescent="0.15">
      <c r="A24" s="218"/>
      <c r="B24" s="75"/>
      <c r="C24" s="76"/>
      <c r="D24" s="77"/>
      <c r="E24" s="78"/>
      <c r="F24" s="79"/>
      <c r="G24" s="80"/>
      <c r="H24" s="81"/>
      <c r="I24" s="77"/>
      <c r="J24" s="79"/>
      <c r="K24" s="79"/>
      <c r="L24" s="79"/>
      <c r="M24" s="79"/>
      <c r="N24" s="82"/>
      <c r="O24" s="75" t="s">
        <v>148</v>
      </c>
      <c r="P24" s="83" t="s">
        <v>134</v>
      </c>
      <c r="Q24" s="77"/>
      <c r="R24" s="84">
        <v>2</v>
      </c>
      <c r="S24" s="78">
        <f>ROUNDUP(R24*0.75,2)</f>
        <v>1.5</v>
      </c>
      <c r="T24" s="85">
        <f>ROUNDUP((R5*R24)+(R6*S24)+(R7*(R24*2)),2)</f>
        <v>0</v>
      </c>
    </row>
    <row r="25" spans="1:20" ht="18.75" customHeight="1" x14ac:dyDescent="0.15">
      <c r="A25" s="218"/>
      <c r="B25" s="75"/>
      <c r="C25" s="76"/>
      <c r="D25" s="77"/>
      <c r="E25" s="78"/>
      <c r="F25" s="79"/>
      <c r="G25" s="80"/>
      <c r="H25" s="81"/>
      <c r="I25" s="77"/>
      <c r="J25" s="79"/>
      <c r="K25" s="79"/>
      <c r="L25" s="79"/>
      <c r="M25" s="79"/>
      <c r="N25" s="82"/>
      <c r="O25" s="75"/>
      <c r="P25" s="83" t="s">
        <v>156</v>
      </c>
      <c r="Q25" s="77"/>
      <c r="R25" s="84">
        <v>2</v>
      </c>
      <c r="S25" s="78">
        <f>ROUNDUP(R25*0.75,2)</f>
        <v>1.5</v>
      </c>
      <c r="T25" s="85">
        <f>ROUNDUP((R5*R25)+(R6*S25)+(R7*(R25*2)),2)</f>
        <v>0</v>
      </c>
    </row>
    <row r="26" spans="1:20" ht="18.75" customHeight="1" x14ac:dyDescent="0.15">
      <c r="A26" s="218"/>
      <c r="B26" s="64"/>
      <c r="C26" s="65"/>
      <c r="D26" s="66"/>
      <c r="E26" s="67"/>
      <c r="F26" s="68"/>
      <c r="G26" s="69"/>
      <c r="H26" s="70"/>
      <c r="I26" s="66"/>
      <c r="J26" s="68"/>
      <c r="K26" s="68"/>
      <c r="L26" s="68"/>
      <c r="M26" s="68"/>
      <c r="N26" s="71"/>
      <c r="O26" s="64"/>
      <c r="P26" s="72"/>
      <c r="Q26" s="66"/>
      <c r="R26" s="73"/>
      <c r="S26" s="67"/>
      <c r="T26" s="74"/>
    </row>
    <row r="27" spans="1:20" ht="18.75" customHeight="1" x14ac:dyDescent="0.15">
      <c r="A27" s="218"/>
      <c r="B27" s="75" t="s">
        <v>18</v>
      </c>
      <c r="C27" s="76" t="s">
        <v>157</v>
      </c>
      <c r="D27" s="77"/>
      <c r="E27" s="78">
        <v>20</v>
      </c>
      <c r="F27" s="79" t="s">
        <v>132</v>
      </c>
      <c r="G27" s="80"/>
      <c r="H27" s="81" t="s">
        <v>157</v>
      </c>
      <c r="I27" s="77"/>
      <c r="J27" s="79">
        <f>ROUNDUP(E27*0.75,2)</f>
        <v>15</v>
      </c>
      <c r="K27" s="79" t="s">
        <v>132</v>
      </c>
      <c r="L27" s="79"/>
      <c r="M27" s="79">
        <f>ROUNDUP((R5*E27)+(R6*J27)+(R7*(E27*2)),2)</f>
        <v>0</v>
      </c>
      <c r="N27" s="82">
        <f>ROUND(M27+(M27*3/100),2)</f>
        <v>0</v>
      </c>
      <c r="O27" s="75" t="s">
        <v>148</v>
      </c>
      <c r="P27" s="83" t="s">
        <v>158</v>
      </c>
      <c r="Q27" s="77"/>
      <c r="R27" s="84">
        <v>100</v>
      </c>
      <c r="S27" s="78">
        <f>ROUNDUP(R27*0.75,2)</f>
        <v>75</v>
      </c>
      <c r="T27" s="85">
        <f>ROUNDUP((R5*R27)+(R6*S27)+(R7*(R27*2)),2)</f>
        <v>0</v>
      </c>
    </row>
    <row r="28" spans="1:20" ht="18.75" customHeight="1" x14ac:dyDescent="0.15">
      <c r="A28" s="218"/>
      <c r="B28" s="75"/>
      <c r="C28" s="76" t="s">
        <v>159</v>
      </c>
      <c r="D28" s="77"/>
      <c r="E28" s="78">
        <v>3</v>
      </c>
      <c r="F28" s="79" t="s">
        <v>132</v>
      </c>
      <c r="G28" s="80"/>
      <c r="H28" s="81" t="s">
        <v>159</v>
      </c>
      <c r="I28" s="77"/>
      <c r="J28" s="79">
        <f>ROUNDUP(E28*0.75,2)</f>
        <v>2.25</v>
      </c>
      <c r="K28" s="79" t="s">
        <v>132</v>
      </c>
      <c r="L28" s="79"/>
      <c r="M28" s="79">
        <f>ROUNDUP((R5*E28)+(R6*J28)+(R7*(E28*2)),2)</f>
        <v>0</v>
      </c>
      <c r="N28" s="82">
        <f>ROUND(M28+(M28*40/100),2)</f>
        <v>0</v>
      </c>
      <c r="O28" s="75"/>
      <c r="P28" s="83" t="s">
        <v>160</v>
      </c>
      <c r="Q28" s="77"/>
      <c r="R28" s="84">
        <v>3</v>
      </c>
      <c r="S28" s="78">
        <f>ROUNDUP(R28*0.75,2)</f>
        <v>2.25</v>
      </c>
      <c r="T28" s="85">
        <f>ROUNDUP((R5*R28)+(R6*S28)+(R7*(R28*2)),2)</f>
        <v>0</v>
      </c>
    </row>
    <row r="29" spans="1:20" ht="18.75" customHeight="1" thickBot="1" x14ac:dyDescent="0.2">
      <c r="A29" s="219"/>
      <c r="B29" s="86"/>
      <c r="C29" s="87"/>
      <c r="D29" s="88"/>
      <c r="E29" s="89"/>
      <c r="F29" s="90"/>
      <c r="G29" s="91"/>
      <c r="H29" s="92"/>
      <c r="I29" s="88"/>
      <c r="J29" s="90"/>
      <c r="K29" s="90"/>
      <c r="L29" s="90"/>
      <c r="M29" s="90"/>
      <c r="N29" s="93"/>
      <c r="O29" s="86"/>
      <c r="P29" s="94"/>
      <c r="Q29" s="88"/>
      <c r="R29" s="95"/>
      <c r="S29" s="89"/>
      <c r="T29" s="96"/>
    </row>
  </sheetData>
  <mergeCells count="5">
    <mergeCell ref="H1:O1"/>
    <mergeCell ref="A2:T2"/>
    <mergeCell ref="Q3:T3"/>
    <mergeCell ref="A8:F8"/>
    <mergeCell ref="A10:A29"/>
  </mergeCells>
  <phoneticPr fontId="11"/>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38E148-DED9-4AC6-BB73-614EBBFD9F8B}">
  <sheetPr>
    <pageSetUpPr fitToPage="1"/>
  </sheetPr>
  <dimension ref="A1:U64"/>
  <sheetViews>
    <sheetView showZeros="0" zoomScale="60" zoomScaleNormal="60" zoomScaleSheetLayoutView="90" workbookViewId="0"/>
  </sheetViews>
  <sheetFormatPr defaultRowHeight="13.5" x14ac:dyDescent="0.15"/>
  <cols>
    <col min="1" max="1" width="4.5" style="114" customWidth="1"/>
    <col min="2" max="2" width="24.375" style="114" customWidth="1"/>
    <col min="3" max="3" width="28.25" style="114" customWidth="1"/>
    <col min="4" max="4" width="12.5" style="114" hidden="1" customWidth="1"/>
    <col min="5" max="6" width="10.375" style="63" customWidth="1"/>
    <col min="7" max="7" width="10" style="114" customWidth="1"/>
    <col min="8" max="8" width="18.75" style="114" customWidth="1"/>
    <col min="9" max="9" width="22.5" style="114" customWidth="1"/>
    <col min="10" max="10" width="21.25" style="114" customWidth="1"/>
    <col min="11" max="11" width="11.125" style="114" customWidth="1"/>
    <col min="12" max="12" width="22.375" style="114" customWidth="1"/>
    <col min="13" max="13" width="21.25" style="114" customWidth="1"/>
    <col min="14" max="14" width="11.25" style="114" customWidth="1"/>
    <col min="15" max="15" width="12.5" hidden="1" customWidth="1"/>
  </cols>
  <sheetData>
    <row r="1" spans="1:21" s="114" customFormat="1" ht="37.5" customHeight="1" x14ac:dyDescent="0.15">
      <c r="A1" s="113" t="s">
        <v>0</v>
      </c>
      <c r="B1" s="16"/>
      <c r="C1" s="113"/>
      <c r="D1" s="113"/>
      <c r="E1" s="235"/>
      <c r="F1" s="236"/>
      <c r="G1" s="236"/>
      <c r="H1" s="236"/>
      <c r="I1" s="236"/>
      <c r="J1" s="236"/>
      <c r="K1" s="236"/>
      <c r="L1" s="236"/>
      <c r="M1" s="236"/>
      <c r="N1" s="236"/>
      <c r="O1"/>
      <c r="P1"/>
      <c r="Q1"/>
      <c r="R1"/>
      <c r="S1"/>
      <c r="T1"/>
      <c r="U1"/>
    </row>
    <row r="2" spans="1:21" s="114" customFormat="1" ht="36" customHeight="1" x14ac:dyDescent="0.15">
      <c r="A2" s="210" t="s">
        <v>106</v>
      </c>
      <c r="B2" s="211"/>
      <c r="C2" s="211"/>
      <c r="D2" s="211"/>
      <c r="E2" s="211"/>
      <c r="F2" s="211"/>
      <c r="G2" s="211"/>
      <c r="H2" s="211"/>
      <c r="I2" s="211"/>
      <c r="J2" s="211"/>
      <c r="K2" s="211"/>
      <c r="L2" s="211"/>
      <c r="M2" s="211"/>
      <c r="N2" s="211"/>
      <c r="O2" s="236"/>
      <c r="P2"/>
      <c r="Q2"/>
      <c r="R2"/>
      <c r="S2"/>
      <c r="T2"/>
      <c r="U2"/>
    </row>
    <row r="3" spans="1:21" s="114" customFormat="1" ht="18.75" customHeight="1" x14ac:dyDescent="0.15">
      <c r="A3" s="113"/>
      <c r="B3" s="16"/>
      <c r="C3" s="113"/>
      <c r="D3" s="113"/>
      <c r="G3" s="113"/>
      <c r="H3" s="113"/>
      <c r="I3" s="16"/>
      <c r="J3" s="113"/>
      <c r="K3" s="113"/>
      <c r="L3" s="16"/>
      <c r="M3" s="113"/>
      <c r="N3" s="113"/>
      <c r="O3"/>
      <c r="P3"/>
      <c r="Q3"/>
      <c r="R3"/>
      <c r="S3"/>
      <c r="T3"/>
      <c r="U3"/>
    </row>
    <row r="4" spans="1:21" s="114" customFormat="1" ht="23.25" customHeight="1" x14ac:dyDescent="0.15">
      <c r="A4" s="115"/>
      <c r="B4" s="116"/>
      <c r="C4" s="115"/>
      <c r="D4" s="115"/>
      <c r="G4" s="115"/>
      <c r="H4" s="115"/>
      <c r="I4" s="116"/>
      <c r="J4" s="115"/>
      <c r="K4" s="115"/>
      <c r="L4" s="117"/>
      <c r="M4" s="117"/>
      <c r="N4" s="118"/>
      <c r="O4" s="14"/>
      <c r="P4"/>
      <c r="Q4"/>
      <c r="R4"/>
      <c r="S4"/>
      <c r="T4"/>
      <c r="U4"/>
    </row>
    <row r="5" spans="1:21" s="114" customFormat="1" ht="31.5" customHeight="1" x14ac:dyDescent="0.15">
      <c r="A5" s="115"/>
      <c r="B5" s="116"/>
      <c r="C5" s="115"/>
      <c r="D5" s="115"/>
      <c r="G5" s="115"/>
      <c r="H5" s="115"/>
      <c r="I5" s="116"/>
      <c r="J5" s="115"/>
      <c r="K5" s="115"/>
      <c r="L5" s="116"/>
      <c r="M5" s="119"/>
      <c r="N5" s="115"/>
      <c r="O5" s="115"/>
      <c r="P5"/>
      <c r="Q5"/>
      <c r="R5"/>
      <c r="S5"/>
      <c r="T5"/>
      <c r="U5"/>
    </row>
    <row r="6" spans="1:21" ht="31.5" customHeight="1" thickBot="1" x14ac:dyDescent="0.2">
      <c r="A6" s="115"/>
      <c r="B6" s="115"/>
      <c r="C6" s="115"/>
      <c r="D6" s="115"/>
      <c r="E6" s="237"/>
      <c r="F6" s="238"/>
      <c r="G6" s="115"/>
      <c r="H6" s="115"/>
      <c r="I6" s="115"/>
      <c r="J6" s="115"/>
      <c r="K6" s="115"/>
      <c r="L6" s="115"/>
      <c r="M6" s="119"/>
      <c r="N6" s="115"/>
      <c r="O6" s="115"/>
    </row>
    <row r="7" spans="1:21" ht="33.75" customHeight="1" thickBot="1" x14ac:dyDescent="0.3">
      <c r="A7" s="239" t="s">
        <v>339</v>
      </c>
      <c r="B7" s="240"/>
      <c r="C7" s="240"/>
      <c r="D7" s="120"/>
      <c r="E7" s="241" t="s">
        <v>395</v>
      </c>
      <c r="F7" s="242"/>
      <c r="G7" s="121"/>
      <c r="H7" s="121"/>
      <c r="I7" s="121"/>
      <c r="J7" s="121"/>
      <c r="K7" s="122"/>
      <c r="L7" s="121"/>
      <c r="M7" s="121"/>
    </row>
    <row r="8" spans="1:21" ht="18.75" customHeight="1" x14ac:dyDescent="0.15">
      <c r="A8" s="243"/>
      <c r="B8" s="244"/>
      <c r="C8" s="245"/>
      <c r="D8" s="223" t="s">
        <v>119</v>
      </c>
      <c r="E8" s="249" t="s">
        <v>396</v>
      </c>
      <c r="F8" s="252" t="s">
        <v>397</v>
      </c>
      <c r="G8" s="123" t="s">
        <v>398</v>
      </c>
      <c r="H8" s="124" t="s">
        <v>399</v>
      </c>
      <c r="I8" s="255" t="s">
        <v>400</v>
      </c>
      <c r="J8" s="256"/>
      <c r="K8" s="257"/>
      <c r="L8" s="220" t="s">
        <v>401</v>
      </c>
      <c r="M8" s="221"/>
      <c r="N8" s="222"/>
      <c r="O8" s="223" t="s">
        <v>119</v>
      </c>
    </row>
    <row r="9" spans="1:21" ht="18.75" customHeight="1" x14ac:dyDescent="0.15">
      <c r="A9" s="246"/>
      <c r="B9" s="247"/>
      <c r="C9" s="248"/>
      <c r="D9" s="224"/>
      <c r="E9" s="250"/>
      <c r="F9" s="253"/>
      <c r="G9" s="23" t="s">
        <v>402</v>
      </c>
      <c r="H9" s="125" t="s">
        <v>403</v>
      </c>
      <c r="I9" s="226" t="s">
        <v>404</v>
      </c>
      <c r="J9" s="227"/>
      <c r="K9" s="228"/>
      <c r="L9" s="229" t="s">
        <v>405</v>
      </c>
      <c r="M9" s="230"/>
      <c r="N9" s="231"/>
      <c r="O9" s="224"/>
    </row>
    <row r="10" spans="1:21" ht="18.75" customHeight="1" thickBot="1" x14ac:dyDescent="0.2">
      <c r="A10" s="126"/>
      <c r="B10" s="127" t="s">
        <v>114</v>
      </c>
      <c r="C10" s="128" t="s">
        <v>406</v>
      </c>
      <c r="D10" s="225"/>
      <c r="E10" s="251"/>
      <c r="F10" s="254"/>
      <c r="G10" s="129" t="s">
        <v>397</v>
      </c>
      <c r="H10" s="130" t="s">
        <v>407</v>
      </c>
      <c r="I10" s="131" t="s">
        <v>114</v>
      </c>
      <c r="J10" s="128" t="s">
        <v>406</v>
      </c>
      <c r="K10" s="132" t="s">
        <v>407</v>
      </c>
      <c r="L10" s="131" t="s">
        <v>114</v>
      </c>
      <c r="M10" s="130" t="s">
        <v>406</v>
      </c>
      <c r="N10" s="132" t="s">
        <v>407</v>
      </c>
      <c r="O10" s="225"/>
    </row>
    <row r="11" spans="1:21" ht="14.25" x14ac:dyDescent="0.15">
      <c r="A11" s="232" t="s">
        <v>128</v>
      </c>
      <c r="B11" s="133" t="s">
        <v>8</v>
      </c>
      <c r="C11" s="133" t="s">
        <v>408</v>
      </c>
      <c r="D11" s="133"/>
      <c r="E11" s="54"/>
      <c r="F11" s="54"/>
      <c r="G11" s="133"/>
      <c r="H11" s="134" t="s">
        <v>409</v>
      </c>
      <c r="I11" s="133" t="s">
        <v>8</v>
      </c>
      <c r="J11" s="133" t="s">
        <v>408</v>
      </c>
      <c r="K11" s="134" t="s">
        <v>410</v>
      </c>
      <c r="L11" s="133" t="s">
        <v>11</v>
      </c>
      <c r="M11" s="133" t="s">
        <v>408</v>
      </c>
      <c r="N11" s="134">
        <v>30</v>
      </c>
      <c r="O11" s="135"/>
    </row>
    <row r="12" spans="1:21" ht="14.25" x14ac:dyDescent="0.15">
      <c r="A12" s="233"/>
      <c r="B12" s="136"/>
      <c r="C12" s="136"/>
      <c r="D12" s="136"/>
      <c r="E12" s="66"/>
      <c r="F12" s="66"/>
      <c r="G12" s="136"/>
      <c r="H12" s="137"/>
      <c r="I12" s="136"/>
      <c r="J12" s="136"/>
      <c r="K12" s="137"/>
      <c r="L12" s="136"/>
      <c r="M12" s="136"/>
      <c r="N12" s="137"/>
      <c r="O12" s="138"/>
    </row>
    <row r="13" spans="1:21" ht="14.25" x14ac:dyDescent="0.15">
      <c r="A13" s="233"/>
      <c r="B13" s="139" t="s">
        <v>13</v>
      </c>
      <c r="C13" s="139" t="s">
        <v>131</v>
      </c>
      <c r="D13" s="139"/>
      <c r="E13" s="77"/>
      <c r="F13" s="77"/>
      <c r="G13" s="139"/>
      <c r="H13" s="140">
        <v>20</v>
      </c>
      <c r="I13" s="139" t="s">
        <v>14</v>
      </c>
      <c r="J13" s="141" t="s">
        <v>411</v>
      </c>
      <c r="K13" s="140">
        <v>15</v>
      </c>
      <c r="L13" s="139" t="s">
        <v>15</v>
      </c>
      <c r="M13" s="139" t="s">
        <v>135</v>
      </c>
      <c r="N13" s="140">
        <v>10</v>
      </c>
      <c r="O13" s="142"/>
    </row>
    <row r="14" spans="1:21" ht="14.25" x14ac:dyDescent="0.15">
      <c r="A14" s="233"/>
      <c r="B14" s="139"/>
      <c r="C14" s="139" t="s">
        <v>135</v>
      </c>
      <c r="D14" s="139"/>
      <c r="E14" s="77"/>
      <c r="F14" s="77"/>
      <c r="G14" s="139"/>
      <c r="H14" s="140">
        <v>10</v>
      </c>
      <c r="I14" s="139"/>
      <c r="J14" s="139" t="s">
        <v>135</v>
      </c>
      <c r="K14" s="140">
        <v>10</v>
      </c>
      <c r="L14" s="139"/>
      <c r="M14" s="139" t="s">
        <v>143</v>
      </c>
      <c r="N14" s="140">
        <v>10</v>
      </c>
      <c r="O14" s="142"/>
    </row>
    <row r="15" spans="1:21" ht="14.25" x14ac:dyDescent="0.15">
      <c r="A15" s="233"/>
      <c r="B15" s="139"/>
      <c r="C15" s="139" t="s">
        <v>143</v>
      </c>
      <c r="D15" s="139"/>
      <c r="E15" s="77"/>
      <c r="F15" s="77"/>
      <c r="G15" s="139"/>
      <c r="H15" s="140">
        <v>10</v>
      </c>
      <c r="I15" s="139"/>
      <c r="J15" s="139" t="s">
        <v>143</v>
      </c>
      <c r="K15" s="140">
        <v>10</v>
      </c>
      <c r="L15" s="136"/>
      <c r="M15" s="136"/>
      <c r="N15" s="137"/>
      <c r="O15" s="138"/>
    </row>
    <row r="16" spans="1:21" ht="14.25" x14ac:dyDescent="0.15">
      <c r="A16" s="233"/>
      <c r="B16" s="139"/>
      <c r="C16" s="139"/>
      <c r="D16" s="139"/>
      <c r="E16" s="77"/>
      <c r="F16" s="77"/>
      <c r="G16" s="139" t="s">
        <v>158</v>
      </c>
      <c r="H16" s="140" t="s">
        <v>412</v>
      </c>
      <c r="I16" s="139"/>
      <c r="J16" s="139"/>
      <c r="K16" s="140"/>
      <c r="L16" s="139" t="s">
        <v>17</v>
      </c>
      <c r="M16" s="139" t="s">
        <v>152</v>
      </c>
      <c r="N16" s="140">
        <v>10</v>
      </c>
      <c r="O16" s="142"/>
    </row>
    <row r="17" spans="1:15" ht="14.25" x14ac:dyDescent="0.15">
      <c r="A17" s="233"/>
      <c r="B17" s="139"/>
      <c r="C17" s="139"/>
      <c r="D17" s="139"/>
      <c r="E17" s="77"/>
      <c r="F17" s="77" t="s">
        <v>146</v>
      </c>
      <c r="G17" s="139" t="s">
        <v>209</v>
      </c>
      <c r="H17" s="140" t="s">
        <v>413</v>
      </c>
      <c r="I17" s="139"/>
      <c r="J17" s="139"/>
      <c r="K17" s="140"/>
      <c r="L17" s="139"/>
      <c r="M17" s="139"/>
      <c r="N17" s="140"/>
      <c r="O17" s="142"/>
    </row>
    <row r="18" spans="1:15" ht="14.25" x14ac:dyDescent="0.15">
      <c r="A18" s="233"/>
      <c r="B18" s="139"/>
      <c r="C18" s="139"/>
      <c r="D18" s="139"/>
      <c r="E18" s="77"/>
      <c r="F18" s="77"/>
      <c r="G18" s="139" t="s">
        <v>151</v>
      </c>
      <c r="H18" s="140" t="s">
        <v>413</v>
      </c>
      <c r="I18" s="139"/>
      <c r="J18" s="139"/>
      <c r="K18" s="140"/>
      <c r="L18" s="139"/>
      <c r="M18" s="139"/>
      <c r="N18" s="140"/>
      <c r="O18" s="142"/>
    </row>
    <row r="19" spans="1:15" ht="14.25" x14ac:dyDescent="0.15">
      <c r="A19" s="233"/>
      <c r="B19" s="136"/>
      <c r="C19" s="136"/>
      <c r="D19" s="136"/>
      <c r="E19" s="66"/>
      <c r="F19" s="66"/>
      <c r="G19" s="136"/>
      <c r="H19" s="137"/>
      <c r="I19" s="136"/>
      <c r="J19" s="136"/>
      <c r="K19" s="137"/>
      <c r="L19" s="139"/>
      <c r="M19" s="139"/>
      <c r="N19" s="140"/>
      <c r="O19" s="142"/>
    </row>
    <row r="20" spans="1:15" ht="14.25" x14ac:dyDescent="0.15">
      <c r="A20" s="233"/>
      <c r="B20" s="139" t="s">
        <v>16</v>
      </c>
      <c r="C20" s="139" t="s">
        <v>152</v>
      </c>
      <c r="D20" s="139"/>
      <c r="E20" s="77"/>
      <c r="F20" s="77"/>
      <c r="G20" s="139"/>
      <c r="H20" s="140">
        <v>10</v>
      </c>
      <c r="I20" s="139" t="s">
        <v>16</v>
      </c>
      <c r="J20" s="139" t="s">
        <v>152</v>
      </c>
      <c r="K20" s="140">
        <v>10</v>
      </c>
      <c r="L20" s="139"/>
      <c r="M20" s="139"/>
      <c r="N20" s="140"/>
      <c r="O20" s="142"/>
    </row>
    <row r="21" spans="1:15" ht="14.25" x14ac:dyDescent="0.15">
      <c r="A21" s="233"/>
      <c r="B21" s="139"/>
      <c r="C21" s="139" t="s">
        <v>154</v>
      </c>
      <c r="D21" s="139"/>
      <c r="E21" s="77"/>
      <c r="F21" s="77"/>
      <c r="G21" s="139"/>
      <c r="H21" s="140">
        <v>5</v>
      </c>
      <c r="I21" s="139"/>
      <c r="J21" s="139" t="s">
        <v>154</v>
      </c>
      <c r="K21" s="140">
        <v>5</v>
      </c>
      <c r="L21" s="139"/>
      <c r="M21" s="139"/>
      <c r="N21" s="140"/>
      <c r="O21" s="142"/>
    </row>
    <row r="22" spans="1:15" ht="14.25" x14ac:dyDescent="0.15">
      <c r="A22" s="233"/>
      <c r="B22" s="136"/>
      <c r="C22" s="136"/>
      <c r="D22" s="136"/>
      <c r="E22" s="66"/>
      <c r="F22" s="66"/>
      <c r="G22" s="136"/>
      <c r="H22" s="137"/>
      <c r="I22" s="139"/>
      <c r="J22" s="139"/>
      <c r="K22" s="140"/>
      <c r="L22" s="139"/>
      <c r="M22" s="139"/>
      <c r="N22" s="140"/>
      <c r="O22" s="142"/>
    </row>
    <row r="23" spans="1:15" ht="14.25" x14ac:dyDescent="0.15">
      <c r="A23" s="233"/>
      <c r="B23" s="139" t="s">
        <v>18</v>
      </c>
      <c r="C23" s="139" t="s">
        <v>157</v>
      </c>
      <c r="D23" s="139"/>
      <c r="E23" s="77"/>
      <c r="F23" s="143"/>
      <c r="G23" s="139"/>
      <c r="H23" s="140">
        <v>10</v>
      </c>
      <c r="I23" s="139"/>
      <c r="J23" s="139"/>
      <c r="K23" s="140"/>
      <c r="L23" s="139"/>
      <c r="M23" s="139"/>
      <c r="N23" s="140"/>
      <c r="O23" s="142"/>
    </row>
    <row r="24" spans="1:15" ht="14.25" x14ac:dyDescent="0.15">
      <c r="A24" s="233"/>
      <c r="B24" s="139"/>
      <c r="C24" s="139"/>
      <c r="D24" s="139"/>
      <c r="E24" s="77"/>
      <c r="F24" s="77"/>
      <c r="G24" s="139" t="s">
        <v>158</v>
      </c>
      <c r="H24" s="140" t="s">
        <v>412</v>
      </c>
      <c r="I24" s="139"/>
      <c r="J24" s="139"/>
      <c r="K24" s="140"/>
      <c r="L24" s="139"/>
      <c r="M24" s="139"/>
      <c r="N24" s="140"/>
      <c r="O24" s="142"/>
    </row>
    <row r="25" spans="1:15" ht="14.25" x14ac:dyDescent="0.15">
      <c r="A25" s="233"/>
      <c r="B25" s="139"/>
      <c r="C25" s="139"/>
      <c r="D25" s="139"/>
      <c r="E25" s="77"/>
      <c r="F25" s="77"/>
      <c r="G25" s="139" t="s">
        <v>160</v>
      </c>
      <c r="H25" s="140" t="s">
        <v>413</v>
      </c>
      <c r="I25" s="139"/>
      <c r="J25" s="139"/>
      <c r="K25" s="140"/>
      <c r="L25" s="139"/>
      <c r="M25" s="139"/>
      <c r="N25" s="140"/>
      <c r="O25" s="142"/>
    </row>
    <row r="26" spans="1:15" ht="15" thickBot="1" x14ac:dyDescent="0.2">
      <c r="A26" s="234"/>
      <c r="B26" s="144"/>
      <c r="C26" s="144"/>
      <c r="D26" s="144"/>
      <c r="E26" s="88"/>
      <c r="F26" s="88"/>
      <c r="G26" s="144"/>
      <c r="H26" s="145"/>
      <c r="I26" s="144"/>
      <c r="J26" s="144"/>
      <c r="K26" s="145"/>
      <c r="L26" s="144"/>
      <c r="M26" s="144"/>
      <c r="N26" s="145"/>
      <c r="O26" s="146"/>
    </row>
    <row r="27" spans="1:15" ht="14.25" x14ac:dyDescent="0.15">
      <c r="B27" s="116"/>
      <c r="C27" s="116"/>
      <c r="D27" s="116"/>
      <c r="G27" s="116"/>
      <c r="H27" s="147"/>
      <c r="I27" s="116"/>
      <c r="J27" s="116"/>
      <c r="K27" s="147"/>
      <c r="L27" s="116"/>
      <c r="M27" s="116"/>
      <c r="N27" s="147"/>
    </row>
    <row r="28" spans="1:15" ht="14.25" x14ac:dyDescent="0.15">
      <c r="B28" s="116"/>
      <c r="C28" s="116"/>
      <c r="D28" s="116"/>
      <c r="G28" s="116"/>
      <c r="H28" s="147"/>
      <c r="I28" s="116"/>
      <c r="J28" s="116"/>
      <c r="K28" s="147"/>
      <c r="L28" s="116"/>
      <c r="M28" s="116"/>
      <c r="N28" s="147"/>
    </row>
    <row r="29" spans="1:15" ht="14.25" x14ac:dyDescent="0.15">
      <c r="B29" s="116"/>
      <c r="C29" s="116"/>
      <c r="D29" s="116"/>
      <c r="G29" s="116"/>
      <c r="H29" s="147"/>
      <c r="I29" s="116"/>
      <c r="J29" s="116"/>
      <c r="K29" s="147"/>
      <c r="L29" s="116"/>
      <c r="M29" s="116"/>
      <c r="N29" s="147"/>
    </row>
    <row r="30" spans="1:15" ht="14.25" x14ac:dyDescent="0.15">
      <c r="B30" s="116"/>
      <c r="C30" s="116"/>
      <c r="D30" s="116"/>
      <c r="G30" s="116"/>
      <c r="H30" s="147"/>
      <c r="I30" s="116"/>
      <c r="J30" s="116"/>
      <c r="K30" s="147"/>
      <c r="L30" s="116"/>
      <c r="M30" s="116"/>
      <c r="N30" s="147"/>
    </row>
    <row r="31" spans="1:15" ht="14.25" x14ac:dyDescent="0.15">
      <c r="B31" s="116"/>
      <c r="C31" s="116"/>
      <c r="D31" s="116"/>
      <c r="G31" s="116"/>
      <c r="H31" s="147"/>
      <c r="I31" s="116"/>
      <c r="J31" s="116"/>
      <c r="K31" s="147"/>
      <c r="L31" s="116"/>
      <c r="M31" s="116"/>
      <c r="N31" s="147"/>
    </row>
    <row r="32" spans="1:15" ht="14.25" x14ac:dyDescent="0.15">
      <c r="B32" s="116"/>
      <c r="C32" s="116"/>
      <c r="D32" s="116"/>
      <c r="G32" s="116"/>
      <c r="H32" s="147"/>
      <c r="I32" s="116"/>
      <c r="J32" s="116"/>
      <c r="K32" s="147"/>
      <c r="L32" s="116"/>
      <c r="M32" s="116"/>
      <c r="N32" s="147"/>
    </row>
    <row r="33" spans="2:14" ht="14.25" x14ac:dyDescent="0.15">
      <c r="B33" s="116"/>
      <c r="C33" s="116"/>
      <c r="D33" s="116"/>
      <c r="G33" s="116"/>
      <c r="H33" s="147"/>
      <c r="I33" s="116"/>
      <c r="J33" s="116"/>
      <c r="K33" s="147"/>
      <c r="L33" s="116"/>
      <c r="M33" s="116"/>
      <c r="N33" s="147"/>
    </row>
    <row r="34" spans="2:14" ht="14.25" x14ac:dyDescent="0.15">
      <c r="B34" s="116"/>
      <c r="C34" s="116"/>
      <c r="D34" s="116"/>
      <c r="G34" s="116"/>
      <c r="H34" s="147"/>
      <c r="I34" s="116"/>
      <c r="J34" s="116"/>
      <c r="K34" s="147"/>
      <c r="L34" s="116"/>
      <c r="M34" s="116"/>
      <c r="N34" s="147"/>
    </row>
    <row r="35" spans="2:14" ht="14.25" x14ac:dyDescent="0.15">
      <c r="B35" s="116"/>
      <c r="C35" s="116"/>
      <c r="D35" s="116"/>
      <c r="G35" s="116"/>
      <c r="H35" s="147"/>
      <c r="I35" s="116"/>
      <c r="J35" s="116"/>
      <c r="K35" s="147"/>
      <c r="L35" s="116"/>
      <c r="M35" s="116"/>
      <c r="N35" s="147"/>
    </row>
    <row r="36" spans="2:14" ht="14.25" x14ac:dyDescent="0.15">
      <c r="B36" s="116"/>
      <c r="C36" s="116"/>
      <c r="D36" s="116"/>
      <c r="G36" s="116"/>
      <c r="H36" s="147"/>
      <c r="I36" s="116"/>
      <c r="J36" s="116"/>
      <c r="K36" s="147"/>
      <c r="L36" s="116"/>
      <c r="M36" s="116"/>
      <c r="N36" s="147"/>
    </row>
    <row r="37" spans="2:14" ht="14.25" x14ac:dyDescent="0.15">
      <c r="B37" s="116"/>
      <c r="C37" s="116"/>
      <c r="D37" s="116"/>
      <c r="G37" s="116"/>
      <c r="H37" s="147"/>
      <c r="I37" s="116"/>
      <c r="J37" s="116"/>
      <c r="K37" s="147"/>
      <c r="L37" s="116"/>
      <c r="M37" s="116"/>
      <c r="N37" s="147"/>
    </row>
    <row r="38" spans="2:14" ht="14.25" x14ac:dyDescent="0.15">
      <c r="B38" s="116"/>
      <c r="C38" s="116"/>
      <c r="D38" s="116"/>
      <c r="G38" s="116"/>
      <c r="H38" s="147"/>
      <c r="I38" s="116"/>
      <c r="J38" s="116"/>
      <c r="K38" s="147"/>
      <c r="L38" s="116"/>
      <c r="M38" s="116"/>
      <c r="N38" s="147"/>
    </row>
    <row r="39" spans="2:14" ht="14.25" x14ac:dyDescent="0.15">
      <c r="B39" s="116"/>
      <c r="C39" s="116"/>
      <c r="D39" s="116"/>
      <c r="G39" s="116"/>
      <c r="H39" s="147"/>
      <c r="I39" s="116"/>
      <c r="J39" s="116"/>
      <c r="K39" s="147"/>
      <c r="L39" s="116"/>
      <c r="M39" s="116"/>
      <c r="N39" s="147"/>
    </row>
    <row r="40" spans="2:14" ht="14.25" x14ac:dyDescent="0.15">
      <c r="B40" s="116"/>
      <c r="C40" s="116"/>
      <c r="D40" s="116"/>
      <c r="G40" s="116"/>
      <c r="H40" s="147"/>
      <c r="I40" s="116"/>
      <c r="J40" s="116"/>
      <c r="K40" s="147"/>
      <c r="L40" s="116"/>
      <c r="M40" s="116"/>
      <c r="N40" s="147"/>
    </row>
    <row r="41" spans="2:14" ht="14.25" x14ac:dyDescent="0.15">
      <c r="B41" s="116"/>
      <c r="C41" s="116"/>
      <c r="D41" s="116"/>
      <c r="G41" s="116"/>
      <c r="H41" s="147"/>
      <c r="I41" s="116"/>
      <c r="J41" s="116"/>
      <c r="K41" s="147"/>
      <c r="L41" s="116"/>
      <c r="M41" s="116"/>
      <c r="N41" s="147"/>
    </row>
    <row r="42" spans="2:14" ht="14.25" x14ac:dyDescent="0.15">
      <c r="B42" s="116"/>
      <c r="C42" s="116"/>
      <c r="D42" s="116"/>
      <c r="G42" s="116"/>
      <c r="H42" s="147"/>
      <c r="I42" s="116"/>
      <c r="J42" s="116"/>
      <c r="K42" s="147"/>
      <c r="L42" s="116"/>
      <c r="M42" s="116"/>
      <c r="N42" s="147"/>
    </row>
    <row r="43" spans="2:14" ht="14.25" x14ac:dyDescent="0.15">
      <c r="B43" s="116"/>
      <c r="C43" s="116"/>
      <c r="D43" s="116"/>
      <c r="G43" s="116"/>
      <c r="H43" s="147"/>
      <c r="I43" s="116"/>
      <c r="J43" s="116"/>
      <c r="K43" s="147"/>
      <c r="L43" s="116"/>
      <c r="M43" s="116"/>
      <c r="N43" s="147"/>
    </row>
    <row r="44" spans="2:14" ht="14.25" x14ac:dyDescent="0.15">
      <c r="B44" s="116"/>
      <c r="C44" s="116"/>
      <c r="D44" s="116"/>
      <c r="G44" s="116"/>
      <c r="H44" s="147"/>
      <c r="I44" s="116"/>
      <c r="J44" s="116"/>
      <c r="K44" s="147"/>
      <c r="L44" s="116"/>
      <c r="M44" s="116"/>
      <c r="N44" s="147"/>
    </row>
    <row r="45" spans="2:14" ht="14.25" x14ac:dyDescent="0.15">
      <c r="B45" s="116"/>
      <c r="C45" s="116"/>
      <c r="D45" s="116"/>
      <c r="G45" s="116"/>
      <c r="H45" s="147"/>
      <c r="I45" s="116"/>
      <c r="J45" s="116"/>
      <c r="K45" s="147"/>
      <c r="L45" s="116"/>
      <c r="M45" s="116"/>
      <c r="N45" s="147"/>
    </row>
    <row r="46" spans="2:14" ht="14.25" x14ac:dyDescent="0.15">
      <c r="B46" s="116"/>
      <c r="C46" s="116"/>
      <c r="D46" s="116"/>
      <c r="G46" s="116"/>
      <c r="H46" s="147"/>
      <c r="I46" s="116"/>
      <c r="J46" s="116"/>
      <c r="K46" s="147"/>
      <c r="L46" s="116"/>
      <c r="M46" s="116"/>
      <c r="N46" s="147"/>
    </row>
    <row r="47" spans="2:14" ht="14.25" x14ac:dyDescent="0.15">
      <c r="B47" s="116"/>
      <c r="C47" s="116"/>
      <c r="D47" s="116"/>
      <c r="G47" s="116"/>
      <c r="H47" s="147"/>
      <c r="I47" s="116"/>
      <c r="J47" s="116"/>
      <c r="K47" s="147"/>
      <c r="L47" s="116"/>
      <c r="M47" s="116"/>
      <c r="N47" s="147"/>
    </row>
    <row r="48" spans="2:14" ht="14.25" x14ac:dyDescent="0.15">
      <c r="B48" s="116"/>
      <c r="C48" s="116"/>
      <c r="D48" s="116"/>
      <c r="G48" s="116"/>
      <c r="H48" s="147"/>
      <c r="I48" s="116"/>
      <c r="J48" s="116"/>
      <c r="K48" s="147"/>
      <c r="L48" s="116"/>
      <c r="M48" s="116"/>
      <c r="N48" s="147"/>
    </row>
    <row r="49" spans="2:14" ht="14.25" x14ac:dyDescent="0.15">
      <c r="B49" s="116"/>
      <c r="C49" s="116"/>
      <c r="D49" s="116"/>
      <c r="G49" s="116"/>
      <c r="H49" s="147"/>
      <c r="I49" s="116"/>
      <c r="J49" s="116"/>
      <c r="K49" s="147"/>
      <c r="L49" s="116"/>
      <c r="M49" s="116"/>
      <c r="N49" s="147"/>
    </row>
    <row r="50" spans="2:14" ht="14.25" x14ac:dyDescent="0.15">
      <c r="B50" s="116"/>
      <c r="C50" s="116"/>
      <c r="D50" s="116"/>
      <c r="G50" s="116"/>
      <c r="H50" s="147"/>
      <c r="I50" s="116"/>
      <c r="J50" s="116"/>
      <c r="K50" s="147"/>
      <c r="L50" s="116"/>
      <c r="M50" s="116"/>
      <c r="N50" s="147"/>
    </row>
    <row r="51" spans="2:14" ht="14.25" x14ac:dyDescent="0.15">
      <c r="B51" s="116"/>
      <c r="C51" s="116"/>
      <c r="D51" s="116"/>
      <c r="G51" s="116"/>
      <c r="H51" s="147"/>
      <c r="I51" s="116"/>
      <c r="J51" s="116"/>
      <c r="K51" s="147"/>
      <c r="L51" s="116"/>
      <c r="M51" s="116"/>
      <c r="N51" s="147"/>
    </row>
    <row r="52" spans="2:14" ht="14.25" x14ac:dyDescent="0.15">
      <c r="B52" s="116"/>
      <c r="C52" s="116"/>
      <c r="D52" s="116"/>
      <c r="G52" s="116"/>
      <c r="H52" s="147"/>
      <c r="I52" s="116"/>
      <c r="J52" s="116"/>
      <c r="K52" s="147"/>
      <c r="L52" s="116"/>
      <c r="M52" s="116"/>
      <c r="N52" s="147"/>
    </row>
    <row r="53" spans="2:14" ht="14.25" x14ac:dyDescent="0.15">
      <c r="B53" s="116"/>
      <c r="C53" s="116"/>
      <c r="D53" s="116"/>
      <c r="G53" s="116"/>
      <c r="H53" s="147"/>
      <c r="I53" s="116"/>
      <c r="J53" s="116"/>
      <c r="K53" s="147"/>
      <c r="L53" s="116"/>
      <c r="M53" s="116"/>
      <c r="N53" s="147"/>
    </row>
    <row r="54" spans="2:14" ht="14.25" x14ac:dyDescent="0.15">
      <c r="B54" s="116"/>
      <c r="C54" s="116"/>
      <c r="D54" s="116"/>
      <c r="G54" s="116"/>
      <c r="H54" s="147"/>
      <c r="I54" s="116"/>
      <c r="J54" s="116"/>
      <c r="K54" s="147"/>
      <c r="L54" s="116"/>
      <c r="M54" s="116"/>
      <c r="N54" s="147"/>
    </row>
    <row r="55" spans="2:14" ht="14.25" x14ac:dyDescent="0.15">
      <c r="B55" s="116"/>
      <c r="C55" s="116"/>
      <c r="D55" s="116"/>
      <c r="G55" s="116"/>
      <c r="H55" s="147"/>
      <c r="I55" s="116"/>
      <c r="J55" s="116"/>
      <c r="K55" s="147"/>
      <c r="L55" s="116"/>
      <c r="M55" s="116"/>
      <c r="N55" s="147"/>
    </row>
    <row r="56" spans="2:14" ht="14.25" x14ac:dyDescent="0.15">
      <c r="B56" s="116"/>
      <c r="C56" s="116"/>
      <c r="D56" s="116"/>
      <c r="G56" s="116"/>
      <c r="H56" s="147"/>
      <c r="I56" s="116"/>
      <c r="J56" s="116"/>
      <c r="K56" s="147"/>
      <c r="L56" s="116"/>
      <c r="M56" s="116"/>
      <c r="N56" s="147"/>
    </row>
    <row r="57" spans="2:14" ht="14.25" x14ac:dyDescent="0.15">
      <c r="B57" s="116"/>
      <c r="C57" s="116"/>
      <c r="D57" s="116"/>
      <c r="G57" s="116"/>
      <c r="H57" s="147"/>
      <c r="I57" s="116"/>
      <c r="J57" s="116"/>
      <c r="K57" s="147"/>
      <c r="L57" s="116"/>
      <c r="M57" s="116"/>
      <c r="N57" s="147"/>
    </row>
    <row r="58" spans="2:14" ht="14.25" x14ac:dyDescent="0.15">
      <c r="B58" s="116"/>
      <c r="C58" s="116"/>
      <c r="D58" s="116"/>
      <c r="G58" s="116"/>
      <c r="H58" s="147"/>
      <c r="I58" s="116"/>
      <c r="J58" s="116"/>
      <c r="K58" s="147"/>
      <c r="L58" s="116"/>
      <c r="M58" s="116"/>
      <c r="N58" s="147"/>
    </row>
    <row r="59" spans="2:14" ht="14.25" x14ac:dyDescent="0.15">
      <c r="B59" s="116"/>
      <c r="C59" s="116"/>
      <c r="D59" s="116"/>
      <c r="G59" s="116"/>
      <c r="H59" s="147"/>
      <c r="I59" s="116"/>
      <c r="J59" s="116"/>
      <c r="K59" s="147"/>
      <c r="L59" s="116"/>
      <c r="M59" s="116"/>
      <c r="N59" s="147"/>
    </row>
    <row r="60" spans="2:14" ht="14.25" x14ac:dyDescent="0.15">
      <c r="B60" s="116"/>
      <c r="C60" s="116"/>
      <c r="D60" s="116"/>
      <c r="G60" s="116"/>
      <c r="H60" s="147"/>
      <c r="I60" s="116"/>
      <c r="J60" s="116"/>
      <c r="K60" s="147"/>
      <c r="L60" s="116"/>
      <c r="M60" s="116"/>
      <c r="N60" s="147"/>
    </row>
    <row r="61" spans="2:14" ht="14.25" x14ac:dyDescent="0.15">
      <c r="B61" s="116"/>
      <c r="C61" s="116"/>
      <c r="D61" s="116"/>
      <c r="G61" s="116"/>
      <c r="H61" s="147"/>
      <c r="I61" s="116"/>
      <c r="J61" s="116"/>
      <c r="K61" s="147"/>
      <c r="L61" s="116"/>
      <c r="M61" s="116"/>
      <c r="N61" s="147"/>
    </row>
    <row r="62" spans="2:14" ht="14.25" x14ac:dyDescent="0.15">
      <c r="B62" s="116"/>
      <c r="C62" s="116"/>
      <c r="D62" s="116"/>
      <c r="G62" s="116"/>
      <c r="H62" s="147"/>
      <c r="I62" s="116"/>
      <c r="J62" s="116"/>
      <c r="K62" s="147"/>
      <c r="L62" s="116"/>
      <c r="M62" s="116"/>
      <c r="N62" s="147"/>
    </row>
    <row r="63" spans="2:14" ht="14.25" x14ac:dyDescent="0.15">
      <c r="B63" s="116"/>
      <c r="C63" s="116"/>
      <c r="D63" s="116"/>
      <c r="G63" s="116"/>
      <c r="H63" s="147"/>
      <c r="I63" s="116"/>
      <c r="J63" s="116"/>
      <c r="K63" s="147"/>
      <c r="L63" s="116"/>
      <c r="M63" s="116"/>
      <c r="N63" s="147"/>
    </row>
    <row r="64" spans="2:14" ht="14.25" x14ac:dyDescent="0.15">
      <c r="B64" s="116"/>
      <c r="C64" s="116"/>
      <c r="D64" s="116"/>
      <c r="G64" s="116"/>
      <c r="H64" s="147"/>
      <c r="I64" s="116"/>
      <c r="J64" s="116"/>
      <c r="K64" s="147"/>
      <c r="L64" s="116"/>
      <c r="M64" s="116"/>
      <c r="N64" s="147"/>
    </row>
  </sheetData>
  <mergeCells count="15">
    <mergeCell ref="E1:N1"/>
    <mergeCell ref="A2:O2"/>
    <mergeCell ref="E6:F6"/>
    <mergeCell ref="A7:C7"/>
    <mergeCell ref="E7:F7"/>
    <mergeCell ref="L8:N8"/>
    <mergeCell ref="O8:O10"/>
    <mergeCell ref="I9:K9"/>
    <mergeCell ref="L9:N9"/>
    <mergeCell ref="A11:A26"/>
    <mergeCell ref="A8:C9"/>
    <mergeCell ref="D8:D10"/>
    <mergeCell ref="E8:E10"/>
    <mergeCell ref="F8:F10"/>
    <mergeCell ref="I8:K8"/>
  </mergeCells>
  <phoneticPr fontId="11"/>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B30"/>
  <sheetViews>
    <sheetView showZeros="0" zoomScale="60" zoomScaleNormal="60" zoomScaleSheetLayoutView="80" workbookViewId="0"/>
  </sheetViews>
  <sheetFormatPr defaultColWidth="9" defaultRowHeight="18.75" customHeight="1" x14ac:dyDescent="0.15"/>
  <cols>
    <col min="1" max="1" width="4.125" style="97" customWidth="1"/>
    <col min="2" max="2" width="22.5" style="98" customWidth="1"/>
    <col min="3" max="3" width="26.625" style="98" customWidth="1"/>
    <col min="4" max="4" width="17.125" style="63" customWidth="1"/>
    <col min="5" max="5" width="8.125" style="99" customWidth="1"/>
    <col min="6" max="6" width="4" style="100" customWidth="1"/>
    <col min="7" max="7" width="10.25" style="100" hidden="1" customWidth="1"/>
    <col min="8" max="8" width="23.25" style="31" customWidth="1"/>
    <col min="9" max="9" width="17.125" style="63" customWidth="1"/>
    <col min="10" max="10" width="8.125" style="100" customWidth="1"/>
    <col min="11" max="11" width="4" style="100" customWidth="1"/>
    <col min="12" max="12" width="10.25" style="100" hidden="1" customWidth="1"/>
    <col min="13" max="13" width="8.25" style="100" customWidth="1"/>
    <col min="14" max="14" width="8.625" style="101" hidden="1" customWidth="1"/>
    <col min="15" max="15" width="97.75" style="98" customWidth="1"/>
    <col min="16" max="16" width="14.125" style="31" customWidth="1"/>
    <col min="17" max="17" width="16" style="63" customWidth="1"/>
    <col min="18" max="18" width="10.125" style="102" customWidth="1"/>
    <col min="19" max="19" width="10.125" style="99" customWidth="1"/>
    <col min="20" max="20" width="10.125" style="63" customWidth="1"/>
    <col min="21" max="21" width="5.125" style="63" customWidth="1"/>
    <col min="22" max="28" width="8.875" customWidth="1"/>
    <col min="29" max="256" width="9" style="13"/>
    <col min="257" max="257" width="4.125" style="13" customWidth="1"/>
    <col min="258" max="258" width="22.5" style="13" customWidth="1"/>
    <col min="259" max="259" width="26.625" style="13" customWidth="1"/>
    <col min="260" max="260" width="17.125" style="13" customWidth="1"/>
    <col min="261" max="261" width="8.125" style="13" customWidth="1"/>
    <col min="262" max="262" width="4" style="13" customWidth="1"/>
    <col min="263" max="263" width="0" style="13" hidden="1" customWidth="1"/>
    <col min="264" max="264" width="23.25" style="13" customWidth="1"/>
    <col min="265" max="265" width="17.125" style="13" customWidth="1"/>
    <col min="266" max="266" width="8.125" style="13" customWidth="1"/>
    <col min="267" max="267" width="4" style="13" customWidth="1"/>
    <col min="268" max="268" width="0" style="13" hidden="1" customWidth="1"/>
    <col min="269" max="269" width="8.25" style="13" customWidth="1"/>
    <col min="270" max="270" width="0" style="13" hidden="1" customWidth="1"/>
    <col min="271" max="271" width="97.75" style="13" customWidth="1"/>
    <col min="272" max="272" width="14.125" style="13" customWidth="1"/>
    <col min="273" max="273" width="16" style="13" customWidth="1"/>
    <col min="274" max="276" width="10.125" style="13" customWidth="1"/>
    <col min="277" max="277" width="5.125" style="13" customWidth="1"/>
    <col min="278" max="284" width="8.875" style="13" customWidth="1"/>
    <col min="285" max="512" width="9" style="13"/>
    <col min="513" max="513" width="4.125" style="13" customWidth="1"/>
    <col min="514" max="514" width="22.5" style="13" customWidth="1"/>
    <col min="515" max="515" width="26.625" style="13" customWidth="1"/>
    <col min="516" max="516" width="17.125" style="13" customWidth="1"/>
    <col min="517" max="517" width="8.125" style="13" customWidth="1"/>
    <col min="518" max="518" width="4" style="13" customWidth="1"/>
    <col min="519" max="519" width="0" style="13" hidden="1" customWidth="1"/>
    <col min="520" max="520" width="23.25" style="13" customWidth="1"/>
    <col min="521" max="521" width="17.125" style="13" customWidth="1"/>
    <col min="522" max="522" width="8.125" style="13" customWidth="1"/>
    <col min="523" max="523" width="4" style="13" customWidth="1"/>
    <col min="524" max="524" width="0" style="13" hidden="1" customWidth="1"/>
    <col min="525" max="525" width="8.25" style="13" customWidth="1"/>
    <col min="526" max="526" width="0" style="13" hidden="1" customWidth="1"/>
    <col min="527" max="527" width="97.75" style="13" customWidth="1"/>
    <col min="528" max="528" width="14.125" style="13" customWidth="1"/>
    <col min="529" max="529" width="16" style="13" customWidth="1"/>
    <col min="530" max="532" width="10.125" style="13" customWidth="1"/>
    <col min="533" max="533" width="5.125" style="13" customWidth="1"/>
    <col min="534" max="540" width="8.875" style="13" customWidth="1"/>
    <col min="541" max="768" width="9" style="13"/>
    <col min="769" max="769" width="4.125" style="13" customWidth="1"/>
    <col min="770" max="770" width="22.5" style="13" customWidth="1"/>
    <col min="771" max="771" width="26.625" style="13" customWidth="1"/>
    <col min="772" max="772" width="17.125" style="13" customWidth="1"/>
    <col min="773" max="773" width="8.125" style="13" customWidth="1"/>
    <col min="774" max="774" width="4" style="13" customWidth="1"/>
    <col min="775" max="775" width="0" style="13" hidden="1" customWidth="1"/>
    <col min="776" max="776" width="23.25" style="13" customWidth="1"/>
    <col min="777" max="777" width="17.125" style="13" customWidth="1"/>
    <col min="778" max="778" width="8.125" style="13" customWidth="1"/>
    <col min="779" max="779" width="4" style="13" customWidth="1"/>
    <col min="780" max="780" width="0" style="13" hidden="1" customWidth="1"/>
    <col min="781" max="781" width="8.25" style="13" customWidth="1"/>
    <col min="782" max="782" width="0" style="13" hidden="1" customWidth="1"/>
    <col min="783" max="783" width="97.75" style="13" customWidth="1"/>
    <col min="784" max="784" width="14.125" style="13" customWidth="1"/>
    <col min="785" max="785" width="16" style="13" customWidth="1"/>
    <col min="786" max="788" width="10.125" style="13" customWidth="1"/>
    <col min="789" max="789" width="5.125" style="13" customWidth="1"/>
    <col min="790" max="796" width="8.875" style="13" customWidth="1"/>
    <col min="797" max="1024" width="9" style="13"/>
    <col min="1025" max="1025" width="4.125" style="13" customWidth="1"/>
    <col min="1026" max="1026" width="22.5" style="13" customWidth="1"/>
    <col min="1027" max="1027" width="26.625" style="13" customWidth="1"/>
    <col min="1028" max="1028" width="17.125" style="13" customWidth="1"/>
    <col min="1029" max="1029" width="8.125" style="13" customWidth="1"/>
    <col min="1030" max="1030" width="4" style="13" customWidth="1"/>
    <col min="1031" max="1031" width="0" style="13" hidden="1" customWidth="1"/>
    <col min="1032" max="1032" width="23.25" style="13" customWidth="1"/>
    <col min="1033" max="1033" width="17.125" style="13" customWidth="1"/>
    <col min="1034" max="1034" width="8.125" style="13" customWidth="1"/>
    <col min="1035" max="1035" width="4" style="13" customWidth="1"/>
    <col min="1036" max="1036" width="0" style="13" hidden="1" customWidth="1"/>
    <col min="1037" max="1037" width="8.25" style="13" customWidth="1"/>
    <col min="1038" max="1038" width="0" style="13" hidden="1" customWidth="1"/>
    <col min="1039" max="1039" width="97.75" style="13" customWidth="1"/>
    <col min="1040" max="1040" width="14.125" style="13" customWidth="1"/>
    <col min="1041" max="1041" width="16" style="13" customWidth="1"/>
    <col min="1042" max="1044" width="10.125" style="13" customWidth="1"/>
    <col min="1045" max="1045" width="5.125" style="13" customWidth="1"/>
    <col min="1046" max="1052" width="8.875" style="13" customWidth="1"/>
    <col min="1053" max="1280" width="9" style="13"/>
    <col min="1281" max="1281" width="4.125" style="13" customWidth="1"/>
    <col min="1282" max="1282" width="22.5" style="13" customWidth="1"/>
    <col min="1283" max="1283" width="26.625" style="13" customWidth="1"/>
    <col min="1284" max="1284" width="17.125" style="13" customWidth="1"/>
    <col min="1285" max="1285" width="8.125" style="13" customWidth="1"/>
    <col min="1286" max="1286" width="4" style="13" customWidth="1"/>
    <col min="1287" max="1287" width="0" style="13" hidden="1" customWidth="1"/>
    <col min="1288" max="1288" width="23.25" style="13" customWidth="1"/>
    <col min="1289" max="1289" width="17.125" style="13" customWidth="1"/>
    <col min="1290" max="1290" width="8.125" style="13" customWidth="1"/>
    <col min="1291" max="1291" width="4" style="13" customWidth="1"/>
    <col min="1292" max="1292" width="0" style="13" hidden="1" customWidth="1"/>
    <col min="1293" max="1293" width="8.25" style="13" customWidth="1"/>
    <col min="1294" max="1294" width="0" style="13" hidden="1" customWidth="1"/>
    <col min="1295" max="1295" width="97.75" style="13" customWidth="1"/>
    <col min="1296" max="1296" width="14.125" style="13" customWidth="1"/>
    <col min="1297" max="1297" width="16" style="13" customWidth="1"/>
    <col min="1298" max="1300" width="10.125" style="13" customWidth="1"/>
    <col min="1301" max="1301" width="5.125" style="13" customWidth="1"/>
    <col min="1302" max="1308" width="8.875" style="13" customWidth="1"/>
    <col min="1309" max="1536" width="9" style="13"/>
    <col min="1537" max="1537" width="4.125" style="13" customWidth="1"/>
    <col min="1538" max="1538" width="22.5" style="13" customWidth="1"/>
    <col min="1539" max="1539" width="26.625" style="13" customWidth="1"/>
    <col min="1540" max="1540" width="17.125" style="13" customWidth="1"/>
    <col min="1541" max="1541" width="8.125" style="13" customWidth="1"/>
    <col min="1542" max="1542" width="4" style="13" customWidth="1"/>
    <col min="1543" max="1543" width="0" style="13" hidden="1" customWidth="1"/>
    <col min="1544" max="1544" width="23.25" style="13" customWidth="1"/>
    <col min="1545" max="1545" width="17.125" style="13" customWidth="1"/>
    <col min="1546" max="1546" width="8.125" style="13" customWidth="1"/>
    <col min="1547" max="1547" width="4" style="13" customWidth="1"/>
    <col min="1548" max="1548" width="0" style="13" hidden="1" customWidth="1"/>
    <col min="1549" max="1549" width="8.25" style="13" customWidth="1"/>
    <col min="1550" max="1550" width="0" style="13" hidden="1" customWidth="1"/>
    <col min="1551" max="1551" width="97.75" style="13" customWidth="1"/>
    <col min="1552" max="1552" width="14.125" style="13" customWidth="1"/>
    <col min="1553" max="1553" width="16" style="13" customWidth="1"/>
    <col min="1554" max="1556" width="10.125" style="13" customWidth="1"/>
    <col min="1557" max="1557" width="5.125" style="13" customWidth="1"/>
    <col min="1558" max="1564" width="8.875" style="13" customWidth="1"/>
    <col min="1565" max="1792" width="9" style="13"/>
    <col min="1793" max="1793" width="4.125" style="13" customWidth="1"/>
    <col min="1794" max="1794" width="22.5" style="13" customWidth="1"/>
    <col min="1795" max="1795" width="26.625" style="13" customWidth="1"/>
    <col min="1796" max="1796" width="17.125" style="13" customWidth="1"/>
    <col min="1797" max="1797" width="8.125" style="13" customWidth="1"/>
    <col min="1798" max="1798" width="4" style="13" customWidth="1"/>
    <col min="1799" max="1799" width="0" style="13" hidden="1" customWidth="1"/>
    <col min="1800" max="1800" width="23.25" style="13" customWidth="1"/>
    <col min="1801" max="1801" width="17.125" style="13" customWidth="1"/>
    <col min="1802" max="1802" width="8.125" style="13" customWidth="1"/>
    <col min="1803" max="1803" width="4" style="13" customWidth="1"/>
    <col min="1804" max="1804" width="0" style="13" hidden="1" customWidth="1"/>
    <col min="1805" max="1805" width="8.25" style="13" customWidth="1"/>
    <col min="1806" max="1806" width="0" style="13" hidden="1" customWidth="1"/>
    <col min="1807" max="1807" width="97.75" style="13" customWidth="1"/>
    <col min="1808" max="1808" width="14.125" style="13" customWidth="1"/>
    <col min="1809" max="1809" width="16" style="13" customWidth="1"/>
    <col min="1810" max="1812" width="10.125" style="13" customWidth="1"/>
    <col min="1813" max="1813" width="5.125" style="13" customWidth="1"/>
    <col min="1814" max="1820" width="8.875" style="13" customWidth="1"/>
    <col min="1821" max="2048" width="9" style="13"/>
    <col min="2049" max="2049" width="4.125" style="13" customWidth="1"/>
    <col min="2050" max="2050" width="22.5" style="13" customWidth="1"/>
    <col min="2051" max="2051" width="26.625" style="13" customWidth="1"/>
    <col min="2052" max="2052" width="17.125" style="13" customWidth="1"/>
    <col min="2053" max="2053" width="8.125" style="13" customWidth="1"/>
    <col min="2054" max="2054" width="4" style="13" customWidth="1"/>
    <col min="2055" max="2055" width="0" style="13" hidden="1" customWidth="1"/>
    <col min="2056" max="2056" width="23.25" style="13" customWidth="1"/>
    <col min="2057" max="2057" width="17.125" style="13" customWidth="1"/>
    <col min="2058" max="2058" width="8.125" style="13" customWidth="1"/>
    <col min="2059" max="2059" width="4" style="13" customWidth="1"/>
    <col min="2060" max="2060" width="0" style="13" hidden="1" customWidth="1"/>
    <col min="2061" max="2061" width="8.25" style="13" customWidth="1"/>
    <col min="2062" max="2062" width="0" style="13" hidden="1" customWidth="1"/>
    <col min="2063" max="2063" width="97.75" style="13" customWidth="1"/>
    <col min="2064" max="2064" width="14.125" style="13" customWidth="1"/>
    <col min="2065" max="2065" width="16" style="13" customWidth="1"/>
    <col min="2066" max="2068" width="10.125" style="13" customWidth="1"/>
    <col min="2069" max="2069" width="5.125" style="13" customWidth="1"/>
    <col min="2070" max="2076" width="8.875" style="13" customWidth="1"/>
    <col min="2077" max="2304" width="9" style="13"/>
    <col min="2305" max="2305" width="4.125" style="13" customWidth="1"/>
    <col min="2306" max="2306" width="22.5" style="13" customWidth="1"/>
    <col min="2307" max="2307" width="26.625" style="13" customWidth="1"/>
    <col min="2308" max="2308" width="17.125" style="13" customWidth="1"/>
    <col min="2309" max="2309" width="8.125" style="13" customWidth="1"/>
    <col min="2310" max="2310" width="4" style="13" customWidth="1"/>
    <col min="2311" max="2311" width="0" style="13" hidden="1" customWidth="1"/>
    <col min="2312" max="2312" width="23.25" style="13" customWidth="1"/>
    <col min="2313" max="2313" width="17.125" style="13" customWidth="1"/>
    <col min="2314" max="2314" width="8.125" style="13" customWidth="1"/>
    <col min="2315" max="2315" width="4" style="13" customWidth="1"/>
    <col min="2316" max="2316" width="0" style="13" hidden="1" customWidth="1"/>
    <col min="2317" max="2317" width="8.25" style="13" customWidth="1"/>
    <col min="2318" max="2318" width="0" style="13" hidden="1" customWidth="1"/>
    <col min="2319" max="2319" width="97.75" style="13" customWidth="1"/>
    <col min="2320" max="2320" width="14.125" style="13" customWidth="1"/>
    <col min="2321" max="2321" width="16" style="13" customWidth="1"/>
    <col min="2322" max="2324" width="10.125" style="13" customWidth="1"/>
    <col min="2325" max="2325" width="5.125" style="13" customWidth="1"/>
    <col min="2326" max="2332" width="8.875" style="13" customWidth="1"/>
    <col min="2333" max="2560" width="9" style="13"/>
    <col min="2561" max="2561" width="4.125" style="13" customWidth="1"/>
    <col min="2562" max="2562" width="22.5" style="13" customWidth="1"/>
    <col min="2563" max="2563" width="26.625" style="13" customWidth="1"/>
    <col min="2564" max="2564" width="17.125" style="13" customWidth="1"/>
    <col min="2565" max="2565" width="8.125" style="13" customWidth="1"/>
    <col min="2566" max="2566" width="4" style="13" customWidth="1"/>
    <col min="2567" max="2567" width="0" style="13" hidden="1" customWidth="1"/>
    <col min="2568" max="2568" width="23.25" style="13" customWidth="1"/>
    <col min="2569" max="2569" width="17.125" style="13" customWidth="1"/>
    <col min="2570" max="2570" width="8.125" style="13" customWidth="1"/>
    <col min="2571" max="2571" width="4" style="13" customWidth="1"/>
    <col min="2572" max="2572" width="0" style="13" hidden="1" customWidth="1"/>
    <col min="2573" max="2573" width="8.25" style="13" customWidth="1"/>
    <col min="2574" max="2574" width="0" style="13" hidden="1" customWidth="1"/>
    <col min="2575" max="2575" width="97.75" style="13" customWidth="1"/>
    <col min="2576" max="2576" width="14.125" style="13" customWidth="1"/>
    <col min="2577" max="2577" width="16" style="13" customWidth="1"/>
    <col min="2578" max="2580" width="10.125" style="13" customWidth="1"/>
    <col min="2581" max="2581" width="5.125" style="13" customWidth="1"/>
    <col min="2582" max="2588" width="8.875" style="13" customWidth="1"/>
    <col min="2589" max="2816" width="9" style="13"/>
    <col min="2817" max="2817" width="4.125" style="13" customWidth="1"/>
    <col min="2818" max="2818" width="22.5" style="13" customWidth="1"/>
    <col min="2819" max="2819" width="26.625" style="13" customWidth="1"/>
    <col min="2820" max="2820" width="17.125" style="13" customWidth="1"/>
    <col min="2821" max="2821" width="8.125" style="13" customWidth="1"/>
    <col min="2822" max="2822" width="4" style="13" customWidth="1"/>
    <col min="2823" max="2823" width="0" style="13" hidden="1" customWidth="1"/>
    <col min="2824" max="2824" width="23.25" style="13" customWidth="1"/>
    <col min="2825" max="2825" width="17.125" style="13" customWidth="1"/>
    <col min="2826" max="2826" width="8.125" style="13" customWidth="1"/>
    <col min="2827" max="2827" width="4" style="13" customWidth="1"/>
    <col min="2828" max="2828" width="0" style="13" hidden="1" customWidth="1"/>
    <col min="2829" max="2829" width="8.25" style="13" customWidth="1"/>
    <col min="2830" max="2830" width="0" style="13" hidden="1" customWidth="1"/>
    <col min="2831" max="2831" width="97.75" style="13" customWidth="1"/>
    <col min="2832" max="2832" width="14.125" style="13" customWidth="1"/>
    <col min="2833" max="2833" width="16" style="13" customWidth="1"/>
    <col min="2834" max="2836" width="10.125" style="13" customWidth="1"/>
    <col min="2837" max="2837" width="5.125" style="13" customWidth="1"/>
    <col min="2838" max="2844" width="8.875" style="13" customWidth="1"/>
    <col min="2845" max="3072" width="9" style="13"/>
    <col min="3073" max="3073" width="4.125" style="13" customWidth="1"/>
    <col min="3074" max="3074" width="22.5" style="13" customWidth="1"/>
    <col min="3075" max="3075" width="26.625" style="13" customWidth="1"/>
    <col min="3076" max="3076" width="17.125" style="13" customWidth="1"/>
    <col min="3077" max="3077" width="8.125" style="13" customWidth="1"/>
    <col min="3078" max="3078" width="4" style="13" customWidth="1"/>
    <col min="3079" max="3079" width="0" style="13" hidden="1" customWidth="1"/>
    <col min="3080" max="3080" width="23.25" style="13" customWidth="1"/>
    <col min="3081" max="3081" width="17.125" style="13" customWidth="1"/>
    <col min="3082" max="3082" width="8.125" style="13" customWidth="1"/>
    <col min="3083" max="3083" width="4" style="13" customWidth="1"/>
    <col min="3084" max="3084" width="0" style="13" hidden="1" customWidth="1"/>
    <col min="3085" max="3085" width="8.25" style="13" customWidth="1"/>
    <col min="3086" max="3086" width="0" style="13" hidden="1" customWidth="1"/>
    <col min="3087" max="3087" width="97.75" style="13" customWidth="1"/>
    <col min="3088" max="3088" width="14.125" style="13" customWidth="1"/>
    <col min="3089" max="3089" width="16" style="13" customWidth="1"/>
    <col min="3090" max="3092" width="10.125" style="13" customWidth="1"/>
    <col min="3093" max="3093" width="5.125" style="13" customWidth="1"/>
    <col min="3094" max="3100" width="8.875" style="13" customWidth="1"/>
    <col min="3101" max="3328" width="9" style="13"/>
    <col min="3329" max="3329" width="4.125" style="13" customWidth="1"/>
    <col min="3330" max="3330" width="22.5" style="13" customWidth="1"/>
    <col min="3331" max="3331" width="26.625" style="13" customWidth="1"/>
    <col min="3332" max="3332" width="17.125" style="13" customWidth="1"/>
    <col min="3333" max="3333" width="8.125" style="13" customWidth="1"/>
    <col min="3334" max="3334" width="4" style="13" customWidth="1"/>
    <col min="3335" max="3335" width="0" style="13" hidden="1" customWidth="1"/>
    <col min="3336" max="3336" width="23.25" style="13" customWidth="1"/>
    <col min="3337" max="3337" width="17.125" style="13" customWidth="1"/>
    <col min="3338" max="3338" width="8.125" style="13" customWidth="1"/>
    <col min="3339" max="3339" width="4" style="13" customWidth="1"/>
    <col min="3340" max="3340" width="0" style="13" hidden="1" customWidth="1"/>
    <col min="3341" max="3341" width="8.25" style="13" customWidth="1"/>
    <col min="3342" max="3342" width="0" style="13" hidden="1" customWidth="1"/>
    <col min="3343" max="3343" width="97.75" style="13" customWidth="1"/>
    <col min="3344" max="3344" width="14.125" style="13" customWidth="1"/>
    <col min="3345" max="3345" width="16" style="13" customWidth="1"/>
    <col min="3346" max="3348" width="10.125" style="13" customWidth="1"/>
    <col min="3349" max="3349" width="5.125" style="13" customWidth="1"/>
    <col min="3350" max="3356" width="8.875" style="13" customWidth="1"/>
    <col min="3357" max="3584" width="9" style="13"/>
    <col min="3585" max="3585" width="4.125" style="13" customWidth="1"/>
    <col min="3586" max="3586" width="22.5" style="13" customWidth="1"/>
    <col min="3587" max="3587" width="26.625" style="13" customWidth="1"/>
    <col min="3588" max="3588" width="17.125" style="13" customWidth="1"/>
    <col min="3589" max="3589" width="8.125" style="13" customWidth="1"/>
    <col min="3590" max="3590" width="4" style="13" customWidth="1"/>
    <col min="3591" max="3591" width="0" style="13" hidden="1" customWidth="1"/>
    <col min="3592" max="3592" width="23.25" style="13" customWidth="1"/>
    <col min="3593" max="3593" width="17.125" style="13" customWidth="1"/>
    <col min="3594" max="3594" width="8.125" style="13" customWidth="1"/>
    <col min="3595" max="3595" width="4" style="13" customWidth="1"/>
    <col min="3596" max="3596" width="0" style="13" hidden="1" customWidth="1"/>
    <col min="3597" max="3597" width="8.25" style="13" customWidth="1"/>
    <col min="3598" max="3598" width="0" style="13" hidden="1" customWidth="1"/>
    <col min="3599" max="3599" width="97.75" style="13" customWidth="1"/>
    <col min="3600" max="3600" width="14.125" style="13" customWidth="1"/>
    <col min="3601" max="3601" width="16" style="13" customWidth="1"/>
    <col min="3602" max="3604" width="10.125" style="13" customWidth="1"/>
    <col min="3605" max="3605" width="5.125" style="13" customWidth="1"/>
    <col min="3606" max="3612" width="8.875" style="13" customWidth="1"/>
    <col min="3613" max="3840" width="9" style="13"/>
    <col min="3841" max="3841" width="4.125" style="13" customWidth="1"/>
    <col min="3842" max="3842" width="22.5" style="13" customWidth="1"/>
    <col min="3843" max="3843" width="26.625" style="13" customWidth="1"/>
    <col min="3844" max="3844" width="17.125" style="13" customWidth="1"/>
    <col min="3845" max="3845" width="8.125" style="13" customWidth="1"/>
    <col min="3846" max="3846" width="4" style="13" customWidth="1"/>
    <col min="3847" max="3847" width="0" style="13" hidden="1" customWidth="1"/>
    <col min="3848" max="3848" width="23.25" style="13" customWidth="1"/>
    <col min="3849" max="3849" width="17.125" style="13" customWidth="1"/>
    <col min="3850" max="3850" width="8.125" style="13" customWidth="1"/>
    <col min="3851" max="3851" width="4" style="13" customWidth="1"/>
    <col min="3852" max="3852" width="0" style="13" hidden="1" customWidth="1"/>
    <col min="3853" max="3853" width="8.25" style="13" customWidth="1"/>
    <col min="3854" max="3854" width="0" style="13" hidden="1" customWidth="1"/>
    <col min="3855" max="3855" width="97.75" style="13" customWidth="1"/>
    <col min="3856" max="3856" width="14.125" style="13" customWidth="1"/>
    <col min="3857" max="3857" width="16" style="13" customWidth="1"/>
    <col min="3858" max="3860" width="10.125" style="13" customWidth="1"/>
    <col min="3861" max="3861" width="5.125" style="13" customWidth="1"/>
    <col min="3862" max="3868" width="8.875" style="13" customWidth="1"/>
    <col min="3869" max="4096" width="9" style="13"/>
    <col min="4097" max="4097" width="4.125" style="13" customWidth="1"/>
    <col min="4098" max="4098" width="22.5" style="13" customWidth="1"/>
    <col min="4099" max="4099" width="26.625" style="13" customWidth="1"/>
    <col min="4100" max="4100" width="17.125" style="13" customWidth="1"/>
    <col min="4101" max="4101" width="8.125" style="13" customWidth="1"/>
    <col min="4102" max="4102" width="4" style="13" customWidth="1"/>
    <col min="4103" max="4103" width="0" style="13" hidden="1" customWidth="1"/>
    <col min="4104" max="4104" width="23.25" style="13" customWidth="1"/>
    <col min="4105" max="4105" width="17.125" style="13" customWidth="1"/>
    <col min="4106" max="4106" width="8.125" style="13" customWidth="1"/>
    <col min="4107" max="4107" width="4" style="13" customWidth="1"/>
    <col min="4108" max="4108" width="0" style="13" hidden="1" customWidth="1"/>
    <col min="4109" max="4109" width="8.25" style="13" customWidth="1"/>
    <col min="4110" max="4110" width="0" style="13" hidden="1" customWidth="1"/>
    <col min="4111" max="4111" width="97.75" style="13" customWidth="1"/>
    <col min="4112" max="4112" width="14.125" style="13" customWidth="1"/>
    <col min="4113" max="4113" width="16" style="13" customWidth="1"/>
    <col min="4114" max="4116" width="10.125" style="13" customWidth="1"/>
    <col min="4117" max="4117" width="5.125" style="13" customWidth="1"/>
    <col min="4118" max="4124" width="8.875" style="13" customWidth="1"/>
    <col min="4125" max="4352" width="9" style="13"/>
    <col min="4353" max="4353" width="4.125" style="13" customWidth="1"/>
    <col min="4354" max="4354" width="22.5" style="13" customWidth="1"/>
    <col min="4355" max="4355" width="26.625" style="13" customWidth="1"/>
    <col min="4356" max="4356" width="17.125" style="13" customWidth="1"/>
    <col min="4357" max="4357" width="8.125" style="13" customWidth="1"/>
    <col min="4358" max="4358" width="4" style="13" customWidth="1"/>
    <col min="4359" max="4359" width="0" style="13" hidden="1" customWidth="1"/>
    <col min="4360" max="4360" width="23.25" style="13" customWidth="1"/>
    <col min="4361" max="4361" width="17.125" style="13" customWidth="1"/>
    <col min="4362" max="4362" width="8.125" style="13" customWidth="1"/>
    <col min="4363" max="4363" width="4" style="13" customWidth="1"/>
    <col min="4364" max="4364" width="0" style="13" hidden="1" customWidth="1"/>
    <col min="4365" max="4365" width="8.25" style="13" customWidth="1"/>
    <col min="4366" max="4366" width="0" style="13" hidden="1" customWidth="1"/>
    <col min="4367" max="4367" width="97.75" style="13" customWidth="1"/>
    <col min="4368" max="4368" width="14.125" style="13" customWidth="1"/>
    <col min="4369" max="4369" width="16" style="13" customWidth="1"/>
    <col min="4370" max="4372" width="10.125" style="13" customWidth="1"/>
    <col min="4373" max="4373" width="5.125" style="13" customWidth="1"/>
    <col min="4374" max="4380" width="8.875" style="13" customWidth="1"/>
    <col min="4381" max="4608" width="9" style="13"/>
    <col min="4609" max="4609" width="4.125" style="13" customWidth="1"/>
    <col min="4610" max="4610" width="22.5" style="13" customWidth="1"/>
    <col min="4611" max="4611" width="26.625" style="13" customWidth="1"/>
    <col min="4612" max="4612" width="17.125" style="13" customWidth="1"/>
    <col min="4613" max="4613" width="8.125" style="13" customWidth="1"/>
    <col min="4614" max="4614" width="4" style="13" customWidth="1"/>
    <col min="4615" max="4615" width="0" style="13" hidden="1" customWidth="1"/>
    <col min="4616" max="4616" width="23.25" style="13" customWidth="1"/>
    <col min="4617" max="4617" width="17.125" style="13" customWidth="1"/>
    <col min="4618" max="4618" width="8.125" style="13" customWidth="1"/>
    <col min="4619" max="4619" width="4" style="13" customWidth="1"/>
    <col min="4620" max="4620" width="0" style="13" hidden="1" customWidth="1"/>
    <col min="4621" max="4621" width="8.25" style="13" customWidth="1"/>
    <col min="4622" max="4622" width="0" style="13" hidden="1" customWidth="1"/>
    <col min="4623" max="4623" width="97.75" style="13" customWidth="1"/>
    <col min="4624" max="4624" width="14.125" style="13" customWidth="1"/>
    <col min="4625" max="4625" width="16" style="13" customWidth="1"/>
    <col min="4626" max="4628" width="10.125" style="13" customWidth="1"/>
    <col min="4629" max="4629" width="5.125" style="13" customWidth="1"/>
    <col min="4630" max="4636" width="8.875" style="13" customWidth="1"/>
    <col min="4637" max="4864" width="9" style="13"/>
    <col min="4865" max="4865" width="4.125" style="13" customWidth="1"/>
    <col min="4866" max="4866" width="22.5" style="13" customWidth="1"/>
    <col min="4867" max="4867" width="26.625" style="13" customWidth="1"/>
    <col min="4868" max="4868" width="17.125" style="13" customWidth="1"/>
    <col min="4869" max="4869" width="8.125" style="13" customWidth="1"/>
    <col min="4870" max="4870" width="4" style="13" customWidth="1"/>
    <col min="4871" max="4871" width="0" style="13" hidden="1" customWidth="1"/>
    <col min="4872" max="4872" width="23.25" style="13" customWidth="1"/>
    <col min="4873" max="4873" width="17.125" style="13" customWidth="1"/>
    <col min="4874" max="4874" width="8.125" style="13" customWidth="1"/>
    <col min="4875" max="4875" width="4" style="13" customWidth="1"/>
    <col min="4876" max="4876" width="0" style="13" hidden="1" customWidth="1"/>
    <col min="4877" max="4877" width="8.25" style="13" customWidth="1"/>
    <col min="4878" max="4878" width="0" style="13" hidden="1" customWidth="1"/>
    <col min="4879" max="4879" width="97.75" style="13" customWidth="1"/>
    <col min="4880" max="4880" width="14.125" style="13" customWidth="1"/>
    <col min="4881" max="4881" width="16" style="13" customWidth="1"/>
    <col min="4882" max="4884" width="10.125" style="13" customWidth="1"/>
    <col min="4885" max="4885" width="5.125" style="13" customWidth="1"/>
    <col min="4886" max="4892" width="8.875" style="13" customWidth="1"/>
    <col min="4893" max="5120" width="9" style="13"/>
    <col min="5121" max="5121" width="4.125" style="13" customWidth="1"/>
    <col min="5122" max="5122" width="22.5" style="13" customWidth="1"/>
    <col min="5123" max="5123" width="26.625" style="13" customWidth="1"/>
    <col min="5124" max="5124" width="17.125" style="13" customWidth="1"/>
    <col min="5125" max="5125" width="8.125" style="13" customWidth="1"/>
    <col min="5126" max="5126" width="4" style="13" customWidth="1"/>
    <col min="5127" max="5127" width="0" style="13" hidden="1" customWidth="1"/>
    <col min="5128" max="5128" width="23.25" style="13" customWidth="1"/>
    <col min="5129" max="5129" width="17.125" style="13" customWidth="1"/>
    <col min="5130" max="5130" width="8.125" style="13" customWidth="1"/>
    <col min="5131" max="5131" width="4" style="13" customWidth="1"/>
    <col min="5132" max="5132" width="0" style="13" hidden="1" customWidth="1"/>
    <col min="5133" max="5133" width="8.25" style="13" customWidth="1"/>
    <col min="5134" max="5134" width="0" style="13" hidden="1" customWidth="1"/>
    <col min="5135" max="5135" width="97.75" style="13" customWidth="1"/>
    <col min="5136" max="5136" width="14.125" style="13" customWidth="1"/>
    <col min="5137" max="5137" width="16" style="13" customWidth="1"/>
    <col min="5138" max="5140" width="10.125" style="13" customWidth="1"/>
    <col min="5141" max="5141" width="5.125" style="13" customWidth="1"/>
    <col min="5142" max="5148" width="8.875" style="13" customWidth="1"/>
    <col min="5149" max="5376" width="9" style="13"/>
    <col min="5377" max="5377" width="4.125" style="13" customWidth="1"/>
    <col min="5378" max="5378" width="22.5" style="13" customWidth="1"/>
    <col min="5379" max="5379" width="26.625" style="13" customWidth="1"/>
    <col min="5380" max="5380" width="17.125" style="13" customWidth="1"/>
    <col min="5381" max="5381" width="8.125" style="13" customWidth="1"/>
    <col min="5382" max="5382" width="4" style="13" customWidth="1"/>
    <col min="5383" max="5383" width="0" style="13" hidden="1" customWidth="1"/>
    <col min="5384" max="5384" width="23.25" style="13" customWidth="1"/>
    <col min="5385" max="5385" width="17.125" style="13" customWidth="1"/>
    <col min="5386" max="5386" width="8.125" style="13" customWidth="1"/>
    <col min="5387" max="5387" width="4" style="13" customWidth="1"/>
    <col min="5388" max="5388" width="0" style="13" hidden="1" customWidth="1"/>
    <col min="5389" max="5389" width="8.25" style="13" customWidth="1"/>
    <col min="5390" max="5390" width="0" style="13" hidden="1" customWidth="1"/>
    <col min="5391" max="5391" width="97.75" style="13" customWidth="1"/>
    <col min="5392" max="5392" width="14.125" style="13" customWidth="1"/>
    <col min="5393" max="5393" width="16" style="13" customWidth="1"/>
    <col min="5394" max="5396" width="10.125" style="13" customWidth="1"/>
    <col min="5397" max="5397" width="5.125" style="13" customWidth="1"/>
    <col min="5398" max="5404" width="8.875" style="13" customWidth="1"/>
    <col min="5405" max="5632" width="9" style="13"/>
    <col min="5633" max="5633" width="4.125" style="13" customWidth="1"/>
    <col min="5634" max="5634" width="22.5" style="13" customWidth="1"/>
    <col min="5635" max="5635" width="26.625" style="13" customWidth="1"/>
    <col min="5636" max="5636" width="17.125" style="13" customWidth="1"/>
    <col min="5637" max="5637" width="8.125" style="13" customWidth="1"/>
    <col min="5638" max="5638" width="4" style="13" customWidth="1"/>
    <col min="5639" max="5639" width="0" style="13" hidden="1" customWidth="1"/>
    <col min="5640" max="5640" width="23.25" style="13" customWidth="1"/>
    <col min="5641" max="5641" width="17.125" style="13" customWidth="1"/>
    <col min="5642" max="5642" width="8.125" style="13" customWidth="1"/>
    <col min="5643" max="5643" width="4" style="13" customWidth="1"/>
    <col min="5644" max="5644" width="0" style="13" hidden="1" customWidth="1"/>
    <col min="5645" max="5645" width="8.25" style="13" customWidth="1"/>
    <col min="5646" max="5646" width="0" style="13" hidden="1" customWidth="1"/>
    <col min="5647" max="5647" width="97.75" style="13" customWidth="1"/>
    <col min="5648" max="5648" width="14.125" style="13" customWidth="1"/>
    <col min="5649" max="5649" width="16" style="13" customWidth="1"/>
    <col min="5650" max="5652" width="10.125" style="13" customWidth="1"/>
    <col min="5653" max="5653" width="5.125" style="13" customWidth="1"/>
    <col min="5654" max="5660" width="8.875" style="13" customWidth="1"/>
    <col min="5661" max="5888" width="9" style="13"/>
    <col min="5889" max="5889" width="4.125" style="13" customWidth="1"/>
    <col min="5890" max="5890" width="22.5" style="13" customWidth="1"/>
    <col min="5891" max="5891" width="26.625" style="13" customWidth="1"/>
    <col min="5892" max="5892" width="17.125" style="13" customWidth="1"/>
    <col min="5893" max="5893" width="8.125" style="13" customWidth="1"/>
    <col min="5894" max="5894" width="4" style="13" customWidth="1"/>
    <col min="5895" max="5895" width="0" style="13" hidden="1" customWidth="1"/>
    <col min="5896" max="5896" width="23.25" style="13" customWidth="1"/>
    <col min="5897" max="5897" width="17.125" style="13" customWidth="1"/>
    <col min="5898" max="5898" width="8.125" style="13" customWidth="1"/>
    <col min="5899" max="5899" width="4" style="13" customWidth="1"/>
    <col min="5900" max="5900" width="0" style="13" hidden="1" customWidth="1"/>
    <col min="5901" max="5901" width="8.25" style="13" customWidth="1"/>
    <col min="5902" max="5902" width="0" style="13" hidden="1" customWidth="1"/>
    <col min="5903" max="5903" width="97.75" style="13" customWidth="1"/>
    <col min="5904" max="5904" width="14.125" style="13" customWidth="1"/>
    <col min="5905" max="5905" width="16" style="13" customWidth="1"/>
    <col min="5906" max="5908" width="10.125" style="13" customWidth="1"/>
    <col min="5909" max="5909" width="5.125" style="13" customWidth="1"/>
    <col min="5910" max="5916" width="8.875" style="13" customWidth="1"/>
    <col min="5917" max="6144" width="9" style="13"/>
    <col min="6145" max="6145" width="4.125" style="13" customWidth="1"/>
    <col min="6146" max="6146" width="22.5" style="13" customWidth="1"/>
    <col min="6147" max="6147" width="26.625" style="13" customWidth="1"/>
    <col min="6148" max="6148" width="17.125" style="13" customWidth="1"/>
    <col min="6149" max="6149" width="8.125" style="13" customWidth="1"/>
    <col min="6150" max="6150" width="4" style="13" customWidth="1"/>
    <col min="6151" max="6151" width="0" style="13" hidden="1" customWidth="1"/>
    <col min="6152" max="6152" width="23.25" style="13" customWidth="1"/>
    <col min="6153" max="6153" width="17.125" style="13" customWidth="1"/>
    <col min="6154" max="6154" width="8.125" style="13" customWidth="1"/>
    <col min="6155" max="6155" width="4" style="13" customWidth="1"/>
    <col min="6156" max="6156" width="0" style="13" hidden="1" customWidth="1"/>
    <col min="6157" max="6157" width="8.25" style="13" customWidth="1"/>
    <col min="6158" max="6158" width="0" style="13" hidden="1" customWidth="1"/>
    <col min="6159" max="6159" width="97.75" style="13" customWidth="1"/>
    <col min="6160" max="6160" width="14.125" style="13" customWidth="1"/>
    <col min="6161" max="6161" width="16" style="13" customWidth="1"/>
    <col min="6162" max="6164" width="10.125" style="13" customWidth="1"/>
    <col min="6165" max="6165" width="5.125" style="13" customWidth="1"/>
    <col min="6166" max="6172" width="8.875" style="13" customWidth="1"/>
    <col min="6173" max="6400" width="9" style="13"/>
    <col min="6401" max="6401" width="4.125" style="13" customWidth="1"/>
    <col min="6402" max="6402" width="22.5" style="13" customWidth="1"/>
    <col min="6403" max="6403" width="26.625" style="13" customWidth="1"/>
    <col min="6404" max="6404" width="17.125" style="13" customWidth="1"/>
    <col min="6405" max="6405" width="8.125" style="13" customWidth="1"/>
    <col min="6406" max="6406" width="4" style="13" customWidth="1"/>
    <col min="6407" max="6407" width="0" style="13" hidden="1" customWidth="1"/>
    <col min="6408" max="6408" width="23.25" style="13" customWidth="1"/>
    <col min="6409" max="6409" width="17.125" style="13" customWidth="1"/>
    <col min="6410" max="6410" width="8.125" style="13" customWidth="1"/>
    <col min="6411" max="6411" width="4" style="13" customWidth="1"/>
    <col min="6412" max="6412" width="0" style="13" hidden="1" customWidth="1"/>
    <col min="6413" max="6413" width="8.25" style="13" customWidth="1"/>
    <col min="6414" max="6414" width="0" style="13" hidden="1" customWidth="1"/>
    <col min="6415" max="6415" width="97.75" style="13" customWidth="1"/>
    <col min="6416" max="6416" width="14.125" style="13" customWidth="1"/>
    <col min="6417" max="6417" width="16" style="13" customWidth="1"/>
    <col min="6418" max="6420" width="10.125" style="13" customWidth="1"/>
    <col min="6421" max="6421" width="5.125" style="13" customWidth="1"/>
    <col min="6422" max="6428" width="8.875" style="13" customWidth="1"/>
    <col min="6429" max="6656" width="9" style="13"/>
    <col min="6657" max="6657" width="4.125" style="13" customWidth="1"/>
    <col min="6658" max="6658" width="22.5" style="13" customWidth="1"/>
    <col min="6659" max="6659" width="26.625" style="13" customWidth="1"/>
    <col min="6660" max="6660" width="17.125" style="13" customWidth="1"/>
    <col min="6661" max="6661" width="8.125" style="13" customWidth="1"/>
    <col min="6662" max="6662" width="4" style="13" customWidth="1"/>
    <col min="6663" max="6663" width="0" style="13" hidden="1" customWidth="1"/>
    <col min="6664" max="6664" width="23.25" style="13" customWidth="1"/>
    <col min="6665" max="6665" width="17.125" style="13" customWidth="1"/>
    <col min="6666" max="6666" width="8.125" style="13" customWidth="1"/>
    <col min="6667" max="6667" width="4" style="13" customWidth="1"/>
    <col min="6668" max="6668" width="0" style="13" hidden="1" customWidth="1"/>
    <col min="6669" max="6669" width="8.25" style="13" customWidth="1"/>
    <col min="6670" max="6670" width="0" style="13" hidden="1" customWidth="1"/>
    <col min="6671" max="6671" width="97.75" style="13" customWidth="1"/>
    <col min="6672" max="6672" width="14.125" style="13" customWidth="1"/>
    <col min="6673" max="6673" width="16" style="13" customWidth="1"/>
    <col min="6674" max="6676" width="10.125" style="13" customWidth="1"/>
    <col min="6677" max="6677" width="5.125" style="13" customWidth="1"/>
    <col min="6678" max="6684" width="8.875" style="13" customWidth="1"/>
    <col min="6685" max="6912" width="9" style="13"/>
    <col min="6913" max="6913" width="4.125" style="13" customWidth="1"/>
    <col min="6914" max="6914" width="22.5" style="13" customWidth="1"/>
    <col min="6915" max="6915" width="26.625" style="13" customWidth="1"/>
    <col min="6916" max="6916" width="17.125" style="13" customWidth="1"/>
    <col min="6917" max="6917" width="8.125" style="13" customWidth="1"/>
    <col min="6918" max="6918" width="4" style="13" customWidth="1"/>
    <col min="6919" max="6919" width="0" style="13" hidden="1" customWidth="1"/>
    <col min="6920" max="6920" width="23.25" style="13" customWidth="1"/>
    <col min="6921" max="6921" width="17.125" style="13" customWidth="1"/>
    <col min="6922" max="6922" width="8.125" style="13" customWidth="1"/>
    <col min="6923" max="6923" width="4" style="13" customWidth="1"/>
    <col min="6924" max="6924" width="0" style="13" hidden="1" customWidth="1"/>
    <col min="6925" max="6925" width="8.25" style="13" customWidth="1"/>
    <col min="6926" max="6926" width="0" style="13" hidden="1" customWidth="1"/>
    <col min="6927" max="6927" width="97.75" style="13" customWidth="1"/>
    <col min="6928" max="6928" width="14.125" style="13" customWidth="1"/>
    <col min="6929" max="6929" width="16" style="13" customWidth="1"/>
    <col min="6930" max="6932" width="10.125" style="13" customWidth="1"/>
    <col min="6933" max="6933" width="5.125" style="13" customWidth="1"/>
    <col min="6934" max="6940" width="8.875" style="13" customWidth="1"/>
    <col min="6941" max="7168" width="9" style="13"/>
    <col min="7169" max="7169" width="4.125" style="13" customWidth="1"/>
    <col min="7170" max="7170" width="22.5" style="13" customWidth="1"/>
    <col min="7171" max="7171" width="26.625" style="13" customWidth="1"/>
    <col min="7172" max="7172" width="17.125" style="13" customWidth="1"/>
    <col min="7173" max="7173" width="8.125" style="13" customWidth="1"/>
    <col min="7174" max="7174" width="4" style="13" customWidth="1"/>
    <col min="7175" max="7175" width="0" style="13" hidden="1" customWidth="1"/>
    <col min="7176" max="7176" width="23.25" style="13" customWidth="1"/>
    <col min="7177" max="7177" width="17.125" style="13" customWidth="1"/>
    <col min="7178" max="7178" width="8.125" style="13" customWidth="1"/>
    <col min="7179" max="7179" width="4" style="13" customWidth="1"/>
    <col min="7180" max="7180" width="0" style="13" hidden="1" customWidth="1"/>
    <col min="7181" max="7181" width="8.25" style="13" customWidth="1"/>
    <col min="7182" max="7182" width="0" style="13" hidden="1" customWidth="1"/>
    <col min="7183" max="7183" width="97.75" style="13" customWidth="1"/>
    <col min="7184" max="7184" width="14.125" style="13" customWidth="1"/>
    <col min="7185" max="7185" width="16" style="13" customWidth="1"/>
    <col min="7186" max="7188" width="10.125" style="13" customWidth="1"/>
    <col min="7189" max="7189" width="5.125" style="13" customWidth="1"/>
    <col min="7190" max="7196" width="8.875" style="13" customWidth="1"/>
    <col min="7197" max="7424" width="9" style="13"/>
    <col min="7425" max="7425" width="4.125" style="13" customWidth="1"/>
    <col min="7426" max="7426" width="22.5" style="13" customWidth="1"/>
    <col min="7427" max="7427" width="26.625" style="13" customWidth="1"/>
    <col min="7428" max="7428" width="17.125" style="13" customWidth="1"/>
    <col min="7429" max="7429" width="8.125" style="13" customWidth="1"/>
    <col min="7430" max="7430" width="4" style="13" customWidth="1"/>
    <col min="7431" max="7431" width="0" style="13" hidden="1" customWidth="1"/>
    <col min="7432" max="7432" width="23.25" style="13" customWidth="1"/>
    <col min="7433" max="7433" width="17.125" style="13" customWidth="1"/>
    <col min="7434" max="7434" width="8.125" style="13" customWidth="1"/>
    <col min="7435" max="7435" width="4" style="13" customWidth="1"/>
    <col min="7436" max="7436" width="0" style="13" hidden="1" customWidth="1"/>
    <col min="7437" max="7437" width="8.25" style="13" customWidth="1"/>
    <col min="7438" max="7438" width="0" style="13" hidden="1" customWidth="1"/>
    <col min="7439" max="7439" width="97.75" style="13" customWidth="1"/>
    <col min="7440" max="7440" width="14.125" style="13" customWidth="1"/>
    <col min="7441" max="7441" width="16" style="13" customWidth="1"/>
    <col min="7442" max="7444" width="10.125" style="13" customWidth="1"/>
    <col min="7445" max="7445" width="5.125" style="13" customWidth="1"/>
    <col min="7446" max="7452" width="8.875" style="13" customWidth="1"/>
    <col min="7453" max="7680" width="9" style="13"/>
    <col min="7681" max="7681" width="4.125" style="13" customWidth="1"/>
    <col min="7682" max="7682" width="22.5" style="13" customWidth="1"/>
    <col min="7683" max="7683" width="26.625" style="13" customWidth="1"/>
    <col min="7684" max="7684" width="17.125" style="13" customWidth="1"/>
    <col min="7685" max="7685" width="8.125" style="13" customWidth="1"/>
    <col min="7686" max="7686" width="4" style="13" customWidth="1"/>
    <col min="7687" max="7687" width="0" style="13" hidden="1" customWidth="1"/>
    <col min="7688" max="7688" width="23.25" style="13" customWidth="1"/>
    <col min="7689" max="7689" width="17.125" style="13" customWidth="1"/>
    <col min="7690" max="7690" width="8.125" style="13" customWidth="1"/>
    <col min="7691" max="7691" width="4" style="13" customWidth="1"/>
    <col min="7692" max="7692" width="0" style="13" hidden="1" customWidth="1"/>
    <col min="7693" max="7693" width="8.25" style="13" customWidth="1"/>
    <col min="7694" max="7694" width="0" style="13" hidden="1" customWidth="1"/>
    <col min="7695" max="7695" width="97.75" style="13" customWidth="1"/>
    <col min="7696" max="7696" width="14.125" style="13" customWidth="1"/>
    <col min="7697" max="7697" width="16" style="13" customWidth="1"/>
    <col min="7698" max="7700" width="10.125" style="13" customWidth="1"/>
    <col min="7701" max="7701" width="5.125" style="13" customWidth="1"/>
    <col min="7702" max="7708" width="8.875" style="13" customWidth="1"/>
    <col min="7709" max="7936" width="9" style="13"/>
    <col min="7937" max="7937" width="4.125" style="13" customWidth="1"/>
    <col min="7938" max="7938" width="22.5" style="13" customWidth="1"/>
    <col min="7939" max="7939" width="26.625" style="13" customWidth="1"/>
    <col min="7940" max="7940" width="17.125" style="13" customWidth="1"/>
    <col min="7941" max="7941" width="8.125" style="13" customWidth="1"/>
    <col min="7942" max="7942" width="4" style="13" customWidth="1"/>
    <col min="7943" max="7943" width="0" style="13" hidden="1" customWidth="1"/>
    <col min="7944" max="7944" width="23.25" style="13" customWidth="1"/>
    <col min="7945" max="7945" width="17.125" style="13" customWidth="1"/>
    <col min="7946" max="7946" width="8.125" style="13" customWidth="1"/>
    <col min="7947" max="7947" width="4" style="13" customWidth="1"/>
    <col min="7948" max="7948" width="0" style="13" hidden="1" customWidth="1"/>
    <col min="7949" max="7949" width="8.25" style="13" customWidth="1"/>
    <col min="7950" max="7950" width="0" style="13" hidden="1" customWidth="1"/>
    <col min="7951" max="7951" width="97.75" style="13" customWidth="1"/>
    <col min="7952" max="7952" width="14.125" style="13" customWidth="1"/>
    <col min="7953" max="7953" width="16" style="13" customWidth="1"/>
    <col min="7954" max="7956" width="10.125" style="13" customWidth="1"/>
    <col min="7957" max="7957" width="5.125" style="13" customWidth="1"/>
    <col min="7958" max="7964" width="8.875" style="13" customWidth="1"/>
    <col min="7965" max="8192" width="9" style="13"/>
    <col min="8193" max="8193" width="4.125" style="13" customWidth="1"/>
    <col min="8194" max="8194" width="22.5" style="13" customWidth="1"/>
    <col min="8195" max="8195" width="26.625" style="13" customWidth="1"/>
    <col min="8196" max="8196" width="17.125" style="13" customWidth="1"/>
    <col min="8197" max="8197" width="8.125" style="13" customWidth="1"/>
    <col min="8198" max="8198" width="4" style="13" customWidth="1"/>
    <col min="8199" max="8199" width="0" style="13" hidden="1" customWidth="1"/>
    <col min="8200" max="8200" width="23.25" style="13" customWidth="1"/>
    <col min="8201" max="8201" width="17.125" style="13" customWidth="1"/>
    <col min="8202" max="8202" width="8.125" style="13" customWidth="1"/>
    <col min="8203" max="8203" width="4" style="13" customWidth="1"/>
    <col min="8204" max="8204" width="0" style="13" hidden="1" customWidth="1"/>
    <col min="8205" max="8205" width="8.25" style="13" customWidth="1"/>
    <col min="8206" max="8206" width="0" style="13" hidden="1" customWidth="1"/>
    <col min="8207" max="8207" width="97.75" style="13" customWidth="1"/>
    <col min="8208" max="8208" width="14.125" style="13" customWidth="1"/>
    <col min="8209" max="8209" width="16" style="13" customWidth="1"/>
    <col min="8210" max="8212" width="10.125" style="13" customWidth="1"/>
    <col min="8213" max="8213" width="5.125" style="13" customWidth="1"/>
    <col min="8214" max="8220" width="8.875" style="13" customWidth="1"/>
    <col min="8221" max="8448" width="9" style="13"/>
    <col min="8449" max="8449" width="4.125" style="13" customWidth="1"/>
    <col min="8450" max="8450" width="22.5" style="13" customWidth="1"/>
    <col min="8451" max="8451" width="26.625" style="13" customWidth="1"/>
    <col min="8452" max="8452" width="17.125" style="13" customWidth="1"/>
    <col min="8453" max="8453" width="8.125" style="13" customWidth="1"/>
    <col min="8454" max="8454" width="4" style="13" customWidth="1"/>
    <col min="8455" max="8455" width="0" style="13" hidden="1" customWidth="1"/>
    <col min="8456" max="8456" width="23.25" style="13" customWidth="1"/>
    <col min="8457" max="8457" width="17.125" style="13" customWidth="1"/>
    <col min="8458" max="8458" width="8.125" style="13" customWidth="1"/>
    <col min="8459" max="8459" width="4" style="13" customWidth="1"/>
    <col min="8460" max="8460" width="0" style="13" hidden="1" customWidth="1"/>
    <col min="8461" max="8461" width="8.25" style="13" customWidth="1"/>
    <col min="8462" max="8462" width="0" style="13" hidden="1" customWidth="1"/>
    <col min="8463" max="8463" width="97.75" style="13" customWidth="1"/>
    <col min="8464" max="8464" width="14.125" style="13" customWidth="1"/>
    <col min="8465" max="8465" width="16" style="13" customWidth="1"/>
    <col min="8466" max="8468" width="10.125" style="13" customWidth="1"/>
    <col min="8469" max="8469" width="5.125" style="13" customWidth="1"/>
    <col min="8470" max="8476" width="8.875" style="13" customWidth="1"/>
    <col min="8477" max="8704" width="9" style="13"/>
    <col min="8705" max="8705" width="4.125" style="13" customWidth="1"/>
    <col min="8706" max="8706" width="22.5" style="13" customWidth="1"/>
    <col min="8707" max="8707" width="26.625" style="13" customWidth="1"/>
    <col min="8708" max="8708" width="17.125" style="13" customWidth="1"/>
    <col min="8709" max="8709" width="8.125" style="13" customWidth="1"/>
    <col min="8710" max="8710" width="4" style="13" customWidth="1"/>
    <col min="8711" max="8711" width="0" style="13" hidden="1" customWidth="1"/>
    <col min="8712" max="8712" width="23.25" style="13" customWidth="1"/>
    <col min="8713" max="8713" width="17.125" style="13" customWidth="1"/>
    <col min="8714" max="8714" width="8.125" style="13" customWidth="1"/>
    <col min="8715" max="8715" width="4" style="13" customWidth="1"/>
    <col min="8716" max="8716" width="0" style="13" hidden="1" customWidth="1"/>
    <col min="8717" max="8717" width="8.25" style="13" customWidth="1"/>
    <col min="8718" max="8718" width="0" style="13" hidden="1" customWidth="1"/>
    <col min="8719" max="8719" width="97.75" style="13" customWidth="1"/>
    <col min="8720" max="8720" width="14.125" style="13" customWidth="1"/>
    <col min="8721" max="8721" width="16" style="13" customWidth="1"/>
    <col min="8722" max="8724" width="10.125" style="13" customWidth="1"/>
    <col min="8725" max="8725" width="5.125" style="13" customWidth="1"/>
    <col min="8726" max="8732" width="8.875" style="13" customWidth="1"/>
    <col min="8733" max="8960" width="9" style="13"/>
    <col min="8961" max="8961" width="4.125" style="13" customWidth="1"/>
    <col min="8962" max="8962" width="22.5" style="13" customWidth="1"/>
    <col min="8963" max="8963" width="26.625" style="13" customWidth="1"/>
    <col min="8964" max="8964" width="17.125" style="13" customWidth="1"/>
    <col min="8965" max="8965" width="8.125" style="13" customWidth="1"/>
    <col min="8966" max="8966" width="4" style="13" customWidth="1"/>
    <col min="8967" max="8967" width="0" style="13" hidden="1" customWidth="1"/>
    <col min="8968" max="8968" width="23.25" style="13" customWidth="1"/>
    <col min="8969" max="8969" width="17.125" style="13" customWidth="1"/>
    <col min="8970" max="8970" width="8.125" style="13" customWidth="1"/>
    <col min="8971" max="8971" width="4" style="13" customWidth="1"/>
    <col min="8972" max="8972" width="0" style="13" hidden="1" customWidth="1"/>
    <col min="8973" max="8973" width="8.25" style="13" customWidth="1"/>
    <col min="8974" max="8974" width="0" style="13" hidden="1" customWidth="1"/>
    <col min="8975" max="8975" width="97.75" style="13" customWidth="1"/>
    <col min="8976" max="8976" width="14.125" style="13" customWidth="1"/>
    <col min="8977" max="8977" width="16" style="13" customWidth="1"/>
    <col min="8978" max="8980" width="10.125" style="13" customWidth="1"/>
    <col min="8981" max="8981" width="5.125" style="13" customWidth="1"/>
    <col min="8982" max="8988" width="8.875" style="13" customWidth="1"/>
    <col min="8989" max="9216" width="9" style="13"/>
    <col min="9217" max="9217" width="4.125" style="13" customWidth="1"/>
    <col min="9218" max="9218" width="22.5" style="13" customWidth="1"/>
    <col min="9219" max="9219" width="26.625" style="13" customWidth="1"/>
    <col min="9220" max="9220" width="17.125" style="13" customWidth="1"/>
    <col min="9221" max="9221" width="8.125" style="13" customWidth="1"/>
    <col min="9222" max="9222" width="4" style="13" customWidth="1"/>
    <col min="9223" max="9223" width="0" style="13" hidden="1" customWidth="1"/>
    <col min="9224" max="9224" width="23.25" style="13" customWidth="1"/>
    <col min="9225" max="9225" width="17.125" style="13" customWidth="1"/>
    <col min="9226" max="9226" width="8.125" style="13" customWidth="1"/>
    <col min="9227" max="9227" width="4" style="13" customWidth="1"/>
    <col min="9228" max="9228" width="0" style="13" hidden="1" customWidth="1"/>
    <col min="9229" max="9229" width="8.25" style="13" customWidth="1"/>
    <col min="9230" max="9230" width="0" style="13" hidden="1" customWidth="1"/>
    <col min="9231" max="9231" width="97.75" style="13" customWidth="1"/>
    <col min="9232" max="9232" width="14.125" style="13" customWidth="1"/>
    <col min="9233" max="9233" width="16" style="13" customWidth="1"/>
    <col min="9234" max="9236" width="10.125" style="13" customWidth="1"/>
    <col min="9237" max="9237" width="5.125" style="13" customWidth="1"/>
    <col min="9238" max="9244" width="8.875" style="13" customWidth="1"/>
    <col min="9245" max="9472" width="9" style="13"/>
    <col min="9473" max="9473" width="4.125" style="13" customWidth="1"/>
    <col min="9474" max="9474" width="22.5" style="13" customWidth="1"/>
    <col min="9475" max="9475" width="26.625" style="13" customWidth="1"/>
    <col min="9476" max="9476" width="17.125" style="13" customWidth="1"/>
    <col min="9477" max="9477" width="8.125" style="13" customWidth="1"/>
    <col min="9478" max="9478" width="4" style="13" customWidth="1"/>
    <col min="9479" max="9479" width="0" style="13" hidden="1" customWidth="1"/>
    <col min="9480" max="9480" width="23.25" style="13" customWidth="1"/>
    <col min="9481" max="9481" width="17.125" style="13" customWidth="1"/>
    <col min="9482" max="9482" width="8.125" style="13" customWidth="1"/>
    <col min="9483" max="9483" width="4" style="13" customWidth="1"/>
    <col min="9484" max="9484" width="0" style="13" hidden="1" customWidth="1"/>
    <col min="9485" max="9485" width="8.25" style="13" customWidth="1"/>
    <col min="9486" max="9486" width="0" style="13" hidden="1" customWidth="1"/>
    <col min="9487" max="9487" width="97.75" style="13" customWidth="1"/>
    <col min="9488" max="9488" width="14.125" style="13" customWidth="1"/>
    <col min="9489" max="9489" width="16" style="13" customWidth="1"/>
    <col min="9490" max="9492" width="10.125" style="13" customWidth="1"/>
    <col min="9493" max="9493" width="5.125" style="13" customWidth="1"/>
    <col min="9494" max="9500" width="8.875" style="13" customWidth="1"/>
    <col min="9501" max="9728" width="9" style="13"/>
    <col min="9729" max="9729" width="4.125" style="13" customWidth="1"/>
    <col min="9730" max="9730" width="22.5" style="13" customWidth="1"/>
    <col min="9731" max="9731" width="26.625" style="13" customWidth="1"/>
    <col min="9732" max="9732" width="17.125" style="13" customWidth="1"/>
    <col min="9733" max="9733" width="8.125" style="13" customWidth="1"/>
    <col min="9734" max="9734" width="4" style="13" customWidth="1"/>
    <col min="9735" max="9735" width="0" style="13" hidden="1" customWidth="1"/>
    <col min="9736" max="9736" width="23.25" style="13" customWidth="1"/>
    <col min="9737" max="9737" width="17.125" style="13" customWidth="1"/>
    <col min="9738" max="9738" width="8.125" style="13" customWidth="1"/>
    <col min="9739" max="9739" width="4" style="13" customWidth="1"/>
    <col min="9740" max="9740" width="0" style="13" hidden="1" customWidth="1"/>
    <col min="9741" max="9741" width="8.25" style="13" customWidth="1"/>
    <col min="9742" max="9742" width="0" style="13" hidden="1" customWidth="1"/>
    <col min="9743" max="9743" width="97.75" style="13" customWidth="1"/>
    <col min="9744" max="9744" width="14.125" style="13" customWidth="1"/>
    <col min="9745" max="9745" width="16" style="13" customWidth="1"/>
    <col min="9746" max="9748" width="10.125" style="13" customWidth="1"/>
    <col min="9749" max="9749" width="5.125" style="13" customWidth="1"/>
    <col min="9750" max="9756" width="8.875" style="13" customWidth="1"/>
    <col min="9757" max="9984" width="9" style="13"/>
    <col min="9985" max="9985" width="4.125" style="13" customWidth="1"/>
    <col min="9986" max="9986" width="22.5" style="13" customWidth="1"/>
    <col min="9987" max="9987" width="26.625" style="13" customWidth="1"/>
    <col min="9988" max="9988" width="17.125" style="13" customWidth="1"/>
    <col min="9989" max="9989" width="8.125" style="13" customWidth="1"/>
    <col min="9990" max="9990" width="4" style="13" customWidth="1"/>
    <col min="9991" max="9991" width="0" style="13" hidden="1" customWidth="1"/>
    <col min="9992" max="9992" width="23.25" style="13" customWidth="1"/>
    <col min="9993" max="9993" width="17.125" style="13" customWidth="1"/>
    <col min="9994" max="9994" width="8.125" style="13" customWidth="1"/>
    <col min="9995" max="9995" width="4" style="13" customWidth="1"/>
    <col min="9996" max="9996" width="0" style="13" hidden="1" customWidth="1"/>
    <col min="9997" max="9997" width="8.25" style="13" customWidth="1"/>
    <col min="9998" max="9998" width="0" style="13" hidden="1" customWidth="1"/>
    <col min="9999" max="9999" width="97.75" style="13" customWidth="1"/>
    <col min="10000" max="10000" width="14.125" style="13" customWidth="1"/>
    <col min="10001" max="10001" width="16" style="13" customWidth="1"/>
    <col min="10002" max="10004" width="10.125" style="13" customWidth="1"/>
    <col min="10005" max="10005" width="5.125" style="13" customWidth="1"/>
    <col min="10006" max="10012" width="8.875" style="13" customWidth="1"/>
    <col min="10013" max="10240" width="9" style="13"/>
    <col min="10241" max="10241" width="4.125" style="13" customWidth="1"/>
    <col min="10242" max="10242" width="22.5" style="13" customWidth="1"/>
    <col min="10243" max="10243" width="26.625" style="13" customWidth="1"/>
    <col min="10244" max="10244" width="17.125" style="13" customWidth="1"/>
    <col min="10245" max="10245" width="8.125" style="13" customWidth="1"/>
    <col min="10246" max="10246" width="4" style="13" customWidth="1"/>
    <col min="10247" max="10247" width="0" style="13" hidden="1" customWidth="1"/>
    <col min="10248" max="10248" width="23.25" style="13" customWidth="1"/>
    <col min="10249" max="10249" width="17.125" style="13" customWidth="1"/>
    <col min="10250" max="10250" width="8.125" style="13" customWidth="1"/>
    <col min="10251" max="10251" width="4" style="13" customWidth="1"/>
    <col min="10252" max="10252" width="0" style="13" hidden="1" customWidth="1"/>
    <col min="10253" max="10253" width="8.25" style="13" customWidth="1"/>
    <col min="10254" max="10254" width="0" style="13" hidden="1" customWidth="1"/>
    <col min="10255" max="10255" width="97.75" style="13" customWidth="1"/>
    <col min="10256" max="10256" width="14.125" style="13" customWidth="1"/>
    <col min="10257" max="10257" width="16" style="13" customWidth="1"/>
    <col min="10258" max="10260" width="10.125" style="13" customWidth="1"/>
    <col min="10261" max="10261" width="5.125" style="13" customWidth="1"/>
    <col min="10262" max="10268" width="8.875" style="13" customWidth="1"/>
    <col min="10269" max="10496" width="9" style="13"/>
    <col min="10497" max="10497" width="4.125" style="13" customWidth="1"/>
    <col min="10498" max="10498" width="22.5" style="13" customWidth="1"/>
    <col min="10499" max="10499" width="26.625" style="13" customWidth="1"/>
    <col min="10500" max="10500" width="17.125" style="13" customWidth="1"/>
    <col min="10501" max="10501" width="8.125" style="13" customWidth="1"/>
    <col min="10502" max="10502" width="4" style="13" customWidth="1"/>
    <col min="10503" max="10503" width="0" style="13" hidden="1" customWidth="1"/>
    <col min="10504" max="10504" width="23.25" style="13" customWidth="1"/>
    <col min="10505" max="10505" width="17.125" style="13" customWidth="1"/>
    <col min="10506" max="10506" width="8.125" style="13" customWidth="1"/>
    <col min="10507" max="10507" width="4" style="13" customWidth="1"/>
    <col min="10508" max="10508" width="0" style="13" hidden="1" customWidth="1"/>
    <col min="10509" max="10509" width="8.25" style="13" customWidth="1"/>
    <col min="10510" max="10510" width="0" style="13" hidden="1" customWidth="1"/>
    <col min="10511" max="10511" width="97.75" style="13" customWidth="1"/>
    <col min="10512" max="10512" width="14.125" style="13" customWidth="1"/>
    <col min="10513" max="10513" width="16" style="13" customWidth="1"/>
    <col min="10514" max="10516" width="10.125" style="13" customWidth="1"/>
    <col min="10517" max="10517" width="5.125" style="13" customWidth="1"/>
    <col min="10518" max="10524" width="8.875" style="13" customWidth="1"/>
    <col min="10525" max="10752" width="9" style="13"/>
    <col min="10753" max="10753" width="4.125" style="13" customWidth="1"/>
    <col min="10754" max="10754" width="22.5" style="13" customWidth="1"/>
    <col min="10755" max="10755" width="26.625" style="13" customWidth="1"/>
    <col min="10756" max="10756" width="17.125" style="13" customWidth="1"/>
    <col min="10757" max="10757" width="8.125" style="13" customWidth="1"/>
    <col min="10758" max="10758" width="4" style="13" customWidth="1"/>
    <col min="10759" max="10759" width="0" style="13" hidden="1" customWidth="1"/>
    <col min="10760" max="10760" width="23.25" style="13" customWidth="1"/>
    <col min="10761" max="10761" width="17.125" style="13" customWidth="1"/>
    <col min="10762" max="10762" width="8.125" style="13" customWidth="1"/>
    <col min="10763" max="10763" width="4" style="13" customWidth="1"/>
    <col min="10764" max="10764" width="0" style="13" hidden="1" customWidth="1"/>
    <col min="10765" max="10765" width="8.25" style="13" customWidth="1"/>
    <col min="10766" max="10766" width="0" style="13" hidden="1" customWidth="1"/>
    <col min="10767" max="10767" width="97.75" style="13" customWidth="1"/>
    <col min="10768" max="10768" width="14.125" style="13" customWidth="1"/>
    <col min="10769" max="10769" width="16" style="13" customWidth="1"/>
    <col min="10770" max="10772" width="10.125" style="13" customWidth="1"/>
    <col min="10773" max="10773" width="5.125" style="13" customWidth="1"/>
    <col min="10774" max="10780" width="8.875" style="13" customWidth="1"/>
    <col min="10781" max="11008" width="9" style="13"/>
    <col min="11009" max="11009" width="4.125" style="13" customWidth="1"/>
    <col min="11010" max="11010" width="22.5" style="13" customWidth="1"/>
    <col min="11011" max="11011" width="26.625" style="13" customWidth="1"/>
    <col min="11012" max="11012" width="17.125" style="13" customWidth="1"/>
    <col min="11013" max="11013" width="8.125" style="13" customWidth="1"/>
    <col min="11014" max="11014" width="4" style="13" customWidth="1"/>
    <col min="11015" max="11015" width="0" style="13" hidden="1" customWidth="1"/>
    <col min="11016" max="11016" width="23.25" style="13" customWidth="1"/>
    <col min="11017" max="11017" width="17.125" style="13" customWidth="1"/>
    <col min="11018" max="11018" width="8.125" style="13" customWidth="1"/>
    <col min="11019" max="11019" width="4" style="13" customWidth="1"/>
    <col min="11020" max="11020" width="0" style="13" hidden="1" customWidth="1"/>
    <col min="11021" max="11021" width="8.25" style="13" customWidth="1"/>
    <col min="11022" max="11022" width="0" style="13" hidden="1" customWidth="1"/>
    <col min="11023" max="11023" width="97.75" style="13" customWidth="1"/>
    <col min="11024" max="11024" width="14.125" style="13" customWidth="1"/>
    <col min="11025" max="11025" width="16" style="13" customWidth="1"/>
    <col min="11026" max="11028" width="10.125" style="13" customWidth="1"/>
    <col min="11029" max="11029" width="5.125" style="13" customWidth="1"/>
    <col min="11030" max="11036" width="8.875" style="13" customWidth="1"/>
    <col min="11037" max="11264" width="9" style="13"/>
    <col min="11265" max="11265" width="4.125" style="13" customWidth="1"/>
    <col min="11266" max="11266" width="22.5" style="13" customWidth="1"/>
    <col min="11267" max="11267" width="26.625" style="13" customWidth="1"/>
    <col min="11268" max="11268" width="17.125" style="13" customWidth="1"/>
    <col min="11269" max="11269" width="8.125" style="13" customWidth="1"/>
    <col min="11270" max="11270" width="4" style="13" customWidth="1"/>
    <col min="11271" max="11271" width="0" style="13" hidden="1" customWidth="1"/>
    <col min="11272" max="11272" width="23.25" style="13" customWidth="1"/>
    <col min="11273" max="11273" width="17.125" style="13" customWidth="1"/>
    <col min="11274" max="11274" width="8.125" style="13" customWidth="1"/>
    <col min="11275" max="11275" width="4" style="13" customWidth="1"/>
    <col min="11276" max="11276" width="0" style="13" hidden="1" customWidth="1"/>
    <col min="11277" max="11277" width="8.25" style="13" customWidth="1"/>
    <col min="11278" max="11278" width="0" style="13" hidden="1" customWidth="1"/>
    <col min="11279" max="11279" width="97.75" style="13" customWidth="1"/>
    <col min="11280" max="11280" width="14.125" style="13" customWidth="1"/>
    <col min="11281" max="11281" width="16" style="13" customWidth="1"/>
    <col min="11282" max="11284" width="10.125" style="13" customWidth="1"/>
    <col min="11285" max="11285" width="5.125" style="13" customWidth="1"/>
    <col min="11286" max="11292" width="8.875" style="13" customWidth="1"/>
    <col min="11293" max="11520" width="9" style="13"/>
    <col min="11521" max="11521" width="4.125" style="13" customWidth="1"/>
    <col min="11522" max="11522" width="22.5" style="13" customWidth="1"/>
    <col min="11523" max="11523" width="26.625" style="13" customWidth="1"/>
    <col min="11524" max="11524" width="17.125" style="13" customWidth="1"/>
    <col min="11525" max="11525" width="8.125" style="13" customWidth="1"/>
    <col min="11526" max="11526" width="4" style="13" customWidth="1"/>
    <col min="11527" max="11527" width="0" style="13" hidden="1" customWidth="1"/>
    <col min="11528" max="11528" width="23.25" style="13" customWidth="1"/>
    <col min="11529" max="11529" width="17.125" style="13" customWidth="1"/>
    <col min="11530" max="11530" width="8.125" style="13" customWidth="1"/>
    <col min="11531" max="11531" width="4" style="13" customWidth="1"/>
    <col min="11532" max="11532" width="0" style="13" hidden="1" customWidth="1"/>
    <col min="11533" max="11533" width="8.25" style="13" customWidth="1"/>
    <col min="11534" max="11534" width="0" style="13" hidden="1" customWidth="1"/>
    <col min="11535" max="11535" width="97.75" style="13" customWidth="1"/>
    <col min="11536" max="11536" width="14.125" style="13" customWidth="1"/>
    <col min="11537" max="11537" width="16" style="13" customWidth="1"/>
    <col min="11538" max="11540" width="10.125" style="13" customWidth="1"/>
    <col min="11541" max="11541" width="5.125" style="13" customWidth="1"/>
    <col min="11542" max="11548" width="8.875" style="13" customWidth="1"/>
    <col min="11549" max="11776" width="9" style="13"/>
    <col min="11777" max="11777" width="4.125" style="13" customWidth="1"/>
    <col min="11778" max="11778" width="22.5" style="13" customWidth="1"/>
    <col min="11779" max="11779" width="26.625" style="13" customWidth="1"/>
    <col min="11780" max="11780" width="17.125" style="13" customWidth="1"/>
    <col min="11781" max="11781" width="8.125" style="13" customWidth="1"/>
    <col min="11782" max="11782" width="4" style="13" customWidth="1"/>
    <col min="11783" max="11783" width="0" style="13" hidden="1" customWidth="1"/>
    <col min="11784" max="11784" width="23.25" style="13" customWidth="1"/>
    <col min="11785" max="11785" width="17.125" style="13" customWidth="1"/>
    <col min="11786" max="11786" width="8.125" style="13" customWidth="1"/>
    <col min="11787" max="11787" width="4" style="13" customWidth="1"/>
    <col min="11788" max="11788" width="0" style="13" hidden="1" customWidth="1"/>
    <col min="11789" max="11789" width="8.25" style="13" customWidth="1"/>
    <col min="11790" max="11790" width="0" style="13" hidden="1" customWidth="1"/>
    <col min="11791" max="11791" width="97.75" style="13" customWidth="1"/>
    <col min="11792" max="11792" width="14.125" style="13" customWidth="1"/>
    <col min="11793" max="11793" width="16" style="13" customWidth="1"/>
    <col min="11794" max="11796" width="10.125" style="13" customWidth="1"/>
    <col min="11797" max="11797" width="5.125" style="13" customWidth="1"/>
    <col min="11798" max="11804" width="8.875" style="13" customWidth="1"/>
    <col min="11805" max="12032" width="9" style="13"/>
    <col min="12033" max="12033" width="4.125" style="13" customWidth="1"/>
    <col min="12034" max="12034" width="22.5" style="13" customWidth="1"/>
    <col min="12035" max="12035" width="26.625" style="13" customWidth="1"/>
    <col min="12036" max="12036" width="17.125" style="13" customWidth="1"/>
    <col min="12037" max="12037" width="8.125" style="13" customWidth="1"/>
    <col min="12038" max="12038" width="4" style="13" customWidth="1"/>
    <col min="12039" max="12039" width="0" style="13" hidden="1" customWidth="1"/>
    <col min="12040" max="12040" width="23.25" style="13" customWidth="1"/>
    <col min="12041" max="12041" width="17.125" style="13" customWidth="1"/>
    <col min="12042" max="12042" width="8.125" style="13" customWidth="1"/>
    <col min="12043" max="12043" width="4" style="13" customWidth="1"/>
    <col min="12044" max="12044" width="0" style="13" hidden="1" customWidth="1"/>
    <col min="12045" max="12045" width="8.25" style="13" customWidth="1"/>
    <col min="12046" max="12046" width="0" style="13" hidden="1" customWidth="1"/>
    <col min="12047" max="12047" width="97.75" style="13" customWidth="1"/>
    <col min="12048" max="12048" width="14.125" style="13" customWidth="1"/>
    <col min="12049" max="12049" width="16" style="13" customWidth="1"/>
    <col min="12050" max="12052" width="10.125" style="13" customWidth="1"/>
    <col min="12053" max="12053" width="5.125" style="13" customWidth="1"/>
    <col min="12054" max="12060" width="8.875" style="13" customWidth="1"/>
    <col min="12061" max="12288" width="9" style="13"/>
    <col min="12289" max="12289" width="4.125" style="13" customWidth="1"/>
    <col min="12290" max="12290" width="22.5" style="13" customWidth="1"/>
    <col min="12291" max="12291" width="26.625" style="13" customWidth="1"/>
    <col min="12292" max="12292" width="17.125" style="13" customWidth="1"/>
    <col min="12293" max="12293" width="8.125" style="13" customWidth="1"/>
    <col min="12294" max="12294" width="4" style="13" customWidth="1"/>
    <col min="12295" max="12295" width="0" style="13" hidden="1" customWidth="1"/>
    <col min="12296" max="12296" width="23.25" style="13" customWidth="1"/>
    <col min="12297" max="12297" width="17.125" style="13" customWidth="1"/>
    <col min="12298" max="12298" width="8.125" style="13" customWidth="1"/>
    <col min="12299" max="12299" width="4" style="13" customWidth="1"/>
    <col min="12300" max="12300" width="0" style="13" hidden="1" customWidth="1"/>
    <col min="12301" max="12301" width="8.25" style="13" customWidth="1"/>
    <col min="12302" max="12302" width="0" style="13" hidden="1" customWidth="1"/>
    <col min="12303" max="12303" width="97.75" style="13" customWidth="1"/>
    <col min="12304" max="12304" width="14.125" style="13" customWidth="1"/>
    <col min="12305" max="12305" width="16" style="13" customWidth="1"/>
    <col min="12306" max="12308" width="10.125" style="13" customWidth="1"/>
    <col min="12309" max="12309" width="5.125" style="13" customWidth="1"/>
    <col min="12310" max="12316" width="8.875" style="13" customWidth="1"/>
    <col min="12317" max="12544" width="9" style="13"/>
    <col min="12545" max="12545" width="4.125" style="13" customWidth="1"/>
    <col min="12546" max="12546" width="22.5" style="13" customWidth="1"/>
    <col min="12547" max="12547" width="26.625" style="13" customWidth="1"/>
    <col min="12548" max="12548" width="17.125" style="13" customWidth="1"/>
    <col min="12549" max="12549" width="8.125" style="13" customWidth="1"/>
    <col min="12550" max="12550" width="4" style="13" customWidth="1"/>
    <col min="12551" max="12551" width="0" style="13" hidden="1" customWidth="1"/>
    <col min="12552" max="12552" width="23.25" style="13" customWidth="1"/>
    <col min="12553" max="12553" width="17.125" style="13" customWidth="1"/>
    <col min="12554" max="12554" width="8.125" style="13" customWidth="1"/>
    <col min="12555" max="12555" width="4" style="13" customWidth="1"/>
    <col min="12556" max="12556" width="0" style="13" hidden="1" customWidth="1"/>
    <col min="12557" max="12557" width="8.25" style="13" customWidth="1"/>
    <col min="12558" max="12558" width="0" style="13" hidden="1" customWidth="1"/>
    <col min="12559" max="12559" width="97.75" style="13" customWidth="1"/>
    <col min="12560" max="12560" width="14.125" style="13" customWidth="1"/>
    <col min="12561" max="12561" width="16" style="13" customWidth="1"/>
    <col min="12562" max="12564" width="10.125" style="13" customWidth="1"/>
    <col min="12565" max="12565" width="5.125" style="13" customWidth="1"/>
    <col min="12566" max="12572" width="8.875" style="13" customWidth="1"/>
    <col min="12573" max="12800" width="9" style="13"/>
    <col min="12801" max="12801" width="4.125" style="13" customWidth="1"/>
    <col min="12802" max="12802" width="22.5" style="13" customWidth="1"/>
    <col min="12803" max="12803" width="26.625" style="13" customWidth="1"/>
    <col min="12804" max="12804" width="17.125" style="13" customWidth="1"/>
    <col min="12805" max="12805" width="8.125" style="13" customWidth="1"/>
    <col min="12806" max="12806" width="4" style="13" customWidth="1"/>
    <col min="12807" max="12807" width="0" style="13" hidden="1" customWidth="1"/>
    <col min="12808" max="12808" width="23.25" style="13" customWidth="1"/>
    <col min="12809" max="12809" width="17.125" style="13" customWidth="1"/>
    <col min="12810" max="12810" width="8.125" style="13" customWidth="1"/>
    <col min="12811" max="12811" width="4" style="13" customWidth="1"/>
    <col min="12812" max="12812" width="0" style="13" hidden="1" customWidth="1"/>
    <col min="12813" max="12813" width="8.25" style="13" customWidth="1"/>
    <col min="12814" max="12814" width="0" style="13" hidden="1" customWidth="1"/>
    <col min="12815" max="12815" width="97.75" style="13" customWidth="1"/>
    <col min="12816" max="12816" width="14.125" style="13" customWidth="1"/>
    <col min="12817" max="12817" width="16" style="13" customWidth="1"/>
    <col min="12818" max="12820" width="10.125" style="13" customWidth="1"/>
    <col min="12821" max="12821" width="5.125" style="13" customWidth="1"/>
    <col min="12822" max="12828" width="8.875" style="13" customWidth="1"/>
    <col min="12829" max="13056" width="9" style="13"/>
    <col min="13057" max="13057" width="4.125" style="13" customWidth="1"/>
    <col min="13058" max="13058" width="22.5" style="13" customWidth="1"/>
    <col min="13059" max="13059" width="26.625" style="13" customWidth="1"/>
    <col min="13060" max="13060" width="17.125" style="13" customWidth="1"/>
    <col min="13061" max="13061" width="8.125" style="13" customWidth="1"/>
    <col min="13062" max="13062" width="4" style="13" customWidth="1"/>
    <col min="13063" max="13063" width="0" style="13" hidden="1" customWidth="1"/>
    <col min="13064" max="13064" width="23.25" style="13" customWidth="1"/>
    <col min="13065" max="13065" width="17.125" style="13" customWidth="1"/>
    <col min="13066" max="13066" width="8.125" style="13" customWidth="1"/>
    <col min="13067" max="13067" width="4" style="13" customWidth="1"/>
    <col min="13068" max="13068" width="0" style="13" hidden="1" customWidth="1"/>
    <col min="13069" max="13069" width="8.25" style="13" customWidth="1"/>
    <col min="13070" max="13070" width="0" style="13" hidden="1" customWidth="1"/>
    <col min="13071" max="13071" width="97.75" style="13" customWidth="1"/>
    <col min="13072" max="13072" width="14.125" style="13" customWidth="1"/>
    <col min="13073" max="13073" width="16" style="13" customWidth="1"/>
    <col min="13074" max="13076" width="10.125" style="13" customWidth="1"/>
    <col min="13077" max="13077" width="5.125" style="13" customWidth="1"/>
    <col min="13078" max="13084" width="8.875" style="13" customWidth="1"/>
    <col min="13085" max="13312" width="9" style="13"/>
    <col min="13313" max="13313" width="4.125" style="13" customWidth="1"/>
    <col min="13314" max="13314" width="22.5" style="13" customWidth="1"/>
    <col min="13315" max="13315" width="26.625" style="13" customWidth="1"/>
    <col min="13316" max="13316" width="17.125" style="13" customWidth="1"/>
    <col min="13317" max="13317" width="8.125" style="13" customWidth="1"/>
    <col min="13318" max="13318" width="4" style="13" customWidth="1"/>
    <col min="13319" max="13319" width="0" style="13" hidden="1" customWidth="1"/>
    <col min="13320" max="13320" width="23.25" style="13" customWidth="1"/>
    <col min="13321" max="13321" width="17.125" style="13" customWidth="1"/>
    <col min="13322" max="13322" width="8.125" style="13" customWidth="1"/>
    <col min="13323" max="13323" width="4" style="13" customWidth="1"/>
    <col min="13324" max="13324" width="0" style="13" hidden="1" customWidth="1"/>
    <col min="13325" max="13325" width="8.25" style="13" customWidth="1"/>
    <col min="13326" max="13326" width="0" style="13" hidden="1" customWidth="1"/>
    <col min="13327" max="13327" width="97.75" style="13" customWidth="1"/>
    <col min="13328" max="13328" width="14.125" style="13" customWidth="1"/>
    <col min="13329" max="13329" width="16" style="13" customWidth="1"/>
    <col min="13330" max="13332" width="10.125" style="13" customWidth="1"/>
    <col min="13333" max="13333" width="5.125" style="13" customWidth="1"/>
    <col min="13334" max="13340" width="8.875" style="13" customWidth="1"/>
    <col min="13341" max="13568" width="9" style="13"/>
    <col min="13569" max="13569" width="4.125" style="13" customWidth="1"/>
    <col min="13570" max="13570" width="22.5" style="13" customWidth="1"/>
    <col min="13571" max="13571" width="26.625" style="13" customWidth="1"/>
    <col min="13572" max="13572" width="17.125" style="13" customWidth="1"/>
    <col min="13573" max="13573" width="8.125" style="13" customWidth="1"/>
    <col min="13574" max="13574" width="4" style="13" customWidth="1"/>
    <col min="13575" max="13575" width="0" style="13" hidden="1" customWidth="1"/>
    <col min="13576" max="13576" width="23.25" style="13" customWidth="1"/>
    <col min="13577" max="13577" width="17.125" style="13" customWidth="1"/>
    <col min="13578" max="13578" width="8.125" style="13" customWidth="1"/>
    <col min="13579" max="13579" width="4" style="13" customWidth="1"/>
    <col min="13580" max="13580" width="0" style="13" hidden="1" customWidth="1"/>
    <col min="13581" max="13581" width="8.25" style="13" customWidth="1"/>
    <col min="13582" max="13582" width="0" style="13" hidden="1" customWidth="1"/>
    <col min="13583" max="13583" width="97.75" style="13" customWidth="1"/>
    <col min="13584" max="13584" width="14.125" style="13" customWidth="1"/>
    <col min="13585" max="13585" width="16" style="13" customWidth="1"/>
    <col min="13586" max="13588" width="10.125" style="13" customWidth="1"/>
    <col min="13589" max="13589" width="5.125" style="13" customWidth="1"/>
    <col min="13590" max="13596" width="8.875" style="13" customWidth="1"/>
    <col min="13597" max="13824" width="9" style="13"/>
    <col min="13825" max="13825" width="4.125" style="13" customWidth="1"/>
    <col min="13826" max="13826" width="22.5" style="13" customWidth="1"/>
    <col min="13827" max="13827" width="26.625" style="13" customWidth="1"/>
    <col min="13828" max="13828" width="17.125" style="13" customWidth="1"/>
    <col min="13829" max="13829" width="8.125" style="13" customWidth="1"/>
    <col min="13830" max="13830" width="4" style="13" customWidth="1"/>
    <col min="13831" max="13831" width="0" style="13" hidden="1" customWidth="1"/>
    <col min="13832" max="13832" width="23.25" style="13" customWidth="1"/>
    <col min="13833" max="13833" width="17.125" style="13" customWidth="1"/>
    <col min="13834" max="13834" width="8.125" style="13" customWidth="1"/>
    <col min="13835" max="13835" width="4" style="13" customWidth="1"/>
    <col min="13836" max="13836" width="0" style="13" hidden="1" customWidth="1"/>
    <col min="13837" max="13837" width="8.25" style="13" customWidth="1"/>
    <col min="13838" max="13838" width="0" style="13" hidden="1" customWidth="1"/>
    <col min="13839" max="13839" width="97.75" style="13" customWidth="1"/>
    <col min="13840" max="13840" width="14.125" style="13" customWidth="1"/>
    <col min="13841" max="13841" width="16" style="13" customWidth="1"/>
    <col min="13842" max="13844" width="10.125" style="13" customWidth="1"/>
    <col min="13845" max="13845" width="5.125" style="13" customWidth="1"/>
    <col min="13846" max="13852" width="8.875" style="13" customWidth="1"/>
    <col min="13853" max="14080" width="9" style="13"/>
    <col min="14081" max="14081" width="4.125" style="13" customWidth="1"/>
    <col min="14082" max="14082" width="22.5" style="13" customWidth="1"/>
    <col min="14083" max="14083" width="26.625" style="13" customWidth="1"/>
    <col min="14084" max="14084" width="17.125" style="13" customWidth="1"/>
    <col min="14085" max="14085" width="8.125" style="13" customWidth="1"/>
    <col min="14086" max="14086" width="4" style="13" customWidth="1"/>
    <col min="14087" max="14087" width="0" style="13" hidden="1" customWidth="1"/>
    <col min="14088" max="14088" width="23.25" style="13" customWidth="1"/>
    <col min="14089" max="14089" width="17.125" style="13" customWidth="1"/>
    <col min="14090" max="14090" width="8.125" style="13" customWidth="1"/>
    <col min="14091" max="14091" width="4" style="13" customWidth="1"/>
    <col min="14092" max="14092" width="0" style="13" hidden="1" customWidth="1"/>
    <col min="14093" max="14093" width="8.25" style="13" customWidth="1"/>
    <col min="14094" max="14094" width="0" style="13" hidden="1" customWidth="1"/>
    <col min="14095" max="14095" width="97.75" style="13" customWidth="1"/>
    <col min="14096" max="14096" width="14.125" style="13" customWidth="1"/>
    <col min="14097" max="14097" width="16" style="13" customWidth="1"/>
    <col min="14098" max="14100" width="10.125" style="13" customWidth="1"/>
    <col min="14101" max="14101" width="5.125" style="13" customWidth="1"/>
    <col min="14102" max="14108" width="8.875" style="13" customWidth="1"/>
    <col min="14109" max="14336" width="9" style="13"/>
    <col min="14337" max="14337" width="4.125" style="13" customWidth="1"/>
    <col min="14338" max="14338" width="22.5" style="13" customWidth="1"/>
    <col min="14339" max="14339" width="26.625" style="13" customWidth="1"/>
    <col min="14340" max="14340" width="17.125" style="13" customWidth="1"/>
    <col min="14341" max="14341" width="8.125" style="13" customWidth="1"/>
    <col min="14342" max="14342" width="4" style="13" customWidth="1"/>
    <col min="14343" max="14343" width="0" style="13" hidden="1" customWidth="1"/>
    <col min="14344" max="14344" width="23.25" style="13" customWidth="1"/>
    <col min="14345" max="14345" width="17.125" style="13" customWidth="1"/>
    <col min="14346" max="14346" width="8.125" style="13" customWidth="1"/>
    <col min="14347" max="14347" width="4" style="13" customWidth="1"/>
    <col min="14348" max="14348" width="0" style="13" hidden="1" customWidth="1"/>
    <col min="14349" max="14349" width="8.25" style="13" customWidth="1"/>
    <col min="14350" max="14350" width="0" style="13" hidden="1" customWidth="1"/>
    <col min="14351" max="14351" width="97.75" style="13" customWidth="1"/>
    <col min="14352" max="14352" width="14.125" style="13" customWidth="1"/>
    <col min="14353" max="14353" width="16" style="13" customWidth="1"/>
    <col min="14354" max="14356" width="10.125" style="13" customWidth="1"/>
    <col min="14357" max="14357" width="5.125" style="13" customWidth="1"/>
    <col min="14358" max="14364" width="8.875" style="13" customWidth="1"/>
    <col min="14365" max="14592" width="9" style="13"/>
    <col min="14593" max="14593" width="4.125" style="13" customWidth="1"/>
    <col min="14594" max="14594" width="22.5" style="13" customWidth="1"/>
    <col min="14595" max="14595" width="26.625" style="13" customWidth="1"/>
    <col min="14596" max="14596" width="17.125" style="13" customWidth="1"/>
    <col min="14597" max="14597" width="8.125" style="13" customWidth="1"/>
    <col min="14598" max="14598" width="4" style="13" customWidth="1"/>
    <col min="14599" max="14599" width="0" style="13" hidden="1" customWidth="1"/>
    <col min="14600" max="14600" width="23.25" style="13" customWidth="1"/>
    <col min="14601" max="14601" width="17.125" style="13" customWidth="1"/>
    <col min="14602" max="14602" width="8.125" style="13" customWidth="1"/>
    <col min="14603" max="14603" width="4" style="13" customWidth="1"/>
    <col min="14604" max="14604" width="0" style="13" hidden="1" customWidth="1"/>
    <col min="14605" max="14605" width="8.25" style="13" customWidth="1"/>
    <col min="14606" max="14606" width="0" style="13" hidden="1" customWidth="1"/>
    <col min="14607" max="14607" width="97.75" style="13" customWidth="1"/>
    <col min="14608" max="14608" width="14.125" style="13" customWidth="1"/>
    <col min="14609" max="14609" width="16" style="13" customWidth="1"/>
    <col min="14610" max="14612" width="10.125" style="13" customWidth="1"/>
    <col min="14613" max="14613" width="5.125" style="13" customWidth="1"/>
    <col min="14614" max="14620" width="8.875" style="13" customWidth="1"/>
    <col min="14621" max="14848" width="9" style="13"/>
    <col min="14849" max="14849" width="4.125" style="13" customWidth="1"/>
    <col min="14850" max="14850" width="22.5" style="13" customWidth="1"/>
    <col min="14851" max="14851" width="26.625" style="13" customWidth="1"/>
    <col min="14852" max="14852" width="17.125" style="13" customWidth="1"/>
    <col min="14853" max="14853" width="8.125" style="13" customWidth="1"/>
    <col min="14854" max="14854" width="4" style="13" customWidth="1"/>
    <col min="14855" max="14855" width="0" style="13" hidden="1" customWidth="1"/>
    <col min="14856" max="14856" width="23.25" style="13" customWidth="1"/>
    <col min="14857" max="14857" width="17.125" style="13" customWidth="1"/>
    <col min="14858" max="14858" width="8.125" style="13" customWidth="1"/>
    <col min="14859" max="14859" width="4" style="13" customWidth="1"/>
    <col min="14860" max="14860" width="0" style="13" hidden="1" customWidth="1"/>
    <col min="14861" max="14861" width="8.25" style="13" customWidth="1"/>
    <col min="14862" max="14862" width="0" style="13" hidden="1" customWidth="1"/>
    <col min="14863" max="14863" width="97.75" style="13" customWidth="1"/>
    <col min="14864" max="14864" width="14.125" style="13" customWidth="1"/>
    <col min="14865" max="14865" width="16" style="13" customWidth="1"/>
    <col min="14866" max="14868" width="10.125" style="13" customWidth="1"/>
    <col min="14869" max="14869" width="5.125" style="13" customWidth="1"/>
    <col min="14870" max="14876" width="8.875" style="13" customWidth="1"/>
    <col min="14877" max="15104" width="9" style="13"/>
    <col min="15105" max="15105" width="4.125" style="13" customWidth="1"/>
    <col min="15106" max="15106" width="22.5" style="13" customWidth="1"/>
    <col min="15107" max="15107" width="26.625" style="13" customWidth="1"/>
    <col min="15108" max="15108" width="17.125" style="13" customWidth="1"/>
    <col min="15109" max="15109" width="8.125" style="13" customWidth="1"/>
    <col min="15110" max="15110" width="4" style="13" customWidth="1"/>
    <col min="15111" max="15111" width="0" style="13" hidden="1" customWidth="1"/>
    <col min="15112" max="15112" width="23.25" style="13" customWidth="1"/>
    <col min="15113" max="15113" width="17.125" style="13" customWidth="1"/>
    <col min="15114" max="15114" width="8.125" style="13" customWidth="1"/>
    <col min="15115" max="15115" width="4" style="13" customWidth="1"/>
    <col min="15116" max="15116" width="0" style="13" hidden="1" customWidth="1"/>
    <col min="15117" max="15117" width="8.25" style="13" customWidth="1"/>
    <col min="15118" max="15118" width="0" style="13" hidden="1" customWidth="1"/>
    <col min="15119" max="15119" width="97.75" style="13" customWidth="1"/>
    <col min="15120" max="15120" width="14.125" style="13" customWidth="1"/>
    <col min="15121" max="15121" width="16" style="13" customWidth="1"/>
    <col min="15122" max="15124" width="10.125" style="13" customWidth="1"/>
    <col min="15125" max="15125" width="5.125" style="13" customWidth="1"/>
    <col min="15126" max="15132" width="8.875" style="13" customWidth="1"/>
    <col min="15133" max="15360" width="9" style="13"/>
    <col min="15361" max="15361" width="4.125" style="13" customWidth="1"/>
    <col min="15362" max="15362" width="22.5" style="13" customWidth="1"/>
    <col min="15363" max="15363" width="26.625" style="13" customWidth="1"/>
    <col min="15364" max="15364" width="17.125" style="13" customWidth="1"/>
    <col min="15365" max="15365" width="8.125" style="13" customWidth="1"/>
    <col min="15366" max="15366" width="4" style="13" customWidth="1"/>
    <col min="15367" max="15367" width="0" style="13" hidden="1" customWidth="1"/>
    <col min="15368" max="15368" width="23.25" style="13" customWidth="1"/>
    <col min="15369" max="15369" width="17.125" style="13" customWidth="1"/>
    <col min="15370" max="15370" width="8.125" style="13" customWidth="1"/>
    <col min="15371" max="15371" width="4" style="13" customWidth="1"/>
    <col min="15372" max="15372" width="0" style="13" hidden="1" customWidth="1"/>
    <col min="15373" max="15373" width="8.25" style="13" customWidth="1"/>
    <col min="15374" max="15374" width="0" style="13" hidden="1" customWidth="1"/>
    <col min="15375" max="15375" width="97.75" style="13" customWidth="1"/>
    <col min="15376" max="15376" width="14.125" style="13" customWidth="1"/>
    <col min="15377" max="15377" width="16" style="13" customWidth="1"/>
    <col min="15378" max="15380" width="10.125" style="13" customWidth="1"/>
    <col min="15381" max="15381" width="5.125" style="13" customWidth="1"/>
    <col min="15382" max="15388" width="8.875" style="13" customWidth="1"/>
    <col min="15389" max="15616" width="9" style="13"/>
    <col min="15617" max="15617" width="4.125" style="13" customWidth="1"/>
    <col min="15618" max="15618" width="22.5" style="13" customWidth="1"/>
    <col min="15619" max="15619" width="26.625" style="13" customWidth="1"/>
    <col min="15620" max="15620" width="17.125" style="13" customWidth="1"/>
    <col min="15621" max="15621" width="8.125" style="13" customWidth="1"/>
    <col min="15622" max="15622" width="4" style="13" customWidth="1"/>
    <col min="15623" max="15623" width="0" style="13" hidden="1" customWidth="1"/>
    <col min="15624" max="15624" width="23.25" style="13" customWidth="1"/>
    <col min="15625" max="15625" width="17.125" style="13" customWidth="1"/>
    <col min="15626" max="15626" width="8.125" style="13" customWidth="1"/>
    <col min="15627" max="15627" width="4" style="13" customWidth="1"/>
    <col min="15628" max="15628" width="0" style="13" hidden="1" customWidth="1"/>
    <col min="15629" max="15629" width="8.25" style="13" customWidth="1"/>
    <col min="15630" max="15630" width="0" style="13" hidden="1" customWidth="1"/>
    <col min="15631" max="15631" width="97.75" style="13" customWidth="1"/>
    <col min="15632" max="15632" width="14.125" style="13" customWidth="1"/>
    <col min="15633" max="15633" width="16" style="13" customWidth="1"/>
    <col min="15634" max="15636" width="10.125" style="13" customWidth="1"/>
    <col min="15637" max="15637" width="5.125" style="13" customWidth="1"/>
    <col min="15638" max="15644" width="8.875" style="13" customWidth="1"/>
    <col min="15645" max="15872" width="9" style="13"/>
    <col min="15873" max="15873" width="4.125" style="13" customWidth="1"/>
    <col min="15874" max="15874" width="22.5" style="13" customWidth="1"/>
    <col min="15875" max="15875" width="26.625" style="13" customWidth="1"/>
    <col min="15876" max="15876" width="17.125" style="13" customWidth="1"/>
    <col min="15877" max="15877" width="8.125" style="13" customWidth="1"/>
    <col min="15878" max="15878" width="4" style="13" customWidth="1"/>
    <col min="15879" max="15879" width="0" style="13" hidden="1" customWidth="1"/>
    <col min="15880" max="15880" width="23.25" style="13" customWidth="1"/>
    <col min="15881" max="15881" width="17.125" style="13" customWidth="1"/>
    <col min="15882" max="15882" width="8.125" style="13" customWidth="1"/>
    <col min="15883" max="15883" width="4" style="13" customWidth="1"/>
    <col min="15884" max="15884" width="0" style="13" hidden="1" customWidth="1"/>
    <col min="15885" max="15885" width="8.25" style="13" customWidth="1"/>
    <col min="15886" max="15886" width="0" style="13" hidden="1" customWidth="1"/>
    <col min="15887" max="15887" width="97.75" style="13" customWidth="1"/>
    <col min="15888" max="15888" width="14.125" style="13" customWidth="1"/>
    <col min="15889" max="15889" width="16" style="13" customWidth="1"/>
    <col min="15890" max="15892" width="10.125" style="13" customWidth="1"/>
    <col min="15893" max="15893" width="5.125" style="13" customWidth="1"/>
    <col min="15894" max="15900" width="8.875" style="13" customWidth="1"/>
    <col min="15901" max="16128" width="9" style="13"/>
    <col min="16129" max="16129" width="4.125" style="13" customWidth="1"/>
    <col min="16130" max="16130" width="22.5" style="13" customWidth="1"/>
    <col min="16131" max="16131" width="26.625" style="13" customWidth="1"/>
    <col min="16132" max="16132" width="17.125" style="13" customWidth="1"/>
    <col min="16133" max="16133" width="8.125" style="13" customWidth="1"/>
    <col min="16134" max="16134" width="4" style="13" customWidth="1"/>
    <col min="16135" max="16135" width="0" style="13" hidden="1" customWidth="1"/>
    <col min="16136" max="16136" width="23.25" style="13" customWidth="1"/>
    <col min="16137" max="16137" width="17.125" style="13" customWidth="1"/>
    <col min="16138" max="16138" width="8.125" style="13" customWidth="1"/>
    <col min="16139" max="16139" width="4" style="13" customWidth="1"/>
    <col min="16140" max="16140" width="0" style="13" hidden="1" customWidth="1"/>
    <col min="16141" max="16141" width="8.25" style="13" customWidth="1"/>
    <col min="16142" max="16142" width="0" style="13" hidden="1" customWidth="1"/>
    <col min="16143" max="16143" width="97.75" style="13" customWidth="1"/>
    <col min="16144" max="16144" width="14.125" style="13" customWidth="1"/>
    <col min="16145" max="16145" width="16" style="13" customWidth="1"/>
    <col min="16146" max="16148" width="10.125" style="13" customWidth="1"/>
    <col min="16149" max="16149" width="5.125" style="13" customWidth="1"/>
    <col min="16150" max="16156" width="8.875" style="13" customWidth="1"/>
    <col min="16157" max="16384" width="9" style="13"/>
  </cols>
  <sheetData>
    <row r="1" spans="1:21" ht="36.75" customHeight="1" x14ac:dyDescent="0.15">
      <c r="A1" s="11" t="s">
        <v>105</v>
      </c>
      <c r="B1" s="11"/>
      <c r="C1" s="12"/>
      <c r="D1" s="13"/>
      <c r="E1" s="12"/>
      <c r="F1" s="12"/>
      <c r="G1" s="12"/>
      <c r="H1" s="210"/>
      <c r="I1" s="210"/>
      <c r="J1" s="211"/>
      <c r="K1" s="211"/>
      <c r="L1" s="211"/>
      <c r="M1" s="211"/>
      <c r="N1" s="211"/>
      <c r="O1" s="211"/>
      <c r="P1" s="12"/>
      <c r="Q1" s="12"/>
      <c r="R1" s="15"/>
      <c r="S1" s="15"/>
      <c r="T1" s="13"/>
      <c r="U1" s="13"/>
    </row>
    <row r="2" spans="1:21" ht="36.75" customHeight="1" x14ac:dyDescent="0.15">
      <c r="A2" s="210" t="s">
        <v>106</v>
      </c>
      <c r="B2" s="210"/>
      <c r="C2" s="211"/>
      <c r="D2" s="211"/>
      <c r="E2" s="211"/>
      <c r="F2" s="211"/>
      <c r="G2" s="211"/>
      <c r="H2" s="211"/>
      <c r="I2" s="211"/>
      <c r="J2" s="211"/>
      <c r="K2" s="211"/>
      <c r="L2" s="211"/>
      <c r="M2" s="211"/>
      <c r="N2" s="211"/>
      <c r="O2" s="211"/>
      <c r="P2" s="211"/>
      <c r="Q2" s="211"/>
      <c r="R2" s="211"/>
      <c r="S2" s="211"/>
      <c r="T2" s="211"/>
      <c r="U2" s="13"/>
    </row>
    <row r="3" spans="1:21" ht="18.75" customHeight="1" x14ac:dyDescent="0.15">
      <c r="A3" s="16"/>
      <c r="B3" s="16"/>
      <c r="C3" s="12"/>
      <c r="D3" s="13"/>
      <c r="E3" s="17"/>
      <c r="F3" s="12"/>
      <c r="G3" s="12"/>
      <c r="H3" s="12"/>
      <c r="I3" s="13"/>
      <c r="J3" s="12"/>
      <c r="K3" s="18"/>
      <c r="L3" s="18"/>
      <c r="M3" s="18"/>
      <c r="N3" s="18"/>
      <c r="O3" s="12"/>
      <c r="P3" s="19"/>
      <c r="Q3" s="212" t="s">
        <v>107</v>
      </c>
      <c r="R3" s="213"/>
      <c r="S3" s="213"/>
      <c r="T3" s="214"/>
      <c r="U3" s="13"/>
    </row>
    <row r="4" spans="1:21" ht="15.75" customHeight="1" x14ac:dyDescent="0.15">
      <c r="A4" s="16"/>
      <c r="B4" s="16"/>
      <c r="C4" s="12"/>
      <c r="D4" s="13"/>
      <c r="E4" s="17"/>
      <c r="F4" s="12"/>
      <c r="G4" s="12"/>
      <c r="H4" s="12"/>
      <c r="I4" s="13"/>
      <c r="J4" s="12"/>
      <c r="K4" s="18"/>
      <c r="L4" s="18"/>
      <c r="M4" s="18"/>
      <c r="N4" s="20"/>
      <c r="O4" s="12"/>
      <c r="P4" s="21"/>
      <c r="Q4" s="22"/>
      <c r="R4" s="23" t="s">
        <v>5</v>
      </c>
      <c r="S4" s="24" t="s">
        <v>240</v>
      </c>
      <c r="T4" s="24" t="s">
        <v>109</v>
      </c>
      <c r="U4" s="13"/>
    </row>
    <row r="5" spans="1:21" ht="22.5" customHeight="1" x14ac:dyDescent="0.15">
      <c r="A5" s="16"/>
      <c r="B5" s="16"/>
      <c r="C5" s="12"/>
      <c r="D5" s="13"/>
      <c r="E5" s="17"/>
      <c r="F5" s="12"/>
      <c r="G5" s="12"/>
      <c r="H5" s="12"/>
      <c r="I5" s="13"/>
      <c r="J5" s="12"/>
      <c r="K5" s="18"/>
      <c r="L5" s="18"/>
      <c r="M5" s="18"/>
      <c r="N5" s="20"/>
      <c r="O5" s="12"/>
      <c r="P5" s="25"/>
      <c r="Q5" s="26" t="s">
        <v>110</v>
      </c>
      <c r="R5" s="27"/>
      <c r="S5" s="28"/>
      <c r="T5" s="28"/>
      <c r="U5" s="13"/>
    </row>
    <row r="6" spans="1:21" ht="22.5" customHeight="1" x14ac:dyDescent="0.15">
      <c r="A6" s="16"/>
      <c r="B6" s="16"/>
      <c r="C6" s="12"/>
      <c r="D6" s="29"/>
      <c r="E6" s="17"/>
      <c r="F6" s="12"/>
      <c r="G6" s="12"/>
      <c r="H6" s="12"/>
      <c r="I6" s="29"/>
      <c r="J6" s="12"/>
      <c r="K6" s="18"/>
      <c r="L6" s="18"/>
      <c r="M6" s="18"/>
      <c r="N6" s="20"/>
      <c r="O6" s="12"/>
      <c r="P6" s="25"/>
      <c r="Q6" s="26" t="s">
        <v>111</v>
      </c>
      <c r="R6" s="27"/>
      <c r="S6" s="28"/>
      <c r="T6" s="28"/>
      <c r="U6" s="13"/>
    </row>
    <row r="7" spans="1:21" ht="22.5" customHeight="1" x14ac:dyDescent="0.15">
      <c r="A7" s="16"/>
      <c r="B7" s="16"/>
      <c r="C7" s="12"/>
      <c r="D7" s="30"/>
      <c r="E7" s="17"/>
      <c r="F7" s="12"/>
      <c r="G7" s="12"/>
      <c r="I7" s="30"/>
      <c r="J7" s="12"/>
      <c r="K7" s="18"/>
      <c r="L7" s="18"/>
      <c r="M7" s="18"/>
      <c r="N7" s="32"/>
      <c r="O7" s="12"/>
      <c r="P7" s="25"/>
      <c r="Q7" s="26" t="s">
        <v>112</v>
      </c>
      <c r="R7" s="27"/>
      <c r="S7" s="28"/>
      <c r="T7" s="28"/>
      <c r="U7" s="33"/>
    </row>
    <row r="8" spans="1:21" ht="27.75" customHeight="1" thickBot="1" x14ac:dyDescent="0.3">
      <c r="A8" s="215" t="s">
        <v>340</v>
      </c>
      <c r="B8" s="216"/>
      <c r="C8" s="216"/>
      <c r="D8" s="216"/>
      <c r="E8" s="216"/>
      <c r="F8" s="216"/>
      <c r="G8" s="12"/>
      <c r="H8" s="12"/>
      <c r="I8" s="34"/>
      <c r="J8" s="12"/>
      <c r="K8" s="18"/>
      <c r="L8" s="18"/>
      <c r="M8" s="18"/>
      <c r="N8" s="32"/>
      <c r="O8" s="12"/>
      <c r="P8" s="35"/>
      <c r="Q8" s="34"/>
      <c r="R8" s="36"/>
      <c r="S8" s="36"/>
      <c r="T8" s="37"/>
      <c r="U8" s="33"/>
    </row>
    <row r="9" spans="1:21" customFormat="1" ht="42" customHeight="1" thickBot="1" x14ac:dyDescent="0.2">
      <c r="A9" s="38"/>
      <c r="B9" s="39" t="s">
        <v>114</v>
      </c>
      <c r="C9" s="40" t="s">
        <v>115</v>
      </c>
      <c r="D9" s="41" t="s">
        <v>116</v>
      </c>
      <c r="E9" s="42" t="s">
        <v>117</v>
      </c>
      <c r="F9" s="43" t="s">
        <v>118</v>
      </c>
      <c r="G9" s="40" t="s">
        <v>119</v>
      </c>
      <c r="H9" s="39" t="s">
        <v>115</v>
      </c>
      <c r="I9" s="41" t="s">
        <v>116</v>
      </c>
      <c r="J9" s="44" t="s">
        <v>120</v>
      </c>
      <c r="K9" s="43" t="s">
        <v>118</v>
      </c>
      <c r="L9" s="43" t="s">
        <v>119</v>
      </c>
      <c r="M9" s="43" t="s">
        <v>121</v>
      </c>
      <c r="N9" s="45" t="s">
        <v>122</v>
      </c>
      <c r="O9" s="46" t="s">
        <v>123</v>
      </c>
      <c r="P9" s="43" t="s">
        <v>124</v>
      </c>
      <c r="Q9" s="47" t="s">
        <v>116</v>
      </c>
      <c r="R9" s="48" t="s">
        <v>125</v>
      </c>
      <c r="S9" s="49" t="s">
        <v>126</v>
      </c>
      <c r="T9" s="50" t="s">
        <v>127</v>
      </c>
      <c r="U9" s="51"/>
    </row>
    <row r="10" spans="1:21" ht="18.75" customHeight="1" x14ac:dyDescent="0.15">
      <c r="A10" s="217" t="s">
        <v>128</v>
      </c>
      <c r="B10" s="52" t="s">
        <v>163</v>
      </c>
      <c r="C10" s="53" t="s">
        <v>164</v>
      </c>
      <c r="D10" s="54" t="s">
        <v>341</v>
      </c>
      <c r="E10" s="103">
        <v>0.5</v>
      </c>
      <c r="F10" s="56" t="s">
        <v>166</v>
      </c>
      <c r="G10" s="57"/>
      <c r="H10" s="58" t="s">
        <v>164</v>
      </c>
      <c r="I10" s="54" t="s">
        <v>167</v>
      </c>
      <c r="J10" s="56">
        <f>ROUNDUP(E10*0.75,2)</f>
        <v>0.38</v>
      </c>
      <c r="K10" s="56" t="s">
        <v>166</v>
      </c>
      <c r="L10" s="56"/>
      <c r="M10" s="56">
        <f>ROUNDUP((R5*E10)+(R6*J10)+(R7*(E10*2)),2)</f>
        <v>0</v>
      </c>
      <c r="N10" s="59">
        <f>M10</f>
        <v>0</v>
      </c>
      <c r="O10" s="52"/>
      <c r="P10" s="60" t="s">
        <v>129</v>
      </c>
      <c r="Q10" s="54"/>
      <c r="R10" s="61">
        <v>110</v>
      </c>
      <c r="S10" s="55">
        <f>ROUNDUP(R10*0.75,2)</f>
        <v>82.5</v>
      </c>
      <c r="T10" s="62">
        <f>ROUNDUP((R5*R10)+(R6*S10)+(R7*(R10*2)),2)</f>
        <v>0</v>
      </c>
    </row>
    <row r="11" spans="1:21" ht="18.75" customHeight="1" x14ac:dyDescent="0.15">
      <c r="A11" s="218"/>
      <c r="B11" s="64"/>
      <c r="C11" s="65"/>
      <c r="D11" s="66"/>
      <c r="E11" s="67"/>
      <c r="F11" s="68"/>
      <c r="G11" s="69"/>
      <c r="H11" s="70"/>
      <c r="I11" s="66"/>
      <c r="J11" s="68"/>
      <c r="K11" s="68"/>
      <c r="L11" s="68"/>
      <c r="M11" s="68"/>
      <c r="N11" s="71"/>
      <c r="O11" s="64"/>
      <c r="P11" s="72"/>
      <c r="Q11" s="66"/>
      <c r="R11" s="73"/>
      <c r="S11" s="67"/>
      <c r="T11" s="74"/>
    </row>
    <row r="12" spans="1:21" ht="18.75" customHeight="1" x14ac:dyDescent="0.15">
      <c r="A12" s="218"/>
      <c r="B12" s="75" t="s">
        <v>168</v>
      </c>
      <c r="C12" s="76" t="s">
        <v>169</v>
      </c>
      <c r="D12" s="77"/>
      <c r="E12" s="78">
        <v>1</v>
      </c>
      <c r="F12" s="79" t="s">
        <v>170</v>
      </c>
      <c r="G12" s="80" t="s">
        <v>171</v>
      </c>
      <c r="H12" s="81" t="s">
        <v>169</v>
      </c>
      <c r="I12" s="77"/>
      <c r="J12" s="79">
        <f>ROUNDUP(E12*0.75,2)</f>
        <v>0.75</v>
      </c>
      <c r="K12" s="79" t="s">
        <v>170</v>
      </c>
      <c r="L12" s="79" t="s">
        <v>171</v>
      </c>
      <c r="M12" s="79">
        <f>ROUNDUP((R5*E12)+(R6*J12)+(R7*(E12*2)),2)</f>
        <v>0</v>
      </c>
      <c r="N12" s="82">
        <f>M12</f>
        <v>0</v>
      </c>
      <c r="O12" s="75" t="s">
        <v>172</v>
      </c>
      <c r="P12" s="83" t="s">
        <v>137</v>
      </c>
      <c r="Q12" s="77"/>
      <c r="R12" s="84">
        <v>0.2</v>
      </c>
      <c r="S12" s="78">
        <f t="shared" ref="S12:S19" si="0">ROUNDUP(R12*0.75,2)</f>
        <v>0.15</v>
      </c>
      <c r="T12" s="85">
        <f>ROUNDUP((R5*R12)+(R6*S12)+(R7*(R12*2)),2)</f>
        <v>0</v>
      </c>
    </row>
    <row r="13" spans="1:21" ht="18.75" customHeight="1" x14ac:dyDescent="0.15">
      <c r="A13" s="218"/>
      <c r="B13" s="75"/>
      <c r="C13" s="76" t="s">
        <v>135</v>
      </c>
      <c r="D13" s="77"/>
      <c r="E13" s="78">
        <v>20</v>
      </c>
      <c r="F13" s="79" t="s">
        <v>132</v>
      </c>
      <c r="G13" s="80"/>
      <c r="H13" s="81" t="s">
        <v>135</v>
      </c>
      <c r="I13" s="77"/>
      <c r="J13" s="79">
        <f>ROUNDUP(E13*0.75,2)</f>
        <v>15</v>
      </c>
      <c r="K13" s="79" t="s">
        <v>132</v>
      </c>
      <c r="L13" s="79"/>
      <c r="M13" s="79">
        <f>ROUNDUP((R5*E13)+(R6*J13)+(R7*(E13*2)),2)</f>
        <v>0</v>
      </c>
      <c r="N13" s="82">
        <f>ROUND(M13+(M13*6/100),2)</f>
        <v>0</v>
      </c>
      <c r="O13" s="75" t="s">
        <v>173</v>
      </c>
      <c r="P13" s="83" t="s">
        <v>174</v>
      </c>
      <c r="Q13" s="77" t="s">
        <v>146</v>
      </c>
      <c r="R13" s="84">
        <v>3</v>
      </c>
      <c r="S13" s="78">
        <f t="shared" si="0"/>
        <v>2.25</v>
      </c>
      <c r="T13" s="85">
        <f>ROUNDUP((R5*R13)+(R6*S13)+(R7*(R13*2)),2)</f>
        <v>0</v>
      </c>
    </row>
    <row r="14" spans="1:21" ht="18.75" customHeight="1" x14ac:dyDescent="0.15">
      <c r="A14" s="218"/>
      <c r="B14" s="75"/>
      <c r="C14" s="76" t="s">
        <v>138</v>
      </c>
      <c r="D14" s="77" t="s">
        <v>139</v>
      </c>
      <c r="E14" s="78">
        <v>20</v>
      </c>
      <c r="F14" s="79" t="s">
        <v>140</v>
      </c>
      <c r="G14" s="80"/>
      <c r="H14" s="81" t="s">
        <v>138</v>
      </c>
      <c r="I14" s="77" t="s">
        <v>139</v>
      </c>
      <c r="J14" s="79">
        <f>ROUNDUP(E14*0.75,2)</f>
        <v>15</v>
      </c>
      <c r="K14" s="79" t="s">
        <v>140</v>
      </c>
      <c r="L14" s="79"/>
      <c r="M14" s="79">
        <f>ROUNDUP((R5*E14)+(R6*J14)+(R7*(E14*2)),2)</f>
        <v>0</v>
      </c>
      <c r="N14" s="82">
        <f>M14</f>
        <v>0</v>
      </c>
      <c r="O14" s="104" t="s">
        <v>342</v>
      </c>
      <c r="P14" s="83" t="s">
        <v>134</v>
      </c>
      <c r="Q14" s="77"/>
      <c r="R14" s="84">
        <v>2</v>
      </c>
      <c r="S14" s="78">
        <f t="shared" si="0"/>
        <v>1.5</v>
      </c>
      <c r="T14" s="85">
        <f>ROUNDUP((R5*R14)+(R6*S14)+(R7*(R14*2)),2)</f>
        <v>0</v>
      </c>
    </row>
    <row r="15" spans="1:21" ht="18.75" customHeight="1" x14ac:dyDescent="0.15">
      <c r="A15" s="218"/>
      <c r="B15" s="75"/>
      <c r="C15" s="76" t="s">
        <v>176</v>
      </c>
      <c r="D15" s="77"/>
      <c r="E15" s="78">
        <v>0.5</v>
      </c>
      <c r="F15" s="79" t="s">
        <v>132</v>
      </c>
      <c r="G15" s="80"/>
      <c r="H15" s="81" t="s">
        <v>176</v>
      </c>
      <c r="I15" s="77"/>
      <c r="J15" s="79">
        <f>ROUNDUP(E15*0.75,2)</f>
        <v>0.38</v>
      </c>
      <c r="K15" s="79" t="s">
        <v>132</v>
      </c>
      <c r="L15" s="79"/>
      <c r="M15" s="79">
        <f>ROUNDUP((R5*E15)+(R6*J15)+(R7*(E15*2)),2)</f>
        <v>0</v>
      </c>
      <c r="N15" s="82">
        <f>ROUND(M15+(M15*10/100),2)</f>
        <v>0</v>
      </c>
      <c r="O15" s="98" t="s">
        <v>177</v>
      </c>
      <c r="P15" s="83" t="s">
        <v>134</v>
      </c>
      <c r="Q15" s="77"/>
      <c r="R15" s="84">
        <v>1</v>
      </c>
      <c r="S15" s="78">
        <f t="shared" si="0"/>
        <v>0.75</v>
      </c>
      <c r="T15" s="85">
        <f>ROUNDUP((R5*R15)+(R6*S15)+(R7*(R15*2)),2)</f>
        <v>0</v>
      </c>
    </row>
    <row r="16" spans="1:21" ht="18.75" customHeight="1" x14ac:dyDescent="0.15">
      <c r="A16" s="218"/>
      <c r="B16" s="75"/>
      <c r="C16" s="76"/>
      <c r="D16" s="77"/>
      <c r="E16" s="78"/>
      <c r="F16" s="79"/>
      <c r="G16" s="80"/>
      <c r="H16" s="81"/>
      <c r="I16" s="77"/>
      <c r="J16" s="79"/>
      <c r="K16" s="79"/>
      <c r="L16" s="79"/>
      <c r="M16" s="79"/>
      <c r="N16" s="82"/>
      <c r="O16" s="75" t="s">
        <v>178</v>
      </c>
      <c r="P16" s="83" t="s">
        <v>179</v>
      </c>
      <c r="Q16" s="77" t="s">
        <v>139</v>
      </c>
      <c r="R16" s="84">
        <v>2</v>
      </c>
      <c r="S16" s="78">
        <f t="shared" si="0"/>
        <v>1.5</v>
      </c>
      <c r="T16" s="85">
        <f>ROUNDUP((R5*R16)+(R6*S16)+(R7*(R16*2)),2)</f>
        <v>0</v>
      </c>
    </row>
    <row r="17" spans="1:20" ht="18.75" customHeight="1" x14ac:dyDescent="0.15">
      <c r="A17" s="218"/>
      <c r="B17" s="75"/>
      <c r="C17" s="76"/>
      <c r="D17" s="77"/>
      <c r="E17" s="78"/>
      <c r="F17" s="79"/>
      <c r="G17" s="80"/>
      <c r="H17" s="81"/>
      <c r="I17" s="77"/>
      <c r="J17" s="79"/>
      <c r="K17" s="79"/>
      <c r="L17" s="79"/>
      <c r="M17" s="79"/>
      <c r="N17" s="82"/>
      <c r="O17" s="75" t="s">
        <v>148</v>
      </c>
      <c r="P17" s="83" t="s">
        <v>174</v>
      </c>
      <c r="Q17" s="77" t="s">
        <v>146</v>
      </c>
      <c r="R17" s="84">
        <v>2</v>
      </c>
      <c r="S17" s="78">
        <f t="shared" si="0"/>
        <v>1.5</v>
      </c>
      <c r="T17" s="85">
        <f>ROUNDUP((R5*R17)+(R6*S17)+(R7*(R17*2)),2)</f>
        <v>0</v>
      </c>
    </row>
    <row r="18" spans="1:20" ht="18.75" customHeight="1" x14ac:dyDescent="0.15">
      <c r="A18" s="218"/>
      <c r="B18" s="75"/>
      <c r="C18" s="76"/>
      <c r="D18" s="77"/>
      <c r="E18" s="78"/>
      <c r="F18" s="79"/>
      <c r="G18" s="80"/>
      <c r="H18" s="81"/>
      <c r="I18" s="77"/>
      <c r="J18" s="79"/>
      <c r="K18" s="79"/>
      <c r="L18" s="79"/>
      <c r="M18" s="79"/>
      <c r="N18" s="82"/>
      <c r="O18" s="75"/>
      <c r="P18" s="83" t="s">
        <v>137</v>
      </c>
      <c r="Q18" s="77"/>
      <c r="R18" s="84">
        <v>0.2</v>
      </c>
      <c r="S18" s="78">
        <f t="shared" si="0"/>
        <v>0.15</v>
      </c>
      <c r="T18" s="85">
        <f>ROUNDUP((R5*R18)+(R6*S18)+(R7*(R18*2)),2)</f>
        <v>0</v>
      </c>
    </row>
    <row r="19" spans="1:20" ht="18.75" customHeight="1" x14ac:dyDescent="0.15">
      <c r="A19" s="218"/>
      <c r="B19" s="75"/>
      <c r="C19" s="76"/>
      <c r="D19" s="77"/>
      <c r="E19" s="78"/>
      <c r="F19" s="79"/>
      <c r="G19" s="80"/>
      <c r="H19" s="81"/>
      <c r="I19" s="77"/>
      <c r="J19" s="79"/>
      <c r="K19" s="79"/>
      <c r="L19" s="79"/>
      <c r="M19" s="79"/>
      <c r="N19" s="82"/>
      <c r="O19" s="75"/>
      <c r="P19" s="83" t="s">
        <v>142</v>
      </c>
      <c r="Q19" s="77"/>
      <c r="R19" s="84">
        <v>0.01</v>
      </c>
      <c r="S19" s="78">
        <f t="shared" si="0"/>
        <v>0.01</v>
      </c>
      <c r="T19" s="85">
        <f>ROUNDUP((R5*R19)+(R6*S19)+(R7*(R19*2)),2)</f>
        <v>0</v>
      </c>
    </row>
    <row r="20" spans="1:20" ht="18.75" customHeight="1" x14ac:dyDescent="0.15">
      <c r="A20" s="218"/>
      <c r="B20" s="64"/>
      <c r="C20" s="65"/>
      <c r="D20" s="66"/>
      <c r="E20" s="67"/>
      <c r="F20" s="68"/>
      <c r="G20" s="69"/>
      <c r="H20" s="70"/>
      <c r="I20" s="66"/>
      <c r="J20" s="68"/>
      <c r="K20" s="68"/>
      <c r="L20" s="68"/>
      <c r="M20" s="68"/>
      <c r="N20" s="71"/>
      <c r="O20" s="64"/>
      <c r="P20" s="72"/>
      <c r="Q20" s="66"/>
      <c r="R20" s="73"/>
      <c r="S20" s="67"/>
      <c r="T20" s="74"/>
    </row>
    <row r="21" spans="1:20" ht="18.75" customHeight="1" x14ac:dyDescent="0.15">
      <c r="A21" s="218"/>
      <c r="B21" s="75" t="s">
        <v>28</v>
      </c>
      <c r="C21" s="76" t="s">
        <v>180</v>
      </c>
      <c r="D21" s="77"/>
      <c r="E21" s="78">
        <v>30</v>
      </c>
      <c r="F21" s="79" t="s">
        <v>132</v>
      </c>
      <c r="G21" s="80"/>
      <c r="H21" s="81" t="s">
        <v>180</v>
      </c>
      <c r="I21" s="77"/>
      <c r="J21" s="79">
        <f>ROUNDUP(E21*0.75,2)</f>
        <v>22.5</v>
      </c>
      <c r="K21" s="79" t="s">
        <v>132</v>
      </c>
      <c r="L21" s="79"/>
      <c r="M21" s="79">
        <f>ROUNDUP((R5*E21)+(R6*J21)+(R7*(E21*2)),2)</f>
        <v>0</v>
      </c>
      <c r="N21" s="82">
        <f>ROUND(M21+(M21*10/100),2)</f>
        <v>0</v>
      </c>
      <c r="O21" s="75" t="s">
        <v>181</v>
      </c>
      <c r="P21" s="83" t="s">
        <v>182</v>
      </c>
      <c r="Q21" s="77" t="s">
        <v>183</v>
      </c>
      <c r="R21" s="84">
        <v>4</v>
      </c>
      <c r="S21" s="78">
        <f>ROUNDUP(R21*0.75,2)</f>
        <v>3</v>
      </c>
      <c r="T21" s="85">
        <f>ROUNDUP((R5*R21)+(R6*S21)+(R7*(R21*2)),2)</f>
        <v>0</v>
      </c>
    </row>
    <row r="22" spans="1:20" ht="18.75" customHeight="1" x14ac:dyDescent="0.15">
      <c r="A22" s="218"/>
      <c r="B22" s="75"/>
      <c r="C22" s="76" t="s">
        <v>154</v>
      </c>
      <c r="D22" s="77"/>
      <c r="E22" s="78">
        <v>5</v>
      </c>
      <c r="F22" s="79" t="s">
        <v>132</v>
      </c>
      <c r="G22" s="80"/>
      <c r="H22" s="81" t="s">
        <v>154</v>
      </c>
      <c r="I22" s="77"/>
      <c r="J22" s="79">
        <f>ROUNDUP(E22*0.75,2)</f>
        <v>3.75</v>
      </c>
      <c r="K22" s="79" t="s">
        <v>132</v>
      </c>
      <c r="L22" s="79"/>
      <c r="M22" s="79">
        <f>ROUNDUP((R5*E22)+(R6*J22)+(R7*(E22*2)),2)</f>
        <v>0</v>
      </c>
      <c r="N22" s="82">
        <f>ROUND(M22+(M22*2/100),2)</f>
        <v>0</v>
      </c>
      <c r="O22" s="75" t="s">
        <v>184</v>
      </c>
      <c r="P22" s="83" t="s">
        <v>151</v>
      </c>
      <c r="Q22" s="77"/>
      <c r="R22" s="84">
        <v>0.3</v>
      </c>
      <c r="S22" s="78">
        <f>ROUNDUP(R22*0.75,2)</f>
        <v>0.23</v>
      </c>
      <c r="T22" s="85">
        <f>ROUNDUP((R5*R22)+(R6*S22)+(R7*(R22*2)),2)</f>
        <v>0</v>
      </c>
    </row>
    <row r="23" spans="1:20" ht="18.75" customHeight="1" x14ac:dyDescent="0.15">
      <c r="A23" s="218"/>
      <c r="B23" s="75"/>
      <c r="C23" s="76"/>
      <c r="D23" s="77"/>
      <c r="E23" s="78"/>
      <c r="F23" s="79"/>
      <c r="G23" s="80"/>
      <c r="H23" s="81"/>
      <c r="I23" s="77"/>
      <c r="J23" s="79"/>
      <c r="K23" s="79"/>
      <c r="L23" s="79"/>
      <c r="M23" s="79"/>
      <c r="N23" s="82"/>
      <c r="O23" s="75" t="s">
        <v>148</v>
      </c>
      <c r="P23" s="83" t="s">
        <v>137</v>
      </c>
      <c r="Q23" s="77"/>
      <c r="R23" s="84">
        <v>0.1</v>
      </c>
      <c r="S23" s="78">
        <f>ROUNDUP(R23*0.75,2)</f>
        <v>0.08</v>
      </c>
      <c r="T23" s="85">
        <f>ROUNDUP((R5*R23)+(R6*S23)+(R7*(R23*2)),2)</f>
        <v>0</v>
      </c>
    </row>
    <row r="24" spans="1:20" ht="18.75" customHeight="1" x14ac:dyDescent="0.15">
      <c r="A24" s="218"/>
      <c r="B24" s="64"/>
      <c r="C24" s="65"/>
      <c r="D24" s="66"/>
      <c r="E24" s="67"/>
      <c r="F24" s="68"/>
      <c r="G24" s="69"/>
      <c r="H24" s="70"/>
      <c r="I24" s="66"/>
      <c r="J24" s="68"/>
      <c r="K24" s="68"/>
      <c r="L24" s="68"/>
      <c r="M24" s="68"/>
      <c r="N24" s="71"/>
      <c r="O24" s="64"/>
      <c r="P24" s="72"/>
      <c r="Q24" s="66"/>
      <c r="R24" s="73"/>
      <c r="S24" s="67"/>
      <c r="T24" s="74"/>
    </row>
    <row r="25" spans="1:20" ht="18.75" customHeight="1" x14ac:dyDescent="0.15">
      <c r="A25" s="218"/>
      <c r="B25" s="75" t="s">
        <v>61</v>
      </c>
      <c r="C25" s="76" t="s">
        <v>185</v>
      </c>
      <c r="D25" s="77"/>
      <c r="E25" s="78">
        <v>5</v>
      </c>
      <c r="F25" s="79" t="s">
        <v>132</v>
      </c>
      <c r="G25" s="80"/>
      <c r="H25" s="81" t="s">
        <v>185</v>
      </c>
      <c r="I25" s="77"/>
      <c r="J25" s="79">
        <f>ROUNDUP(E25*0.75,2)</f>
        <v>3.75</v>
      </c>
      <c r="K25" s="79" t="s">
        <v>132</v>
      </c>
      <c r="L25" s="79"/>
      <c r="M25" s="79">
        <f>ROUNDUP((R5*E25)+(R6*J25)+(R7*(E25*2)),2)</f>
        <v>0</v>
      </c>
      <c r="N25" s="82">
        <f>M25</f>
        <v>0</v>
      </c>
      <c r="O25" s="75" t="s">
        <v>148</v>
      </c>
      <c r="P25" s="83" t="s">
        <v>41</v>
      </c>
      <c r="Q25" s="77"/>
      <c r="R25" s="84">
        <v>100</v>
      </c>
      <c r="S25" s="78">
        <f>ROUNDUP(R25*0.75,2)</f>
        <v>75</v>
      </c>
      <c r="T25" s="85">
        <f>ROUNDUP((R5*R25)+(R6*S25)+(R7*(R25*2)),2)</f>
        <v>0</v>
      </c>
    </row>
    <row r="26" spans="1:20" ht="18.75" customHeight="1" x14ac:dyDescent="0.15">
      <c r="A26" s="218"/>
      <c r="B26" s="75"/>
      <c r="C26" s="76" t="s">
        <v>186</v>
      </c>
      <c r="D26" s="77" t="s">
        <v>187</v>
      </c>
      <c r="E26" s="105">
        <v>0.25</v>
      </c>
      <c r="F26" s="79" t="s">
        <v>188</v>
      </c>
      <c r="G26" s="80"/>
      <c r="H26" s="81" t="s">
        <v>186</v>
      </c>
      <c r="I26" s="77" t="s">
        <v>187</v>
      </c>
      <c r="J26" s="79">
        <f>ROUNDUP(E26*0.75,2)</f>
        <v>0.19</v>
      </c>
      <c r="K26" s="79" t="s">
        <v>188</v>
      </c>
      <c r="L26" s="79"/>
      <c r="M26" s="79">
        <f>ROUNDUP((R5*E26)+(R6*J26)+(R7*(E26*2)),2)</f>
        <v>0</v>
      </c>
      <c r="N26" s="82">
        <f>M26</f>
        <v>0</v>
      </c>
      <c r="O26" s="75"/>
      <c r="P26" s="83" t="s">
        <v>189</v>
      </c>
      <c r="Q26" s="77" t="s">
        <v>190</v>
      </c>
      <c r="R26" s="84">
        <v>0.6</v>
      </c>
      <c r="S26" s="78">
        <f>ROUNDUP(R26*0.75,2)</f>
        <v>0.45</v>
      </c>
      <c r="T26" s="85">
        <f>ROUNDUP((R5*R26)+(R6*S26)+(R7*(R26*2)),2)</f>
        <v>0</v>
      </c>
    </row>
    <row r="27" spans="1:20" ht="18.75" customHeight="1" x14ac:dyDescent="0.15">
      <c r="A27" s="218"/>
      <c r="B27" s="75"/>
      <c r="C27" s="76"/>
      <c r="D27" s="77"/>
      <c r="E27" s="78"/>
      <c r="F27" s="79"/>
      <c r="G27" s="80"/>
      <c r="H27" s="81"/>
      <c r="I27" s="77"/>
      <c r="J27" s="79"/>
      <c r="K27" s="79"/>
      <c r="L27" s="79"/>
      <c r="M27" s="79"/>
      <c r="N27" s="82"/>
      <c r="O27" s="75"/>
      <c r="P27" s="83" t="s">
        <v>137</v>
      </c>
      <c r="Q27" s="77"/>
      <c r="R27" s="84">
        <v>0.2</v>
      </c>
      <c r="S27" s="78">
        <f>ROUNDUP(R27*0.75,2)</f>
        <v>0.15</v>
      </c>
      <c r="T27" s="85">
        <f>ROUNDUP((R5*R27)+(R6*S27)+(R7*(R27*2)),2)</f>
        <v>0</v>
      </c>
    </row>
    <row r="28" spans="1:20" ht="18.75" customHeight="1" x14ac:dyDescent="0.15">
      <c r="A28" s="218"/>
      <c r="B28" s="64"/>
      <c r="C28" s="65"/>
      <c r="D28" s="66"/>
      <c r="E28" s="67"/>
      <c r="F28" s="68"/>
      <c r="G28" s="69"/>
      <c r="H28" s="70"/>
      <c r="I28" s="66"/>
      <c r="J28" s="68"/>
      <c r="K28" s="68"/>
      <c r="L28" s="68"/>
      <c r="M28" s="68"/>
      <c r="N28" s="71"/>
      <c r="O28" s="64"/>
      <c r="P28" s="72"/>
      <c r="Q28" s="66"/>
      <c r="R28" s="73"/>
      <c r="S28" s="67"/>
      <c r="T28" s="74"/>
    </row>
    <row r="29" spans="1:20" ht="18.75" customHeight="1" x14ac:dyDescent="0.15">
      <c r="A29" s="218"/>
      <c r="B29" s="75" t="s">
        <v>191</v>
      </c>
      <c r="C29" s="76" t="s">
        <v>192</v>
      </c>
      <c r="D29" s="77"/>
      <c r="E29" s="106">
        <v>0.125</v>
      </c>
      <c r="F29" s="79" t="s">
        <v>188</v>
      </c>
      <c r="G29" s="80"/>
      <c r="H29" s="81" t="s">
        <v>192</v>
      </c>
      <c r="I29" s="77"/>
      <c r="J29" s="79">
        <f>ROUNDUP(E29*0.75,2)</f>
        <v>9.9999999999999992E-2</v>
      </c>
      <c r="K29" s="79" t="s">
        <v>188</v>
      </c>
      <c r="L29" s="79"/>
      <c r="M29" s="79">
        <f>ROUNDUP((R5*E29)+(R6*J29)+(R7*(E29*2)),2)</f>
        <v>0</v>
      </c>
      <c r="N29" s="82">
        <f>M29</f>
        <v>0</v>
      </c>
      <c r="O29" s="75" t="s">
        <v>193</v>
      </c>
      <c r="P29" s="83"/>
      <c r="Q29" s="77"/>
      <c r="R29" s="84"/>
      <c r="S29" s="78"/>
      <c r="T29" s="85"/>
    </row>
    <row r="30" spans="1:20" ht="18.75" customHeight="1" thickBot="1" x14ac:dyDescent="0.2">
      <c r="A30" s="219"/>
      <c r="B30" s="86"/>
      <c r="C30" s="87"/>
      <c r="D30" s="88"/>
      <c r="E30" s="89"/>
      <c r="F30" s="90"/>
      <c r="G30" s="91"/>
      <c r="H30" s="92"/>
      <c r="I30" s="88"/>
      <c r="J30" s="90"/>
      <c r="K30" s="90"/>
      <c r="L30" s="90"/>
      <c r="M30" s="90"/>
      <c r="N30" s="93"/>
      <c r="O30" s="86"/>
      <c r="P30" s="94"/>
      <c r="Q30" s="88"/>
      <c r="R30" s="95"/>
      <c r="S30" s="89"/>
      <c r="T30" s="96"/>
    </row>
  </sheetData>
  <mergeCells count="5">
    <mergeCell ref="H1:O1"/>
    <mergeCell ref="A2:T2"/>
    <mergeCell ref="Q3:T3"/>
    <mergeCell ref="A8:F8"/>
    <mergeCell ref="A10:A30"/>
  </mergeCells>
  <phoneticPr fontId="11"/>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1D31A2-5EE9-4C13-822B-819BAAB6A16D}">
  <sheetPr>
    <pageSetUpPr fitToPage="1"/>
  </sheetPr>
  <dimension ref="A1:U64"/>
  <sheetViews>
    <sheetView showZeros="0" zoomScale="60" zoomScaleNormal="60" zoomScaleSheetLayoutView="90" workbookViewId="0"/>
  </sheetViews>
  <sheetFormatPr defaultRowHeight="13.5" x14ac:dyDescent="0.15"/>
  <cols>
    <col min="1" max="1" width="4.5" style="114" customWidth="1"/>
    <col min="2" max="2" width="24.375" style="114" customWidth="1"/>
    <col min="3" max="3" width="28.25" style="114" customWidth="1"/>
    <col min="4" max="4" width="12.5" style="114" hidden="1" customWidth="1"/>
    <col min="5" max="6" width="10.375" style="63" customWidth="1"/>
    <col min="7" max="7" width="10" style="114" customWidth="1"/>
    <col min="8" max="8" width="18.75" style="114" customWidth="1"/>
    <col min="9" max="9" width="22.5" style="114" customWidth="1"/>
    <col min="10" max="10" width="21.25" style="114" customWidth="1"/>
    <col min="11" max="11" width="11.125" style="114" customWidth="1"/>
    <col min="12" max="12" width="22.375" style="114" customWidth="1"/>
    <col min="13" max="13" width="21.25" style="114" customWidth="1"/>
    <col min="14" max="14" width="11.25" style="114" customWidth="1"/>
    <col min="15" max="15" width="12.5" hidden="1" customWidth="1"/>
  </cols>
  <sheetData>
    <row r="1" spans="1:21" s="114" customFormat="1" ht="37.5" customHeight="1" x14ac:dyDescent="0.15">
      <c r="A1" s="113" t="s">
        <v>0</v>
      </c>
      <c r="B1" s="16"/>
      <c r="C1" s="113"/>
      <c r="D1" s="113"/>
      <c r="E1" s="235"/>
      <c r="F1" s="236"/>
      <c r="G1" s="236"/>
      <c r="H1" s="236"/>
      <c r="I1" s="236"/>
      <c r="J1" s="236"/>
      <c r="K1" s="236"/>
      <c r="L1" s="236"/>
      <c r="M1" s="236"/>
      <c r="N1" s="236"/>
      <c r="O1"/>
      <c r="P1"/>
      <c r="Q1"/>
      <c r="R1"/>
      <c r="S1"/>
      <c r="T1"/>
      <c r="U1"/>
    </row>
    <row r="2" spans="1:21" s="114" customFormat="1" ht="36" customHeight="1" x14ac:dyDescent="0.15">
      <c r="A2" s="210" t="s">
        <v>106</v>
      </c>
      <c r="B2" s="211"/>
      <c r="C2" s="211"/>
      <c r="D2" s="211"/>
      <c r="E2" s="211"/>
      <c r="F2" s="211"/>
      <c r="G2" s="211"/>
      <c r="H2" s="211"/>
      <c r="I2" s="211"/>
      <c r="J2" s="211"/>
      <c r="K2" s="211"/>
      <c r="L2" s="211"/>
      <c r="M2" s="211"/>
      <c r="N2" s="211"/>
      <c r="O2" s="236"/>
      <c r="P2"/>
      <c r="Q2"/>
      <c r="R2"/>
      <c r="S2"/>
      <c r="T2"/>
      <c r="U2"/>
    </row>
    <row r="3" spans="1:21" s="114" customFormat="1" ht="18.75" customHeight="1" x14ac:dyDescent="0.15">
      <c r="A3" s="113"/>
      <c r="B3" s="16"/>
      <c r="C3" s="113"/>
      <c r="D3" s="113"/>
      <c r="G3" s="113"/>
      <c r="H3" s="113"/>
      <c r="I3" s="16"/>
      <c r="J3" s="113"/>
      <c r="K3" s="113"/>
      <c r="L3" s="16"/>
      <c r="M3" s="113"/>
      <c r="N3" s="113"/>
      <c r="O3"/>
      <c r="P3"/>
      <c r="Q3"/>
      <c r="R3"/>
      <c r="S3"/>
      <c r="T3"/>
      <c r="U3"/>
    </row>
    <row r="4" spans="1:21" s="114" customFormat="1" ht="23.25" customHeight="1" x14ac:dyDescent="0.15">
      <c r="A4" s="115"/>
      <c r="B4" s="116"/>
      <c r="C4" s="115"/>
      <c r="D4" s="115"/>
      <c r="G4" s="115"/>
      <c r="H4" s="115"/>
      <c r="I4" s="116"/>
      <c r="J4" s="115"/>
      <c r="K4" s="115"/>
      <c r="L4" s="117"/>
      <c r="M4" s="117"/>
      <c r="N4" s="118"/>
      <c r="O4" s="14"/>
      <c r="P4"/>
      <c r="Q4"/>
      <c r="R4"/>
      <c r="S4"/>
      <c r="T4"/>
      <c r="U4"/>
    </row>
    <row r="5" spans="1:21" s="114" customFormat="1" ht="31.5" customHeight="1" x14ac:dyDescent="0.15">
      <c r="A5" s="115"/>
      <c r="B5" s="116"/>
      <c r="C5" s="115"/>
      <c r="D5" s="115"/>
      <c r="G5" s="115"/>
      <c r="H5" s="115"/>
      <c r="I5" s="116"/>
      <c r="J5" s="115"/>
      <c r="K5" s="115"/>
      <c r="L5" s="116"/>
      <c r="M5" s="119"/>
      <c r="N5" s="115"/>
      <c r="O5" s="115"/>
      <c r="P5"/>
      <c r="Q5"/>
      <c r="R5"/>
      <c r="S5"/>
      <c r="T5"/>
      <c r="U5"/>
    </row>
    <row r="6" spans="1:21" ht="31.5" customHeight="1" thickBot="1" x14ac:dyDescent="0.2">
      <c r="A6" s="115"/>
      <c r="B6" s="115"/>
      <c r="C6" s="115"/>
      <c r="D6" s="115"/>
      <c r="E6" s="237"/>
      <c r="F6" s="238"/>
      <c r="G6" s="115"/>
      <c r="H6" s="115"/>
      <c r="I6" s="115"/>
      <c r="J6" s="115"/>
      <c r="K6" s="115"/>
      <c r="L6" s="115"/>
      <c r="M6" s="119"/>
      <c r="N6" s="115"/>
      <c r="O6" s="115"/>
    </row>
    <row r="7" spans="1:21" ht="33.75" customHeight="1" thickBot="1" x14ac:dyDescent="0.3">
      <c r="A7" s="239" t="s">
        <v>340</v>
      </c>
      <c r="B7" s="240"/>
      <c r="C7" s="240"/>
      <c r="D7" s="120"/>
      <c r="E7" s="241" t="s">
        <v>395</v>
      </c>
      <c r="F7" s="242"/>
      <c r="G7" s="121"/>
      <c r="H7" s="121"/>
      <c r="I7" s="121"/>
      <c r="J7" s="121"/>
      <c r="K7" s="122"/>
      <c r="L7" s="121"/>
      <c r="M7" s="121"/>
    </row>
    <row r="8" spans="1:21" ht="18.75" customHeight="1" x14ac:dyDescent="0.15">
      <c r="A8" s="243"/>
      <c r="B8" s="244"/>
      <c r="C8" s="245"/>
      <c r="D8" s="223" t="s">
        <v>119</v>
      </c>
      <c r="E8" s="249" t="s">
        <v>396</v>
      </c>
      <c r="F8" s="252" t="s">
        <v>397</v>
      </c>
      <c r="G8" s="123" t="s">
        <v>398</v>
      </c>
      <c r="H8" s="124" t="s">
        <v>399</v>
      </c>
      <c r="I8" s="255" t="s">
        <v>400</v>
      </c>
      <c r="J8" s="256"/>
      <c r="K8" s="257"/>
      <c r="L8" s="220" t="s">
        <v>401</v>
      </c>
      <c r="M8" s="221"/>
      <c r="N8" s="222"/>
      <c r="O8" s="223" t="s">
        <v>119</v>
      </c>
    </row>
    <row r="9" spans="1:21" ht="18.75" customHeight="1" x14ac:dyDescent="0.15">
      <c r="A9" s="246"/>
      <c r="B9" s="247"/>
      <c r="C9" s="248"/>
      <c r="D9" s="224"/>
      <c r="E9" s="250"/>
      <c r="F9" s="253"/>
      <c r="G9" s="23" t="s">
        <v>402</v>
      </c>
      <c r="H9" s="125" t="s">
        <v>403</v>
      </c>
      <c r="I9" s="226" t="s">
        <v>404</v>
      </c>
      <c r="J9" s="227"/>
      <c r="K9" s="228"/>
      <c r="L9" s="229" t="s">
        <v>405</v>
      </c>
      <c r="M9" s="230"/>
      <c r="N9" s="231"/>
      <c r="O9" s="224"/>
    </row>
    <row r="10" spans="1:21" ht="18.75" customHeight="1" thickBot="1" x14ac:dyDescent="0.2">
      <c r="A10" s="126"/>
      <c r="B10" s="127" t="s">
        <v>114</v>
      </c>
      <c r="C10" s="128" t="s">
        <v>406</v>
      </c>
      <c r="D10" s="225"/>
      <c r="E10" s="251"/>
      <c r="F10" s="254"/>
      <c r="G10" s="129" t="s">
        <v>397</v>
      </c>
      <c r="H10" s="130" t="s">
        <v>407</v>
      </c>
      <c r="I10" s="131" t="s">
        <v>114</v>
      </c>
      <c r="J10" s="128" t="s">
        <v>406</v>
      </c>
      <c r="K10" s="132" t="s">
        <v>407</v>
      </c>
      <c r="L10" s="131" t="s">
        <v>114</v>
      </c>
      <c r="M10" s="130" t="s">
        <v>406</v>
      </c>
      <c r="N10" s="132" t="s">
        <v>407</v>
      </c>
      <c r="O10" s="225"/>
    </row>
    <row r="11" spans="1:21" ht="14.25" x14ac:dyDescent="0.15">
      <c r="A11" s="232" t="s">
        <v>128</v>
      </c>
      <c r="B11" s="133" t="s">
        <v>8</v>
      </c>
      <c r="C11" s="133" t="s">
        <v>408</v>
      </c>
      <c r="D11" s="133"/>
      <c r="E11" s="54"/>
      <c r="F11" s="54"/>
      <c r="G11" s="133"/>
      <c r="H11" s="134" t="s">
        <v>409</v>
      </c>
      <c r="I11" s="133" t="s">
        <v>8</v>
      </c>
      <c r="J11" s="133" t="s">
        <v>408</v>
      </c>
      <c r="K11" s="134" t="s">
        <v>410</v>
      </c>
      <c r="L11" s="133" t="s">
        <v>11</v>
      </c>
      <c r="M11" s="133" t="s">
        <v>408</v>
      </c>
      <c r="N11" s="134">
        <v>30</v>
      </c>
      <c r="O11" s="135"/>
    </row>
    <row r="12" spans="1:21" ht="14.25" x14ac:dyDescent="0.15">
      <c r="A12" s="233"/>
      <c r="B12" s="136"/>
      <c r="C12" s="136"/>
      <c r="D12" s="136"/>
      <c r="E12" s="66"/>
      <c r="F12" s="66"/>
      <c r="G12" s="136"/>
      <c r="H12" s="137"/>
      <c r="I12" s="136"/>
      <c r="J12" s="136"/>
      <c r="K12" s="137"/>
      <c r="L12" s="136"/>
      <c r="M12" s="136"/>
      <c r="N12" s="137"/>
      <c r="O12" s="138"/>
    </row>
    <row r="13" spans="1:21" ht="14.25" x14ac:dyDescent="0.15">
      <c r="A13" s="233"/>
      <c r="B13" s="139" t="s">
        <v>26</v>
      </c>
      <c r="C13" s="139" t="s">
        <v>169</v>
      </c>
      <c r="D13" s="139" t="s">
        <v>171</v>
      </c>
      <c r="E13" s="77"/>
      <c r="F13" s="77"/>
      <c r="G13" s="139"/>
      <c r="H13" s="148">
        <v>0.7</v>
      </c>
      <c r="I13" s="139" t="s">
        <v>26</v>
      </c>
      <c r="J13" s="139" t="s">
        <v>169</v>
      </c>
      <c r="K13" s="148">
        <v>0.3</v>
      </c>
      <c r="L13" s="139" t="s">
        <v>27</v>
      </c>
      <c r="M13" s="139" t="s">
        <v>135</v>
      </c>
      <c r="N13" s="140">
        <v>10</v>
      </c>
      <c r="O13" s="142"/>
    </row>
    <row r="14" spans="1:21" ht="14.25" x14ac:dyDescent="0.15">
      <c r="A14" s="233"/>
      <c r="B14" s="139"/>
      <c r="C14" s="139" t="s">
        <v>135</v>
      </c>
      <c r="D14" s="139"/>
      <c r="E14" s="77"/>
      <c r="F14" s="77"/>
      <c r="G14" s="139"/>
      <c r="H14" s="140">
        <v>20</v>
      </c>
      <c r="I14" s="139"/>
      <c r="J14" s="139" t="s">
        <v>135</v>
      </c>
      <c r="K14" s="140">
        <v>20</v>
      </c>
      <c r="L14" s="136"/>
      <c r="M14" s="136"/>
      <c r="N14" s="137"/>
      <c r="O14" s="138"/>
    </row>
    <row r="15" spans="1:21" ht="14.25" x14ac:dyDescent="0.15">
      <c r="A15" s="233"/>
      <c r="B15" s="139"/>
      <c r="C15" s="139" t="s">
        <v>138</v>
      </c>
      <c r="D15" s="139"/>
      <c r="E15" s="77" t="s">
        <v>139</v>
      </c>
      <c r="F15" s="77"/>
      <c r="G15" s="139"/>
      <c r="H15" s="140">
        <v>20</v>
      </c>
      <c r="I15" s="139"/>
      <c r="J15" s="139" t="s">
        <v>138</v>
      </c>
      <c r="K15" s="140">
        <v>15</v>
      </c>
      <c r="L15" s="139" t="s">
        <v>29</v>
      </c>
      <c r="M15" s="139" t="s">
        <v>180</v>
      </c>
      <c r="N15" s="140">
        <v>10</v>
      </c>
      <c r="O15" s="142"/>
    </row>
    <row r="16" spans="1:21" ht="14.25" x14ac:dyDescent="0.15">
      <c r="A16" s="233"/>
      <c r="B16" s="139"/>
      <c r="C16" s="139"/>
      <c r="D16" s="139"/>
      <c r="E16" s="77"/>
      <c r="F16" s="77"/>
      <c r="G16" s="139" t="s">
        <v>41</v>
      </c>
      <c r="H16" s="140" t="s">
        <v>412</v>
      </c>
      <c r="I16" s="139"/>
      <c r="J16" s="139"/>
      <c r="K16" s="140"/>
      <c r="L16" s="139"/>
      <c r="M16" s="139" t="s">
        <v>185</v>
      </c>
      <c r="N16" s="140">
        <v>5</v>
      </c>
      <c r="O16" s="142"/>
    </row>
    <row r="17" spans="1:15" ht="14.25" x14ac:dyDescent="0.15">
      <c r="A17" s="233"/>
      <c r="B17" s="139"/>
      <c r="C17" s="139"/>
      <c r="D17" s="139"/>
      <c r="E17" s="77"/>
      <c r="F17" s="77"/>
      <c r="G17" s="139" t="s">
        <v>137</v>
      </c>
      <c r="H17" s="140" t="s">
        <v>413</v>
      </c>
      <c r="I17" s="139"/>
      <c r="J17" s="139"/>
      <c r="K17" s="140"/>
      <c r="L17" s="136"/>
      <c r="M17" s="136"/>
      <c r="N17" s="137"/>
      <c r="O17" s="138"/>
    </row>
    <row r="18" spans="1:15" ht="14.25" x14ac:dyDescent="0.15">
      <c r="A18" s="233"/>
      <c r="B18" s="136"/>
      <c r="C18" s="136"/>
      <c r="D18" s="136"/>
      <c r="E18" s="66"/>
      <c r="F18" s="66"/>
      <c r="G18" s="136"/>
      <c r="H18" s="137"/>
      <c r="I18" s="136"/>
      <c r="J18" s="136"/>
      <c r="K18" s="137"/>
      <c r="L18" s="139" t="s">
        <v>21</v>
      </c>
      <c r="M18" s="139" t="s">
        <v>192</v>
      </c>
      <c r="N18" s="149">
        <v>0.08</v>
      </c>
      <c r="O18" s="142"/>
    </row>
    <row r="19" spans="1:15" ht="14.25" x14ac:dyDescent="0.15">
      <c r="A19" s="233"/>
      <c r="B19" s="139" t="s">
        <v>28</v>
      </c>
      <c r="C19" s="139" t="s">
        <v>180</v>
      </c>
      <c r="D19" s="139"/>
      <c r="E19" s="77"/>
      <c r="F19" s="77"/>
      <c r="G19" s="139"/>
      <c r="H19" s="140">
        <v>20</v>
      </c>
      <c r="I19" s="139" t="s">
        <v>28</v>
      </c>
      <c r="J19" s="139" t="s">
        <v>180</v>
      </c>
      <c r="K19" s="140">
        <v>10</v>
      </c>
      <c r="L19" s="139"/>
      <c r="M19" s="139"/>
      <c r="N19" s="140"/>
      <c r="O19" s="142"/>
    </row>
    <row r="20" spans="1:15" ht="14.25" x14ac:dyDescent="0.15">
      <c r="A20" s="233"/>
      <c r="B20" s="139"/>
      <c r="C20" s="139" t="s">
        <v>154</v>
      </c>
      <c r="D20" s="139"/>
      <c r="E20" s="77"/>
      <c r="F20" s="77"/>
      <c r="G20" s="139"/>
      <c r="H20" s="140">
        <v>5</v>
      </c>
      <c r="I20" s="139"/>
      <c r="J20" s="139" t="s">
        <v>154</v>
      </c>
      <c r="K20" s="140">
        <v>5</v>
      </c>
      <c r="L20" s="139"/>
      <c r="M20" s="139"/>
      <c r="N20" s="140"/>
      <c r="O20" s="142"/>
    </row>
    <row r="21" spans="1:15" ht="14.25" x14ac:dyDescent="0.15">
      <c r="A21" s="233"/>
      <c r="B21" s="136"/>
      <c r="C21" s="136"/>
      <c r="D21" s="136"/>
      <c r="E21" s="66"/>
      <c r="F21" s="66"/>
      <c r="G21" s="136"/>
      <c r="H21" s="137"/>
      <c r="I21" s="136"/>
      <c r="J21" s="136"/>
      <c r="K21" s="137"/>
      <c r="L21" s="139"/>
      <c r="M21" s="139"/>
      <c r="N21" s="140"/>
      <c r="O21" s="142"/>
    </row>
    <row r="22" spans="1:15" ht="14.25" x14ac:dyDescent="0.15">
      <c r="A22" s="233"/>
      <c r="B22" s="139" t="s">
        <v>61</v>
      </c>
      <c r="C22" s="139" t="s">
        <v>185</v>
      </c>
      <c r="D22" s="139"/>
      <c r="E22" s="77"/>
      <c r="F22" s="77"/>
      <c r="G22" s="139"/>
      <c r="H22" s="140">
        <v>5</v>
      </c>
      <c r="I22" s="139" t="s">
        <v>61</v>
      </c>
      <c r="J22" s="139" t="s">
        <v>185</v>
      </c>
      <c r="K22" s="140">
        <v>5</v>
      </c>
      <c r="L22" s="139"/>
      <c r="M22" s="139"/>
      <c r="N22" s="140"/>
      <c r="O22" s="142"/>
    </row>
    <row r="23" spans="1:15" ht="14.25" x14ac:dyDescent="0.15">
      <c r="A23" s="233"/>
      <c r="B23" s="139"/>
      <c r="C23" s="139" t="s">
        <v>186</v>
      </c>
      <c r="D23" s="139"/>
      <c r="E23" s="77" t="s">
        <v>187</v>
      </c>
      <c r="F23" s="143"/>
      <c r="G23" s="139"/>
      <c r="H23" s="150">
        <v>0.13</v>
      </c>
      <c r="I23" s="139"/>
      <c r="J23" s="139" t="s">
        <v>414</v>
      </c>
      <c r="K23" s="150">
        <v>0.13</v>
      </c>
      <c r="L23" s="139"/>
      <c r="M23" s="139"/>
      <c r="N23" s="140"/>
      <c r="O23" s="142"/>
    </row>
    <row r="24" spans="1:15" ht="14.25" x14ac:dyDescent="0.15">
      <c r="A24" s="233"/>
      <c r="B24" s="139"/>
      <c r="C24" s="139"/>
      <c r="D24" s="139"/>
      <c r="E24" s="77"/>
      <c r="F24" s="77"/>
      <c r="G24" s="139" t="s">
        <v>41</v>
      </c>
      <c r="H24" s="140" t="s">
        <v>412</v>
      </c>
      <c r="I24" s="139"/>
      <c r="J24" s="139"/>
      <c r="K24" s="140"/>
      <c r="L24" s="139"/>
      <c r="M24" s="139"/>
      <c r="N24" s="140"/>
      <c r="O24" s="142"/>
    </row>
    <row r="25" spans="1:15" ht="14.25" x14ac:dyDescent="0.15">
      <c r="A25" s="233"/>
      <c r="B25" s="136"/>
      <c r="C25" s="136"/>
      <c r="D25" s="136"/>
      <c r="E25" s="66"/>
      <c r="F25" s="66"/>
      <c r="G25" s="136"/>
      <c r="H25" s="137"/>
      <c r="I25" s="136"/>
      <c r="J25" s="136"/>
      <c r="K25" s="137"/>
      <c r="L25" s="139"/>
      <c r="M25" s="139"/>
      <c r="N25" s="140"/>
      <c r="O25" s="142"/>
    </row>
    <row r="26" spans="1:15" ht="14.25" x14ac:dyDescent="0.15">
      <c r="A26" s="233"/>
      <c r="B26" s="139" t="s">
        <v>191</v>
      </c>
      <c r="C26" s="139" t="s">
        <v>192</v>
      </c>
      <c r="D26" s="139"/>
      <c r="E26" s="77"/>
      <c r="F26" s="77"/>
      <c r="G26" s="139"/>
      <c r="H26" s="151">
        <v>0.1</v>
      </c>
      <c r="I26" s="139" t="s">
        <v>191</v>
      </c>
      <c r="J26" s="139" t="s">
        <v>192</v>
      </c>
      <c r="K26" s="151">
        <v>0.1</v>
      </c>
      <c r="L26" s="139"/>
      <c r="M26" s="139"/>
      <c r="N26" s="140"/>
      <c r="O26" s="142"/>
    </row>
    <row r="27" spans="1:15" ht="15" thickBot="1" x14ac:dyDescent="0.2">
      <c r="A27" s="234"/>
      <c r="B27" s="144"/>
      <c r="C27" s="144"/>
      <c r="D27" s="144"/>
      <c r="E27" s="88"/>
      <c r="F27" s="88"/>
      <c r="G27" s="144"/>
      <c r="H27" s="145"/>
      <c r="I27" s="144"/>
      <c r="J27" s="144"/>
      <c r="K27" s="145"/>
      <c r="L27" s="144"/>
      <c r="M27" s="144"/>
      <c r="N27" s="145"/>
      <c r="O27" s="146"/>
    </row>
    <row r="28" spans="1:15" ht="14.25" x14ac:dyDescent="0.15">
      <c r="B28" s="116"/>
      <c r="C28" s="116"/>
      <c r="D28" s="116"/>
      <c r="G28" s="116"/>
      <c r="H28" s="147"/>
      <c r="I28" s="116"/>
      <c r="J28" s="116"/>
      <c r="K28" s="147"/>
      <c r="L28" s="116"/>
      <c r="M28" s="116"/>
      <c r="N28" s="147"/>
    </row>
    <row r="29" spans="1:15" ht="14.25" x14ac:dyDescent="0.15">
      <c r="B29" s="116"/>
      <c r="C29" s="116"/>
      <c r="D29" s="116"/>
      <c r="G29" s="116"/>
      <c r="H29" s="147"/>
      <c r="I29" s="116"/>
      <c r="J29" s="116"/>
      <c r="K29" s="147"/>
      <c r="L29" s="116"/>
      <c r="M29" s="116"/>
      <c r="N29" s="147"/>
    </row>
    <row r="30" spans="1:15" ht="14.25" x14ac:dyDescent="0.15">
      <c r="B30" s="116"/>
      <c r="C30" s="116"/>
      <c r="D30" s="116"/>
      <c r="G30" s="116"/>
      <c r="H30" s="147"/>
      <c r="I30" s="116"/>
      <c r="J30" s="116"/>
      <c r="K30" s="147"/>
      <c r="L30" s="116"/>
      <c r="M30" s="116"/>
      <c r="N30" s="147"/>
    </row>
    <row r="31" spans="1:15" ht="14.25" x14ac:dyDescent="0.15">
      <c r="B31" s="116"/>
      <c r="C31" s="116"/>
      <c r="D31" s="116"/>
      <c r="G31" s="116"/>
      <c r="H31" s="147"/>
      <c r="I31" s="116"/>
      <c r="J31" s="116"/>
      <c r="K31" s="147"/>
      <c r="L31" s="116"/>
      <c r="M31" s="116"/>
      <c r="N31" s="147"/>
    </row>
    <row r="32" spans="1:15" ht="14.25" x14ac:dyDescent="0.15">
      <c r="B32" s="116"/>
      <c r="C32" s="116"/>
      <c r="D32" s="116"/>
      <c r="G32" s="116"/>
      <c r="H32" s="147"/>
      <c r="I32" s="116"/>
      <c r="J32" s="116"/>
      <c r="K32" s="147"/>
      <c r="L32" s="116"/>
      <c r="M32" s="116"/>
      <c r="N32" s="147"/>
    </row>
    <row r="33" spans="2:14" ht="14.25" x14ac:dyDescent="0.15">
      <c r="B33" s="116"/>
      <c r="C33" s="116"/>
      <c r="D33" s="116"/>
      <c r="G33" s="116"/>
      <c r="H33" s="147"/>
      <c r="I33" s="116"/>
      <c r="J33" s="116"/>
      <c r="K33" s="147"/>
      <c r="L33" s="116"/>
      <c r="M33" s="116"/>
      <c r="N33" s="147"/>
    </row>
    <row r="34" spans="2:14" ht="14.25" x14ac:dyDescent="0.15">
      <c r="B34" s="116"/>
      <c r="C34" s="116"/>
      <c r="D34" s="116"/>
      <c r="G34" s="116"/>
      <c r="H34" s="147"/>
      <c r="I34" s="116"/>
      <c r="J34" s="116"/>
      <c r="K34" s="147"/>
      <c r="L34" s="116"/>
      <c r="M34" s="116"/>
      <c r="N34" s="147"/>
    </row>
    <row r="35" spans="2:14" ht="14.25" x14ac:dyDescent="0.15">
      <c r="B35" s="116"/>
      <c r="C35" s="116"/>
      <c r="D35" s="116"/>
      <c r="G35" s="116"/>
      <c r="H35" s="147"/>
      <c r="I35" s="116"/>
      <c r="J35" s="116"/>
      <c r="K35" s="147"/>
      <c r="L35" s="116"/>
      <c r="M35" s="116"/>
      <c r="N35" s="147"/>
    </row>
    <row r="36" spans="2:14" ht="14.25" x14ac:dyDescent="0.15">
      <c r="B36" s="116"/>
      <c r="C36" s="116"/>
      <c r="D36" s="116"/>
      <c r="G36" s="116"/>
      <c r="H36" s="147"/>
      <c r="I36" s="116"/>
      <c r="J36" s="116"/>
      <c r="K36" s="147"/>
      <c r="L36" s="116"/>
      <c r="M36" s="116"/>
      <c r="N36" s="147"/>
    </row>
    <row r="37" spans="2:14" ht="14.25" x14ac:dyDescent="0.15">
      <c r="B37" s="116"/>
      <c r="C37" s="116"/>
      <c r="D37" s="116"/>
      <c r="G37" s="116"/>
      <c r="H37" s="147"/>
      <c r="I37" s="116"/>
      <c r="J37" s="116"/>
      <c r="K37" s="147"/>
      <c r="L37" s="116"/>
      <c r="M37" s="116"/>
      <c r="N37" s="147"/>
    </row>
    <row r="38" spans="2:14" ht="14.25" x14ac:dyDescent="0.15">
      <c r="B38" s="116"/>
      <c r="C38" s="116"/>
      <c r="D38" s="116"/>
      <c r="G38" s="116"/>
      <c r="H38" s="147"/>
      <c r="I38" s="116"/>
      <c r="J38" s="116"/>
      <c r="K38" s="147"/>
      <c r="L38" s="116"/>
      <c r="M38" s="116"/>
      <c r="N38" s="147"/>
    </row>
    <row r="39" spans="2:14" ht="14.25" x14ac:dyDescent="0.15">
      <c r="B39" s="116"/>
      <c r="C39" s="116"/>
      <c r="D39" s="116"/>
      <c r="G39" s="116"/>
      <c r="H39" s="147"/>
      <c r="I39" s="116"/>
      <c r="J39" s="116"/>
      <c r="K39" s="147"/>
      <c r="L39" s="116"/>
      <c r="M39" s="116"/>
      <c r="N39" s="147"/>
    </row>
    <row r="40" spans="2:14" ht="14.25" x14ac:dyDescent="0.15">
      <c r="B40" s="116"/>
      <c r="C40" s="116"/>
      <c r="D40" s="116"/>
      <c r="G40" s="116"/>
      <c r="H40" s="147"/>
      <c r="I40" s="116"/>
      <c r="J40" s="116"/>
      <c r="K40" s="147"/>
      <c r="L40" s="116"/>
      <c r="M40" s="116"/>
      <c r="N40" s="147"/>
    </row>
    <row r="41" spans="2:14" ht="14.25" x14ac:dyDescent="0.15">
      <c r="B41" s="116"/>
      <c r="C41" s="116"/>
      <c r="D41" s="116"/>
      <c r="G41" s="116"/>
      <c r="H41" s="147"/>
      <c r="I41" s="116"/>
      <c r="J41" s="116"/>
      <c r="K41" s="147"/>
      <c r="L41" s="116"/>
      <c r="M41" s="116"/>
      <c r="N41" s="147"/>
    </row>
    <row r="42" spans="2:14" ht="14.25" x14ac:dyDescent="0.15">
      <c r="B42" s="116"/>
      <c r="C42" s="116"/>
      <c r="D42" s="116"/>
      <c r="G42" s="116"/>
      <c r="H42" s="147"/>
      <c r="I42" s="116"/>
      <c r="J42" s="116"/>
      <c r="K42" s="147"/>
      <c r="L42" s="116"/>
      <c r="M42" s="116"/>
      <c r="N42" s="147"/>
    </row>
    <row r="43" spans="2:14" ht="14.25" x14ac:dyDescent="0.15">
      <c r="B43" s="116"/>
      <c r="C43" s="116"/>
      <c r="D43" s="116"/>
      <c r="G43" s="116"/>
      <c r="H43" s="147"/>
      <c r="I43" s="116"/>
      <c r="J43" s="116"/>
      <c r="K43" s="147"/>
      <c r="L43" s="116"/>
      <c r="M43" s="116"/>
      <c r="N43" s="147"/>
    </row>
    <row r="44" spans="2:14" ht="14.25" x14ac:dyDescent="0.15">
      <c r="B44" s="116"/>
      <c r="C44" s="116"/>
      <c r="D44" s="116"/>
      <c r="G44" s="116"/>
      <c r="H44" s="147"/>
      <c r="I44" s="116"/>
      <c r="J44" s="116"/>
      <c r="K44" s="147"/>
      <c r="L44" s="116"/>
      <c r="M44" s="116"/>
      <c r="N44" s="147"/>
    </row>
    <row r="45" spans="2:14" ht="14.25" x14ac:dyDescent="0.15">
      <c r="B45" s="116"/>
      <c r="C45" s="116"/>
      <c r="D45" s="116"/>
      <c r="G45" s="116"/>
      <c r="H45" s="147"/>
      <c r="I45" s="116"/>
      <c r="J45" s="116"/>
      <c r="K45" s="147"/>
      <c r="L45" s="116"/>
      <c r="M45" s="116"/>
      <c r="N45" s="147"/>
    </row>
    <row r="46" spans="2:14" ht="14.25" x14ac:dyDescent="0.15">
      <c r="B46" s="116"/>
      <c r="C46" s="116"/>
      <c r="D46" s="116"/>
      <c r="G46" s="116"/>
      <c r="H46" s="147"/>
      <c r="I46" s="116"/>
      <c r="J46" s="116"/>
      <c r="K46" s="147"/>
      <c r="L46" s="116"/>
      <c r="M46" s="116"/>
      <c r="N46" s="147"/>
    </row>
    <row r="47" spans="2:14" ht="14.25" x14ac:dyDescent="0.15">
      <c r="B47" s="116"/>
      <c r="C47" s="116"/>
      <c r="D47" s="116"/>
      <c r="G47" s="116"/>
      <c r="H47" s="147"/>
      <c r="I47" s="116"/>
      <c r="J47" s="116"/>
      <c r="K47" s="147"/>
      <c r="L47" s="116"/>
      <c r="M47" s="116"/>
      <c r="N47" s="147"/>
    </row>
    <row r="48" spans="2:14" ht="14.25" x14ac:dyDescent="0.15">
      <c r="B48" s="116"/>
      <c r="C48" s="116"/>
      <c r="D48" s="116"/>
      <c r="G48" s="116"/>
      <c r="H48" s="147"/>
      <c r="I48" s="116"/>
      <c r="J48" s="116"/>
      <c r="K48" s="147"/>
      <c r="L48" s="116"/>
      <c r="M48" s="116"/>
      <c r="N48" s="147"/>
    </row>
    <row r="49" spans="2:14" ht="14.25" x14ac:dyDescent="0.15">
      <c r="B49" s="116"/>
      <c r="C49" s="116"/>
      <c r="D49" s="116"/>
      <c r="G49" s="116"/>
      <c r="H49" s="147"/>
      <c r="I49" s="116"/>
      <c r="J49" s="116"/>
      <c r="K49" s="147"/>
      <c r="L49" s="116"/>
      <c r="M49" s="116"/>
      <c r="N49" s="147"/>
    </row>
    <row r="50" spans="2:14" ht="14.25" x14ac:dyDescent="0.15">
      <c r="B50" s="116"/>
      <c r="C50" s="116"/>
      <c r="D50" s="116"/>
      <c r="G50" s="116"/>
      <c r="H50" s="147"/>
      <c r="I50" s="116"/>
      <c r="J50" s="116"/>
      <c r="K50" s="147"/>
      <c r="L50" s="116"/>
      <c r="M50" s="116"/>
      <c r="N50" s="147"/>
    </row>
    <row r="51" spans="2:14" ht="14.25" x14ac:dyDescent="0.15">
      <c r="B51" s="116"/>
      <c r="C51" s="116"/>
      <c r="D51" s="116"/>
      <c r="G51" s="116"/>
      <c r="H51" s="147"/>
      <c r="I51" s="116"/>
      <c r="J51" s="116"/>
      <c r="K51" s="147"/>
      <c r="L51" s="116"/>
      <c r="M51" s="116"/>
      <c r="N51" s="147"/>
    </row>
    <row r="52" spans="2:14" ht="14.25" x14ac:dyDescent="0.15">
      <c r="B52" s="116"/>
      <c r="C52" s="116"/>
      <c r="D52" s="116"/>
      <c r="G52" s="116"/>
      <c r="H52" s="147"/>
      <c r="I52" s="116"/>
      <c r="J52" s="116"/>
      <c r="K52" s="147"/>
      <c r="L52" s="116"/>
      <c r="M52" s="116"/>
      <c r="N52" s="147"/>
    </row>
    <row r="53" spans="2:14" ht="14.25" x14ac:dyDescent="0.15">
      <c r="B53" s="116"/>
      <c r="C53" s="116"/>
      <c r="D53" s="116"/>
      <c r="G53" s="116"/>
      <c r="H53" s="147"/>
      <c r="I53" s="116"/>
      <c r="J53" s="116"/>
      <c r="K53" s="147"/>
      <c r="L53" s="116"/>
      <c r="M53" s="116"/>
      <c r="N53" s="147"/>
    </row>
    <row r="54" spans="2:14" ht="14.25" x14ac:dyDescent="0.15">
      <c r="B54" s="116"/>
      <c r="C54" s="116"/>
      <c r="D54" s="116"/>
      <c r="G54" s="116"/>
      <c r="H54" s="147"/>
      <c r="I54" s="116"/>
      <c r="J54" s="116"/>
      <c r="K54" s="147"/>
      <c r="L54" s="116"/>
      <c r="M54" s="116"/>
      <c r="N54" s="147"/>
    </row>
    <row r="55" spans="2:14" ht="14.25" x14ac:dyDescent="0.15">
      <c r="B55" s="116"/>
      <c r="C55" s="116"/>
      <c r="D55" s="116"/>
      <c r="G55" s="116"/>
      <c r="H55" s="147"/>
      <c r="I55" s="116"/>
      <c r="J55" s="116"/>
      <c r="K55" s="147"/>
      <c r="L55" s="116"/>
      <c r="M55" s="116"/>
      <c r="N55" s="147"/>
    </row>
    <row r="56" spans="2:14" ht="14.25" x14ac:dyDescent="0.15">
      <c r="B56" s="116"/>
      <c r="C56" s="116"/>
      <c r="D56" s="116"/>
      <c r="G56" s="116"/>
      <c r="H56" s="147"/>
      <c r="I56" s="116"/>
      <c r="J56" s="116"/>
      <c r="K56" s="147"/>
      <c r="L56" s="116"/>
      <c r="M56" s="116"/>
      <c r="N56" s="147"/>
    </row>
    <row r="57" spans="2:14" ht="14.25" x14ac:dyDescent="0.15">
      <c r="B57" s="116"/>
      <c r="C57" s="116"/>
      <c r="D57" s="116"/>
      <c r="G57" s="116"/>
      <c r="H57" s="147"/>
      <c r="I57" s="116"/>
      <c r="J57" s="116"/>
      <c r="K57" s="147"/>
      <c r="L57" s="116"/>
      <c r="M57" s="116"/>
      <c r="N57" s="147"/>
    </row>
    <row r="58" spans="2:14" ht="14.25" x14ac:dyDescent="0.15">
      <c r="B58" s="116"/>
      <c r="C58" s="116"/>
      <c r="D58" s="116"/>
      <c r="G58" s="116"/>
      <c r="H58" s="147"/>
      <c r="I58" s="116"/>
      <c r="J58" s="116"/>
      <c r="K58" s="147"/>
      <c r="L58" s="116"/>
      <c r="M58" s="116"/>
      <c r="N58" s="147"/>
    </row>
    <row r="59" spans="2:14" ht="14.25" x14ac:dyDescent="0.15">
      <c r="B59" s="116"/>
      <c r="C59" s="116"/>
      <c r="D59" s="116"/>
      <c r="G59" s="116"/>
      <c r="H59" s="147"/>
      <c r="I59" s="116"/>
      <c r="J59" s="116"/>
      <c r="K59" s="147"/>
      <c r="L59" s="116"/>
      <c r="M59" s="116"/>
      <c r="N59" s="147"/>
    </row>
    <row r="60" spans="2:14" ht="14.25" x14ac:dyDescent="0.15">
      <c r="B60" s="116"/>
      <c r="C60" s="116"/>
      <c r="D60" s="116"/>
      <c r="G60" s="116"/>
      <c r="H60" s="147"/>
      <c r="I60" s="116"/>
      <c r="J60" s="116"/>
      <c r="K60" s="147"/>
      <c r="L60" s="116"/>
      <c r="M60" s="116"/>
      <c r="N60" s="147"/>
    </row>
    <row r="61" spans="2:14" ht="14.25" x14ac:dyDescent="0.15">
      <c r="B61" s="116"/>
      <c r="C61" s="116"/>
      <c r="D61" s="116"/>
      <c r="G61" s="116"/>
      <c r="H61" s="147"/>
      <c r="I61" s="116"/>
      <c r="J61" s="116"/>
      <c r="K61" s="147"/>
      <c r="L61" s="116"/>
      <c r="M61" s="116"/>
      <c r="N61" s="147"/>
    </row>
    <row r="62" spans="2:14" ht="14.25" x14ac:dyDescent="0.15">
      <c r="B62" s="116"/>
      <c r="C62" s="116"/>
      <c r="D62" s="116"/>
      <c r="G62" s="116"/>
      <c r="H62" s="147"/>
      <c r="I62" s="116"/>
      <c r="J62" s="116"/>
      <c r="K62" s="147"/>
      <c r="L62" s="116"/>
      <c r="M62" s="116"/>
      <c r="N62" s="147"/>
    </row>
    <row r="63" spans="2:14" ht="14.25" x14ac:dyDescent="0.15">
      <c r="B63" s="116"/>
      <c r="C63" s="116"/>
      <c r="D63" s="116"/>
      <c r="G63" s="116"/>
      <c r="H63" s="147"/>
      <c r="I63" s="116"/>
      <c r="J63" s="116"/>
      <c r="K63" s="147"/>
      <c r="L63" s="116"/>
      <c r="M63" s="116"/>
      <c r="N63" s="147"/>
    </row>
    <row r="64" spans="2:14" ht="14.25" x14ac:dyDescent="0.15">
      <c r="B64" s="116"/>
      <c r="C64" s="116"/>
      <c r="D64" s="116"/>
      <c r="G64" s="116"/>
      <c r="H64" s="147"/>
      <c r="I64" s="116"/>
      <c r="J64" s="116"/>
      <c r="K64" s="147"/>
      <c r="L64" s="116"/>
      <c r="M64" s="116"/>
      <c r="N64" s="147"/>
    </row>
  </sheetData>
  <mergeCells count="15">
    <mergeCell ref="E1:N1"/>
    <mergeCell ref="A2:O2"/>
    <mergeCell ref="E6:F6"/>
    <mergeCell ref="A7:C7"/>
    <mergeCell ref="E7:F7"/>
    <mergeCell ref="L8:N8"/>
    <mergeCell ref="O8:O10"/>
    <mergeCell ref="I9:K9"/>
    <mergeCell ref="L9:N9"/>
    <mergeCell ref="A11:A27"/>
    <mergeCell ref="A8:C9"/>
    <mergeCell ref="D8:D10"/>
    <mergeCell ref="E8:E10"/>
    <mergeCell ref="F8:F10"/>
    <mergeCell ref="I8:K8"/>
  </mergeCells>
  <phoneticPr fontId="11"/>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B28"/>
  <sheetViews>
    <sheetView showZeros="0" zoomScale="60" zoomScaleNormal="60" zoomScaleSheetLayoutView="80" workbookViewId="0"/>
  </sheetViews>
  <sheetFormatPr defaultColWidth="9" defaultRowHeight="18.75" customHeight="1" x14ac:dyDescent="0.15"/>
  <cols>
    <col min="1" max="1" width="4.125" style="97" customWidth="1"/>
    <col min="2" max="2" width="22.5" style="98" customWidth="1"/>
    <col min="3" max="3" width="26.625" style="98" customWidth="1"/>
    <col min="4" max="4" width="17.125" style="63" customWidth="1"/>
    <col min="5" max="5" width="8.125" style="99" customWidth="1"/>
    <col min="6" max="6" width="4" style="100" customWidth="1"/>
    <col min="7" max="7" width="10.25" style="100" hidden="1" customWidth="1"/>
    <col min="8" max="8" width="23.25" style="31" customWidth="1"/>
    <col min="9" max="9" width="17.125" style="63" customWidth="1"/>
    <col min="10" max="10" width="8.125" style="100" customWidth="1"/>
    <col min="11" max="11" width="4" style="100" customWidth="1"/>
    <col min="12" max="12" width="10.25" style="100" hidden="1" customWidth="1"/>
    <col min="13" max="13" width="8.25" style="100" customWidth="1"/>
    <col min="14" max="14" width="8.625" style="101" hidden="1" customWidth="1"/>
    <col min="15" max="15" width="97.75" style="98" customWidth="1"/>
    <col min="16" max="16" width="14.125" style="31" customWidth="1"/>
    <col min="17" max="17" width="16" style="63" customWidth="1"/>
    <col min="18" max="18" width="10.125" style="102" customWidth="1"/>
    <col min="19" max="19" width="10.125" style="99" customWidth="1"/>
    <col min="20" max="20" width="10.125" style="63" customWidth="1"/>
    <col min="21" max="21" width="5.125" style="63" customWidth="1"/>
    <col min="29" max="256" width="9" style="13"/>
    <col min="257" max="257" width="4.125" style="13" customWidth="1"/>
    <col min="258" max="258" width="22.5" style="13" customWidth="1"/>
    <col min="259" max="259" width="26.625" style="13" customWidth="1"/>
    <col min="260" max="260" width="17.125" style="13" customWidth="1"/>
    <col min="261" max="261" width="8.125" style="13" customWidth="1"/>
    <col min="262" max="262" width="4" style="13" customWidth="1"/>
    <col min="263" max="263" width="0" style="13" hidden="1" customWidth="1"/>
    <col min="264" max="264" width="23.25" style="13" customWidth="1"/>
    <col min="265" max="265" width="17.125" style="13" customWidth="1"/>
    <col min="266" max="266" width="8.125" style="13" customWidth="1"/>
    <col min="267" max="267" width="4" style="13" customWidth="1"/>
    <col min="268" max="268" width="0" style="13" hidden="1" customWidth="1"/>
    <col min="269" max="269" width="8.25" style="13" customWidth="1"/>
    <col min="270" max="270" width="0" style="13" hidden="1" customWidth="1"/>
    <col min="271" max="271" width="97.75" style="13" customWidth="1"/>
    <col min="272" max="272" width="14.125" style="13" customWidth="1"/>
    <col min="273" max="273" width="16" style="13" customWidth="1"/>
    <col min="274" max="276" width="10.125" style="13" customWidth="1"/>
    <col min="277" max="277" width="5.125" style="13" customWidth="1"/>
    <col min="278" max="512" width="9" style="13"/>
    <col min="513" max="513" width="4.125" style="13" customWidth="1"/>
    <col min="514" max="514" width="22.5" style="13" customWidth="1"/>
    <col min="515" max="515" width="26.625" style="13" customWidth="1"/>
    <col min="516" max="516" width="17.125" style="13" customWidth="1"/>
    <col min="517" max="517" width="8.125" style="13" customWidth="1"/>
    <col min="518" max="518" width="4" style="13" customWidth="1"/>
    <col min="519" max="519" width="0" style="13" hidden="1" customWidth="1"/>
    <col min="520" max="520" width="23.25" style="13" customWidth="1"/>
    <col min="521" max="521" width="17.125" style="13" customWidth="1"/>
    <col min="522" max="522" width="8.125" style="13" customWidth="1"/>
    <col min="523" max="523" width="4" style="13" customWidth="1"/>
    <col min="524" max="524" width="0" style="13" hidden="1" customWidth="1"/>
    <col min="525" max="525" width="8.25" style="13" customWidth="1"/>
    <col min="526" max="526" width="0" style="13" hidden="1" customWidth="1"/>
    <col min="527" max="527" width="97.75" style="13" customWidth="1"/>
    <col min="528" max="528" width="14.125" style="13" customWidth="1"/>
    <col min="529" max="529" width="16" style="13" customWidth="1"/>
    <col min="530" max="532" width="10.125" style="13" customWidth="1"/>
    <col min="533" max="533" width="5.125" style="13" customWidth="1"/>
    <col min="534" max="768" width="9" style="13"/>
    <col min="769" max="769" width="4.125" style="13" customWidth="1"/>
    <col min="770" max="770" width="22.5" style="13" customWidth="1"/>
    <col min="771" max="771" width="26.625" style="13" customWidth="1"/>
    <col min="772" max="772" width="17.125" style="13" customWidth="1"/>
    <col min="773" max="773" width="8.125" style="13" customWidth="1"/>
    <col min="774" max="774" width="4" style="13" customWidth="1"/>
    <col min="775" max="775" width="0" style="13" hidden="1" customWidth="1"/>
    <col min="776" max="776" width="23.25" style="13" customWidth="1"/>
    <col min="777" max="777" width="17.125" style="13" customWidth="1"/>
    <col min="778" max="778" width="8.125" style="13" customWidth="1"/>
    <col min="779" max="779" width="4" style="13" customWidth="1"/>
    <col min="780" max="780" width="0" style="13" hidden="1" customWidth="1"/>
    <col min="781" max="781" width="8.25" style="13" customWidth="1"/>
    <col min="782" max="782" width="0" style="13" hidden="1" customWidth="1"/>
    <col min="783" max="783" width="97.75" style="13" customWidth="1"/>
    <col min="784" max="784" width="14.125" style="13" customWidth="1"/>
    <col min="785" max="785" width="16" style="13" customWidth="1"/>
    <col min="786" max="788" width="10.125" style="13" customWidth="1"/>
    <col min="789" max="789" width="5.125" style="13" customWidth="1"/>
    <col min="790" max="1024" width="9" style="13"/>
    <col min="1025" max="1025" width="4.125" style="13" customWidth="1"/>
    <col min="1026" max="1026" width="22.5" style="13" customWidth="1"/>
    <col min="1027" max="1027" width="26.625" style="13" customWidth="1"/>
    <col min="1028" max="1028" width="17.125" style="13" customWidth="1"/>
    <col min="1029" max="1029" width="8.125" style="13" customWidth="1"/>
    <col min="1030" max="1030" width="4" style="13" customWidth="1"/>
    <col min="1031" max="1031" width="0" style="13" hidden="1" customWidth="1"/>
    <col min="1032" max="1032" width="23.25" style="13" customWidth="1"/>
    <col min="1033" max="1033" width="17.125" style="13" customWidth="1"/>
    <col min="1034" max="1034" width="8.125" style="13" customWidth="1"/>
    <col min="1035" max="1035" width="4" style="13" customWidth="1"/>
    <col min="1036" max="1036" width="0" style="13" hidden="1" customWidth="1"/>
    <col min="1037" max="1037" width="8.25" style="13" customWidth="1"/>
    <col min="1038" max="1038" width="0" style="13" hidden="1" customWidth="1"/>
    <col min="1039" max="1039" width="97.75" style="13" customWidth="1"/>
    <col min="1040" max="1040" width="14.125" style="13" customWidth="1"/>
    <col min="1041" max="1041" width="16" style="13" customWidth="1"/>
    <col min="1042" max="1044" width="10.125" style="13" customWidth="1"/>
    <col min="1045" max="1045" width="5.125" style="13" customWidth="1"/>
    <col min="1046" max="1280" width="9" style="13"/>
    <col min="1281" max="1281" width="4.125" style="13" customWidth="1"/>
    <col min="1282" max="1282" width="22.5" style="13" customWidth="1"/>
    <col min="1283" max="1283" width="26.625" style="13" customWidth="1"/>
    <col min="1284" max="1284" width="17.125" style="13" customWidth="1"/>
    <col min="1285" max="1285" width="8.125" style="13" customWidth="1"/>
    <col min="1286" max="1286" width="4" style="13" customWidth="1"/>
    <col min="1287" max="1287" width="0" style="13" hidden="1" customWidth="1"/>
    <col min="1288" max="1288" width="23.25" style="13" customWidth="1"/>
    <col min="1289" max="1289" width="17.125" style="13" customWidth="1"/>
    <col min="1290" max="1290" width="8.125" style="13" customWidth="1"/>
    <col min="1291" max="1291" width="4" style="13" customWidth="1"/>
    <col min="1292" max="1292" width="0" style="13" hidden="1" customWidth="1"/>
    <col min="1293" max="1293" width="8.25" style="13" customWidth="1"/>
    <col min="1294" max="1294" width="0" style="13" hidden="1" customWidth="1"/>
    <col min="1295" max="1295" width="97.75" style="13" customWidth="1"/>
    <col min="1296" max="1296" width="14.125" style="13" customWidth="1"/>
    <col min="1297" max="1297" width="16" style="13" customWidth="1"/>
    <col min="1298" max="1300" width="10.125" style="13" customWidth="1"/>
    <col min="1301" max="1301" width="5.125" style="13" customWidth="1"/>
    <col min="1302" max="1536" width="9" style="13"/>
    <col min="1537" max="1537" width="4.125" style="13" customWidth="1"/>
    <col min="1538" max="1538" width="22.5" style="13" customWidth="1"/>
    <col min="1539" max="1539" width="26.625" style="13" customWidth="1"/>
    <col min="1540" max="1540" width="17.125" style="13" customWidth="1"/>
    <col min="1541" max="1541" width="8.125" style="13" customWidth="1"/>
    <col min="1542" max="1542" width="4" style="13" customWidth="1"/>
    <col min="1543" max="1543" width="0" style="13" hidden="1" customWidth="1"/>
    <col min="1544" max="1544" width="23.25" style="13" customWidth="1"/>
    <col min="1545" max="1545" width="17.125" style="13" customWidth="1"/>
    <col min="1546" max="1546" width="8.125" style="13" customWidth="1"/>
    <col min="1547" max="1547" width="4" style="13" customWidth="1"/>
    <col min="1548" max="1548" width="0" style="13" hidden="1" customWidth="1"/>
    <col min="1549" max="1549" width="8.25" style="13" customWidth="1"/>
    <col min="1550" max="1550" width="0" style="13" hidden="1" customWidth="1"/>
    <col min="1551" max="1551" width="97.75" style="13" customWidth="1"/>
    <col min="1552" max="1552" width="14.125" style="13" customWidth="1"/>
    <col min="1553" max="1553" width="16" style="13" customWidth="1"/>
    <col min="1554" max="1556" width="10.125" style="13" customWidth="1"/>
    <col min="1557" max="1557" width="5.125" style="13" customWidth="1"/>
    <col min="1558" max="1792" width="9" style="13"/>
    <col min="1793" max="1793" width="4.125" style="13" customWidth="1"/>
    <col min="1794" max="1794" width="22.5" style="13" customWidth="1"/>
    <col min="1795" max="1795" width="26.625" style="13" customWidth="1"/>
    <col min="1796" max="1796" width="17.125" style="13" customWidth="1"/>
    <col min="1797" max="1797" width="8.125" style="13" customWidth="1"/>
    <col min="1798" max="1798" width="4" style="13" customWidth="1"/>
    <col min="1799" max="1799" width="0" style="13" hidden="1" customWidth="1"/>
    <col min="1800" max="1800" width="23.25" style="13" customWidth="1"/>
    <col min="1801" max="1801" width="17.125" style="13" customWidth="1"/>
    <col min="1802" max="1802" width="8.125" style="13" customWidth="1"/>
    <col min="1803" max="1803" width="4" style="13" customWidth="1"/>
    <col min="1804" max="1804" width="0" style="13" hidden="1" customWidth="1"/>
    <col min="1805" max="1805" width="8.25" style="13" customWidth="1"/>
    <col min="1806" max="1806" width="0" style="13" hidden="1" customWidth="1"/>
    <col min="1807" max="1807" width="97.75" style="13" customWidth="1"/>
    <col min="1808" max="1808" width="14.125" style="13" customWidth="1"/>
    <col min="1809" max="1809" width="16" style="13" customWidth="1"/>
    <col min="1810" max="1812" width="10.125" style="13" customWidth="1"/>
    <col min="1813" max="1813" width="5.125" style="13" customWidth="1"/>
    <col min="1814" max="2048" width="9" style="13"/>
    <col min="2049" max="2049" width="4.125" style="13" customWidth="1"/>
    <col min="2050" max="2050" width="22.5" style="13" customWidth="1"/>
    <col min="2051" max="2051" width="26.625" style="13" customWidth="1"/>
    <col min="2052" max="2052" width="17.125" style="13" customWidth="1"/>
    <col min="2053" max="2053" width="8.125" style="13" customWidth="1"/>
    <col min="2054" max="2054" width="4" style="13" customWidth="1"/>
    <col min="2055" max="2055" width="0" style="13" hidden="1" customWidth="1"/>
    <col min="2056" max="2056" width="23.25" style="13" customWidth="1"/>
    <col min="2057" max="2057" width="17.125" style="13" customWidth="1"/>
    <col min="2058" max="2058" width="8.125" style="13" customWidth="1"/>
    <col min="2059" max="2059" width="4" style="13" customWidth="1"/>
    <col min="2060" max="2060" width="0" style="13" hidden="1" customWidth="1"/>
    <col min="2061" max="2061" width="8.25" style="13" customWidth="1"/>
    <col min="2062" max="2062" width="0" style="13" hidden="1" customWidth="1"/>
    <col min="2063" max="2063" width="97.75" style="13" customWidth="1"/>
    <col min="2064" max="2064" width="14.125" style="13" customWidth="1"/>
    <col min="2065" max="2065" width="16" style="13" customWidth="1"/>
    <col min="2066" max="2068" width="10.125" style="13" customWidth="1"/>
    <col min="2069" max="2069" width="5.125" style="13" customWidth="1"/>
    <col min="2070" max="2304" width="9" style="13"/>
    <col min="2305" max="2305" width="4.125" style="13" customWidth="1"/>
    <col min="2306" max="2306" width="22.5" style="13" customWidth="1"/>
    <col min="2307" max="2307" width="26.625" style="13" customWidth="1"/>
    <col min="2308" max="2308" width="17.125" style="13" customWidth="1"/>
    <col min="2309" max="2309" width="8.125" style="13" customWidth="1"/>
    <col min="2310" max="2310" width="4" style="13" customWidth="1"/>
    <col min="2311" max="2311" width="0" style="13" hidden="1" customWidth="1"/>
    <col min="2312" max="2312" width="23.25" style="13" customWidth="1"/>
    <col min="2313" max="2313" width="17.125" style="13" customWidth="1"/>
    <col min="2314" max="2314" width="8.125" style="13" customWidth="1"/>
    <col min="2315" max="2315" width="4" style="13" customWidth="1"/>
    <col min="2316" max="2316" width="0" style="13" hidden="1" customWidth="1"/>
    <col min="2317" max="2317" width="8.25" style="13" customWidth="1"/>
    <col min="2318" max="2318" width="0" style="13" hidden="1" customWidth="1"/>
    <col min="2319" max="2319" width="97.75" style="13" customWidth="1"/>
    <col min="2320" max="2320" width="14.125" style="13" customWidth="1"/>
    <col min="2321" max="2321" width="16" style="13" customWidth="1"/>
    <col min="2322" max="2324" width="10.125" style="13" customWidth="1"/>
    <col min="2325" max="2325" width="5.125" style="13" customWidth="1"/>
    <col min="2326" max="2560" width="9" style="13"/>
    <col min="2561" max="2561" width="4.125" style="13" customWidth="1"/>
    <col min="2562" max="2562" width="22.5" style="13" customWidth="1"/>
    <col min="2563" max="2563" width="26.625" style="13" customWidth="1"/>
    <col min="2564" max="2564" width="17.125" style="13" customWidth="1"/>
    <col min="2565" max="2565" width="8.125" style="13" customWidth="1"/>
    <col min="2566" max="2566" width="4" style="13" customWidth="1"/>
    <col min="2567" max="2567" width="0" style="13" hidden="1" customWidth="1"/>
    <col min="2568" max="2568" width="23.25" style="13" customWidth="1"/>
    <col min="2569" max="2569" width="17.125" style="13" customWidth="1"/>
    <col min="2570" max="2570" width="8.125" style="13" customWidth="1"/>
    <col min="2571" max="2571" width="4" style="13" customWidth="1"/>
    <col min="2572" max="2572" width="0" style="13" hidden="1" customWidth="1"/>
    <col min="2573" max="2573" width="8.25" style="13" customWidth="1"/>
    <col min="2574" max="2574" width="0" style="13" hidden="1" customWidth="1"/>
    <col min="2575" max="2575" width="97.75" style="13" customWidth="1"/>
    <col min="2576" max="2576" width="14.125" style="13" customWidth="1"/>
    <col min="2577" max="2577" width="16" style="13" customWidth="1"/>
    <col min="2578" max="2580" width="10.125" style="13" customWidth="1"/>
    <col min="2581" max="2581" width="5.125" style="13" customWidth="1"/>
    <col min="2582" max="2816" width="9" style="13"/>
    <col min="2817" max="2817" width="4.125" style="13" customWidth="1"/>
    <col min="2818" max="2818" width="22.5" style="13" customWidth="1"/>
    <col min="2819" max="2819" width="26.625" style="13" customWidth="1"/>
    <col min="2820" max="2820" width="17.125" style="13" customWidth="1"/>
    <col min="2821" max="2821" width="8.125" style="13" customWidth="1"/>
    <col min="2822" max="2822" width="4" style="13" customWidth="1"/>
    <col min="2823" max="2823" width="0" style="13" hidden="1" customWidth="1"/>
    <col min="2824" max="2824" width="23.25" style="13" customWidth="1"/>
    <col min="2825" max="2825" width="17.125" style="13" customWidth="1"/>
    <col min="2826" max="2826" width="8.125" style="13" customWidth="1"/>
    <col min="2827" max="2827" width="4" style="13" customWidth="1"/>
    <col min="2828" max="2828" width="0" style="13" hidden="1" customWidth="1"/>
    <col min="2829" max="2829" width="8.25" style="13" customWidth="1"/>
    <col min="2830" max="2830" width="0" style="13" hidden="1" customWidth="1"/>
    <col min="2831" max="2831" width="97.75" style="13" customWidth="1"/>
    <col min="2832" max="2832" width="14.125" style="13" customWidth="1"/>
    <col min="2833" max="2833" width="16" style="13" customWidth="1"/>
    <col min="2834" max="2836" width="10.125" style="13" customWidth="1"/>
    <col min="2837" max="2837" width="5.125" style="13" customWidth="1"/>
    <col min="2838" max="3072" width="9" style="13"/>
    <col min="3073" max="3073" width="4.125" style="13" customWidth="1"/>
    <col min="3074" max="3074" width="22.5" style="13" customWidth="1"/>
    <col min="3075" max="3075" width="26.625" style="13" customWidth="1"/>
    <col min="3076" max="3076" width="17.125" style="13" customWidth="1"/>
    <col min="3077" max="3077" width="8.125" style="13" customWidth="1"/>
    <col min="3078" max="3078" width="4" style="13" customWidth="1"/>
    <col min="3079" max="3079" width="0" style="13" hidden="1" customWidth="1"/>
    <col min="3080" max="3080" width="23.25" style="13" customWidth="1"/>
    <col min="3081" max="3081" width="17.125" style="13" customWidth="1"/>
    <col min="3082" max="3082" width="8.125" style="13" customWidth="1"/>
    <col min="3083" max="3083" width="4" style="13" customWidth="1"/>
    <col min="3084" max="3084" width="0" style="13" hidden="1" customWidth="1"/>
    <col min="3085" max="3085" width="8.25" style="13" customWidth="1"/>
    <col min="3086" max="3086" width="0" style="13" hidden="1" customWidth="1"/>
    <col min="3087" max="3087" width="97.75" style="13" customWidth="1"/>
    <col min="3088" max="3088" width="14.125" style="13" customWidth="1"/>
    <col min="3089" max="3089" width="16" style="13" customWidth="1"/>
    <col min="3090" max="3092" width="10.125" style="13" customWidth="1"/>
    <col min="3093" max="3093" width="5.125" style="13" customWidth="1"/>
    <col min="3094" max="3328" width="9" style="13"/>
    <col min="3329" max="3329" width="4.125" style="13" customWidth="1"/>
    <col min="3330" max="3330" width="22.5" style="13" customWidth="1"/>
    <col min="3331" max="3331" width="26.625" style="13" customWidth="1"/>
    <col min="3332" max="3332" width="17.125" style="13" customWidth="1"/>
    <col min="3333" max="3333" width="8.125" style="13" customWidth="1"/>
    <col min="3334" max="3334" width="4" style="13" customWidth="1"/>
    <col min="3335" max="3335" width="0" style="13" hidden="1" customWidth="1"/>
    <col min="3336" max="3336" width="23.25" style="13" customWidth="1"/>
    <col min="3337" max="3337" width="17.125" style="13" customWidth="1"/>
    <col min="3338" max="3338" width="8.125" style="13" customWidth="1"/>
    <col min="3339" max="3339" width="4" style="13" customWidth="1"/>
    <col min="3340" max="3340" width="0" style="13" hidden="1" customWidth="1"/>
    <col min="3341" max="3341" width="8.25" style="13" customWidth="1"/>
    <col min="3342" max="3342" width="0" style="13" hidden="1" customWidth="1"/>
    <col min="3343" max="3343" width="97.75" style="13" customWidth="1"/>
    <col min="3344" max="3344" width="14.125" style="13" customWidth="1"/>
    <col min="3345" max="3345" width="16" style="13" customWidth="1"/>
    <col min="3346" max="3348" width="10.125" style="13" customWidth="1"/>
    <col min="3349" max="3349" width="5.125" style="13" customWidth="1"/>
    <col min="3350" max="3584" width="9" style="13"/>
    <col min="3585" max="3585" width="4.125" style="13" customWidth="1"/>
    <col min="3586" max="3586" width="22.5" style="13" customWidth="1"/>
    <col min="3587" max="3587" width="26.625" style="13" customWidth="1"/>
    <col min="3588" max="3588" width="17.125" style="13" customWidth="1"/>
    <col min="3589" max="3589" width="8.125" style="13" customWidth="1"/>
    <col min="3590" max="3590" width="4" style="13" customWidth="1"/>
    <col min="3591" max="3591" width="0" style="13" hidden="1" customWidth="1"/>
    <col min="3592" max="3592" width="23.25" style="13" customWidth="1"/>
    <col min="3593" max="3593" width="17.125" style="13" customWidth="1"/>
    <col min="3594" max="3594" width="8.125" style="13" customWidth="1"/>
    <col min="3595" max="3595" width="4" style="13" customWidth="1"/>
    <col min="3596" max="3596" width="0" style="13" hidden="1" customWidth="1"/>
    <col min="3597" max="3597" width="8.25" style="13" customWidth="1"/>
    <col min="3598" max="3598" width="0" style="13" hidden="1" customWidth="1"/>
    <col min="3599" max="3599" width="97.75" style="13" customWidth="1"/>
    <col min="3600" max="3600" width="14.125" style="13" customWidth="1"/>
    <col min="3601" max="3601" width="16" style="13" customWidth="1"/>
    <col min="3602" max="3604" width="10.125" style="13" customWidth="1"/>
    <col min="3605" max="3605" width="5.125" style="13" customWidth="1"/>
    <col min="3606" max="3840" width="9" style="13"/>
    <col min="3841" max="3841" width="4.125" style="13" customWidth="1"/>
    <col min="3842" max="3842" width="22.5" style="13" customWidth="1"/>
    <col min="3843" max="3843" width="26.625" style="13" customWidth="1"/>
    <col min="3844" max="3844" width="17.125" style="13" customWidth="1"/>
    <col min="3845" max="3845" width="8.125" style="13" customWidth="1"/>
    <col min="3846" max="3846" width="4" style="13" customWidth="1"/>
    <col min="3847" max="3847" width="0" style="13" hidden="1" customWidth="1"/>
    <col min="3848" max="3848" width="23.25" style="13" customWidth="1"/>
    <col min="3849" max="3849" width="17.125" style="13" customWidth="1"/>
    <col min="3850" max="3850" width="8.125" style="13" customWidth="1"/>
    <col min="3851" max="3851" width="4" style="13" customWidth="1"/>
    <col min="3852" max="3852" width="0" style="13" hidden="1" customWidth="1"/>
    <col min="3853" max="3853" width="8.25" style="13" customWidth="1"/>
    <col min="3854" max="3854" width="0" style="13" hidden="1" customWidth="1"/>
    <col min="3855" max="3855" width="97.75" style="13" customWidth="1"/>
    <col min="3856" max="3856" width="14.125" style="13" customWidth="1"/>
    <col min="3857" max="3857" width="16" style="13" customWidth="1"/>
    <col min="3858" max="3860" width="10.125" style="13" customWidth="1"/>
    <col min="3861" max="3861" width="5.125" style="13" customWidth="1"/>
    <col min="3862" max="4096" width="9" style="13"/>
    <col min="4097" max="4097" width="4.125" style="13" customWidth="1"/>
    <col min="4098" max="4098" width="22.5" style="13" customWidth="1"/>
    <col min="4099" max="4099" width="26.625" style="13" customWidth="1"/>
    <col min="4100" max="4100" width="17.125" style="13" customWidth="1"/>
    <col min="4101" max="4101" width="8.125" style="13" customWidth="1"/>
    <col min="4102" max="4102" width="4" style="13" customWidth="1"/>
    <col min="4103" max="4103" width="0" style="13" hidden="1" customWidth="1"/>
    <col min="4104" max="4104" width="23.25" style="13" customWidth="1"/>
    <col min="4105" max="4105" width="17.125" style="13" customWidth="1"/>
    <col min="4106" max="4106" width="8.125" style="13" customWidth="1"/>
    <col min="4107" max="4107" width="4" style="13" customWidth="1"/>
    <col min="4108" max="4108" width="0" style="13" hidden="1" customWidth="1"/>
    <col min="4109" max="4109" width="8.25" style="13" customWidth="1"/>
    <col min="4110" max="4110" width="0" style="13" hidden="1" customWidth="1"/>
    <col min="4111" max="4111" width="97.75" style="13" customWidth="1"/>
    <col min="4112" max="4112" width="14.125" style="13" customWidth="1"/>
    <col min="4113" max="4113" width="16" style="13" customWidth="1"/>
    <col min="4114" max="4116" width="10.125" style="13" customWidth="1"/>
    <col min="4117" max="4117" width="5.125" style="13" customWidth="1"/>
    <col min="4118" max="4352" width="9" style="13"/>
    <col min="4353" max="4353" width="4.125" style="13" customWidth="1"/>
    <col min="4354" max="4354" width="22.5" style="13" customWidth="1"/>
    <col min="4355" max="4355" width="26.625" style="13" customWidth="1"/>
    <col min="4356" max="4356" width="17.125" style="13" customWidth="1"/>
    <col min="4357" max="4357" width="8.125" style="13" customWidth="1"/>
    <col min="4358" max="4358" width="4" style="13" customWidth="1"/>
    <col min="4359" max="4359" width="0" style="13" hidden="1" customWidth="1"/>
    <col min="4360" max="4360" width="23.25" style="13" customWidth="1"/>
    <col min="4361" max="4361" width="17.125" style="13" customWidth="1"/>
    <col min="4362" max="4362" width="8.125" style="13" customWidth="1"/>
    <col min="4363" max="4363" width="4" style="13" customWidth="1"/>
    <col min="4364" max="4364" width="0" style="13" hidden="1" customWidth="1"/>
    <col min="4365" max="4365" width="8.25" style="13" customWidth="1"/>
    <col min="4366" max="4366" width="0" style="13" hidden="1" customWidth="1"/>
    <col min="4367" max="4367" width="97.75" style="13" customWidth="1"/>
    <col min="4368" max="4368" width="14.125" style="13" customWidth="1"/>
    <col min="4369" max="4369" width="16" style="13" customWidth="1"/>
    <col min="4370" max="4372" width="10.125" style="13" customWidth="1"/>
    <col min="4373" max="4373" width="5.125" style="13" customWidth="1"/>
    <col min="4374" max="4608" width="9" style="13"/>
    <col min="4609" max="4609" width="4.125" style="13" customWidth="1"/>
    <col min="4610" max="4610" width="22.5" style="13" customWidth="1"/>
    <col min="4611" max="4611" width="26.625" style="13" customWidth="1"/>
    <col min="4612" max="4612" width="17.125" style="13" customWidth="1"/>
    <col min="4613" max="4613" width="8.125" style="13" customWidth="1"/>
    <col min="4614" max="4614" width="4" style="13" customWidth="1"/>
    <col min="4615" max="4615" width="0" style="13" hidden="1" customWidth="1"/>
    <col min="4616" max="4616" width="23.25" style="13" customWidth="1"/>
    <col min="4617" max="4617" width="17.125" style="13" customWidth="1"/>
    <col min="4618" max="4618" width="8.125" style="13" customWidth="1"/>
    <col min="4619" max="4619" width="4" style="13" customWidth="1"/>
    <col min="4620" max="4620" width="0" style="13" hidden="1" customWidth="1"/>
    <col min="4621" max="4621" width="8.25" style="13" customWidth="1"/>
    <col min="4622" max="4622" width="0" style="13" hidden="1" customWidth="1"/>
    <col min="4623" max="4623" width="97.75" style="13" customWidth="1"/>
    <col min="4624" max="4624" width="14.125" style="13" customWidth="1"/>
    <col min="4625" max="4625" width="16" style="13" customWidth="1"/>
    <col min="4626" max="4628" width="10.125" style="13" customWidth="1"/>
    <col min="4629" max="4629" width="5.125" style="13" customWidth="1"/>
    <col min="4630" max="4864" width="9" style="13"/>
    <col min="4865" max="4865" width="4.125" style="13" customWidth="1"/>
    <col min="4866" max="4866" width="22.5" style="13" customWidth="1"/>
    <col min="4867" max="4867" width="26.625" style="13" customWidth="1"/>
    <col min="4868" max="4868" width="17.125" style="13" customWidth="1"/>
    <col min="4869" max="4869" width="8.125" style="13" customWidth="1"/>
    <col min="4870" max="4870" width="4" style="13" customWidth="1"/>
    <col min="4871" max="4871" width="0" style="13" hidden="1" customWidth="1"/>
    <col min="4872" max="4872" width="23.25" style="13" customWidth="1"/>
    <col min="4873" max="4873" width="17.125" style="13" customWidth="1"/>
    <col min="4874" max="4874" width="8.125" style="13" customWidth="1"/>
    <col min="4875" max="4875" width="4" style="13" customWidth="1"/>
    <col min="4876" max="4876" width="0" style="13" hidden="1" customWidth="1"/>
    <col min="4877" max="4877" width="8.25" style="13" customWidth="1"/>
    <col min="4878" max="4878" width="0" style="13" hidden="1" customWidth="1"/>
    <col min="4879" max="4879" width="97.75" style="13" customWidth="1"/>
    <col min="4880" max="4880" width="14.125" style="13" customWidth="1"/>
    <col min="4881" max="4881" width="16" style="13" customWidth="1"/>
    <col min="4882" max="4884" width="10.125" style="13" customWidth="1"/>
    <col min="4885" max="4885" width="5.125" style="13" customWidth="1"/>
    <col min="4886" max="5120" width="9" style="13"/>
    <col min="5121" max="5121" width="4.125" style="13" customWidth="1"/>
    <col min="5122" max="5122" width="22.5" style="13" customWidth="1"/>
    <col min="5123" max="5123" width="26.625" style="13" customWidth="1"/>
    <col min="5124" max="5124" width="17.125" style="13" customWidth="1"/>
    <col min="5125" max="5125" width="8.125" style="13" customWidth="1"/>
    <col min="5126" max="5126" width="4" style="13" customWidth="1"/>
    <col min="5127" max="5127" width="0" style="13" hidden="1" customWidth="1"/>
    <col min="5128" max="5128" width="23.25" style="13" customWidth="1"/>
    <col min="5129" max="5129" width="17.125" style="13" customWidth="1"/>
    <col min="5130" max="5130" width="8.125" style="13" customWidth="1"/>
    <col min="5131" max="5131" width="4" style="13" customWidth="1"/>
    <col min="5132" max="5132" width="0" style="13" hidden="1" customWidth="1"/>
    <col min="5133" max="5133" width="8.25" style="13" customWidth="1"/>
    <col min="5134" max="5134" width="0" style="13" hidden="1" customWidth="1"/>
    <col min="5135" max="5135" width="97.75" style="13" customWidth="1"/>
    <col min="5136" max="5136" width="14.125" style="13" customWidth="1"/>
    <col min="5137" max="5137" width="16" style="13" customWidth="1"/>
    <col min="5138" max="5140" width="10.125" style="13" customWidth="1"/>
    <col min="5141" max="5141" width="5.125" style="13" customWidth="1"/>
    <col min="5142" max="5376" width="9" style="13"/>
    <col min="5377" max="5377" width="4.125" style="13" customWidth="1"/>
    <col min="5378" max="5378" width="22.5" style="13" customWidth="1"/>
    <col min="5379" max="5379" width="26.625" style="13" customWidth="1"/>
    <col min="5380" max="5380" width="17.125" style="13" customWidth="1"/>
    <col min="5381" max="5381" width="8.125" style="13" customWidth="1"/>
    <col min="5382" max="5382" width="4" style="13" customWidth="1"/>
    <col min="5383" max="5383" width="0" style="13" hidden="1" customWidth="1"/>
    <col min="5384" max="5384" width="23.25" style="13" customWidth="1"/>
    <col min="5385" max="5385" width="17.125" style="13" customWidth="1"/>
    <col min="5386" max="5386" width="8.125" style="13" customWidth="1"/>
    <col min="5387" max="5387" width="4" style="13" customWidth="1"/>
    <col min="5388" max="5388" width="0" style="13" hidden="1" customWidth="1"/>
    <col min="5389" max="5389" width="8.25" style="13" customWidth="1"/>
    <col min="5390" max="5390" width="0" style="13" hidden="1" customWidth="1"/>
    <col min="5391" max="5391" width="97.75" style="13" customWidth="1"/>
    <col min="5392" max="5392" width="14.125" style="13" customWidth="1"/>
    <col min="5393" max="5393" width="16" style="13" customWidth="1"/>
    <col min="5394" max="5396" width="10.125" style="13" customWidth="1"/>
    <col min="5397" max="5397" width="5.125" style="13" customWidth="1"/>
    <col min="5398" max="5632" width="9" style="13"/>
    <col min="5633" max="5633" width="4.125" style="13" customWidth="1"/>
    <col min="5634" max="5634" width="22.5" style="13" customWidth="1"/>
    <col min="5635" max="5635" width="26.625" style="13" customWidth="1"/>
    <col min="5636" max="5636" width="17.125" style="13" customWidth="1"/>
    <col min="5637" max="5637" width="8.125" style="13" customWidth="1"/>
    <col min="5638" max="5638" width="4" style="13" customWidth="1"/>
    <col min="5639" max="5639" width="0" style="13" hidden="1" customWidth="1"/>
    <col min="5640" max="5640" width="23.25" style="13" customWidth="1"/>
    <col min="5641" max="5641" width="17.125" style="13" customWidth="1"/>
    <col min="5642" max="5642" width="8.125" style="13" customWidth="1"/>
    <col min="5643" max="5643" width="4" style="13" customWidth="1"/>
    <col min="5644" max="5644" width="0" style="13" hidden="1" customWidth="1"/>
    <col min="5645" max="5645" width="8.25" style="13" customWidth="1"/>
    <col min="5646" max="5646" width="0" style="13" hidden="1" customWidth="1"/>
    <col min="5647" max="5647" width="97.75" style="13" customWidth="1"/>
    <col min="5648" max="5648" width="14.125" style="13" customWidth="1"/>
    <col min="5649" max="5649" width="16" style="13" customWidth="1"/>
    <col min="5650" max="5652" width="10.125" style="13" customWidth="1"/>
    <col min="5653" max="5653" width="5.125" style="13" customWidth="1"/>
    <col min="5654" max="5888" width="9" style="13"/>
    <col min="5889" max="5889" width="4.125" style="13" customWidth="1"/>
    <col min="5890" max="5890" width="22.5" style="13" customWidth="1"/>
    <col min="5891" max="5891" width="26.625" style="13" customWidth="1"/>
    <col min="5892" max="5892" width="17.125" style="13" customWidth="1"/>
    <col min="5893" max="5893" width="8.125" style="13" customWidth="1"/>
    <col min="5894" max="5894" width="4" style="13" customWidth="1"/>
    <col min="5895" max="5895" width="0" style="13" hidden="1" customWidth="1"/>
    <col min="5896" max="5896" width="23.25" style="13" customWidth="1"/>
    <col min="5897" max="5897" width="17.125" style="13" customWidth="1"/>
    <col min="5898" max="5898" width="8.125" style="13" customWidth="1"/>
    <col min="5899" max="5899" width="4" style="13" customWidth="1"/>
    <col min="5900" max="5900" width="0" style="13" hidden="1" customWidth="1"/>
    <col min="5901" max="5901" width="8.25" style="13" customWidth="1"/>
    <col min="5902" max="5902" width="0" style="13" hidden="1" customWidth="1"/>
    <col min="5903" max="5903" width="97.75" style="13" customWidth="1"/>
    <col min="5904" max="5904" width="14.125" style="13" customWidth="1"/>
    <col min="5905" max="5905" width="16" style="13" customWidth="1"/>
    <col min="5906" max="5908" width="10.125" style="13" customWidth="1"/>
    <col min="5909" max="5909" width="5.125" style="13" customWidth="1"/>
    <col min="5910" max="6144" width="9" style="13"/>
    <col min="6145" max="6145" width="4.125" style="13" customWidth="1"/>
    <col min="6146" max="6146" width="22.5" style="13" customWidth="1"/>
    <col min="6147" max="6147" width="26.625" style="13" customWidth="1"/>
    <col min="6148" max="6148" width="17.125" style="13" customWidth="1"/>
    <col min="6149" max="6149" width="8.125" style="13" customWidth="1"/>
    <col min="6150" max="6150" width="4" style="13" customWidth="1"/>
    <col min="6151" max="6151" width="0" style="13" hidden="1" customWidth="1"/>
    <col min="6152" max="6152" width="23.25" style="13" customWidth="1"/>
    <col min="6153" max="6153" width="17.125" style="13" customWidth="1"/>
    <col min="6154" max="6154" width="8.125" style="13" customWidth="1"/>
    <col min="6155" max="6155" width="4" style="13" customWidth="1"/>
    <col min="6156" max="6156" width="0" style="13" hidden="1" customWidth="1"/>
    <col min="6157" max="6157" width="8.25" style="13" customWidth="1"/>
    <col min="6158" max="6158" width="0" style="13" hidden="1" customWidth="1"/>
    <col min="6159" max="6159" width="97.75" style="13" customWidth="1"/>
    <col min="6160" max="6160" width="14.125" style="13" customWidth="1"/>
    <col min="6161" max="6161" width="16" style="13" customWidth="1"/>
    <col min="6162" max="6164" width="10.125" style="13" customWidth="1"/>
    <col min="6165" max="6165" width="5.125" style="13" customWidth="1"/>
    <col min="6166" max="6400" width="9" style="13"/>
    <col min="6401" max="6401" width="4.125" style="13" customWidth="1"/>
    <col min="6402" max="6402" width="22.5" style="13" customWidth="1"/>
    <col min="6403" max="6403" width="26.625" style="13" customWidth="1"/>
    <col min="6404" max="6404" width="17.125" style="13" customWidth="1"/>
    <col min="6405" max="6405" width="8.125" style="13" customWidth="1"/>
    <col min="6406" max="6406" width="4" style="13" customWidth="1"/>
    <col min="6407" max="6407" width="0" style="13" hidden="1" customWidth="1"/>
    <col min="6408" max="6408" width="23.25" style="13" customWidth="1"/>
    <col min="6409" max="6409" width="17.125" style="13" customWidth="1"/>
    <col min="6410" max="6410" width="8.125" style="13" customWidth="1"/>
    <col min="6411" max="6411" width="4" style="13" customWidth="1"/>
    <col min="6412" max="6412" width="0" style="13" hidden="1" customWidth="1"/>
    <col min="6413" max="6413" width="8.25" style="13" customWidth="1"/>
    <col min="6414" max="6414" width="0" style="13" hidden="1" customWidth="1"/>
    <col min="6415" max="6415" width="97.75" style="13" customWidth="1"/>
    <col min="6416" max="6416" width="14.125" style="13" customWidth="1"/>
    <col min="6417" max="6417" width="16" style="13" customWidth="1"/>
    <col min="6418" max="6420" width="10.125" style="13" customWidth="1"/>
    <col min="6421" max="6421" width="5.125" style="13" customWidth="1"/>
    <col min="6422" max="6656" width="9" style="13"/>
    <col min="6657" max="6657" width="4.125" style="13" customWidth="1"/>
    <col min="6658" max="6658" width="22.5" style="13" customWidth="1"/>
    <col min="6659" max="6659" width="26.625" style="13" customWidth="1"/>
    <col min="6660" max="6660" width="17.125" style="13" customWidth="1"/>
    <col min="6661" max="6661" width="8.125" style="13" customWidth="1"/>
    <col min="6662" max="6662" width="4" style="13" customWidth="1"/>
    <col min="6663" max="6663" width="0" style="13" hidden="1" customWidth="1"/>
    <col min="6664" max="6664" width="23.25" style="13" customWidth="1"/>
    <col min="6665" max="6665" width="17.125" style="13" customWidth="1"/>
    <col min="6666" max="6666" width="8.125" style="13" customWidth="1"/>
    <col min="6667" max="6667" width="4" style="13" customWidth="1"/>
    <col min="6668" max="6668" width="0" style="13" hidden="1" customWidth="1"/>
    <col min="6669" max="6669" width="8.25" style="13" customWidth="1"/>
    <col min="6670" max="6670" width="0" style="13" hidden="1" customWidth="1"/>
    <col min="6671" max="6671" width="97.75" style="13" customWidth="1"/>
    <col min="6672" max="6672" width="14.125" style="13" customWidth="1"/>
    <col min="6673" max="6673" width="16" style="13" customWidth="1"/>
    <col min="6674" max="6676" width="10.125" style="13" customWidth="1"/>
    <col min="6677" max="6677" width="5.125" style="13" customWidth="1"/>
    <col min="6678" max="6912" width="9" style="13"/>
    <col min="6913" max="6913" width="4.125" style="13" customWidth="1"/>
    <col min="6914" max="6914" width="22.5" style="13" customWidth="1"/>
    <col min="6915" max="6915" width="26.625" style="13" customWidth="1"/>
    <col min="6916" max="6916" width="17.125" style="13" customWidth="1"/>
    <col min="6917" max="6917" width="8.125" style="13" customWidth="1"/>
    <col min="6918" max="6918" width="4" style="13" customWidth="1"/>
    <col min="6919" max="6919" width="0" style="13" hidden="1" customWidth="1"/>
    <col min="6920" max="6920" width="23.25" style="13" customWidth="1"/>
    <col min="6921" max="6921" width="17.125" style="13" customWidth="1"/>
    <col min="6922" max="6922" width="8.125" style="13" customWidth="1"/>
    <col min="6923" max="6923" width="4" style="13" customWidth="1"/>
    <col min="6924" max="6924" width="0" style="13" hidden="1" customWidth="1"/>
    <col min="6925" max="6925" width="8.25" style="13" customWidth="1"/>
    <col min="6926" max="6926" width="0" style="13" hidden="1" customWidth="1"/>
    <col min="6927" max="6927" width="97.75" style="13" customWidth="1"/>
    <col min="6928" max="6928" width="14.125" style="13" customWidth="1"/>
    <col min="6929" max="6929" width="16" style="13" customWidth="1"/>
    <col min="6930" max="6932" width="10.125" style="13" customWidth="1"/>
    <col min="6933" max="6933" width="5.125" style="13" customWidth="1"/>
    <col min="6934" max="7168" width="9" style="13"/>
    <col min="7169" max="7169" width="4.125" style="13" customWidth="1"/>
    <col min="7170" max="7170" width="22.5" style="13" customWidth="1"/>
    <col min="7171" max="7171" width="26.625" style="13" customWidth="1"/>
    <col min="7172" max="7172" width="17.125" style="13" customWidth="1"/>
    <col min="7173" max="7173" width="8.125" style="13" customWidth="1"/>
    <col min="7174" max="7174" width="4" style="13" customWidth="1"/>
    <col min="7175" max="7175" width="0" style="13" hidden="1" customWidth="1"/>
    <col min="7176" max="7176" width="23.25" style="13" customWidth="1"/>
    <col min="7177" max="7177" width="17.125" style="13" customWidth="1"/>
    <col min="7178" max="7178" width="8.125" style="13" customWidth="1"/>
    <col min="7179" max="7179" width="4" style="13" customWidth="1"/>
    <col min="7180" max="7180" width="0" style="13" hidden="1" customWidth="1"/>
    <col min="7181" max="7181" width="8.25" style="13" customWidth="1"/>
    <col min="7182" max="7182" width="0" style="13" hidden="1" customWidth="1"/>
    <col min="7183" max="7183" width="97.75" style="13" customWidth="1"/>
    <col min="7184" max="7184" width="14.125" style="13" customWidth="1"/>
    <col min="7185" max="7185" width="16" style="13" customWidth="1"/>
    <col min="7186" max="7188" width="10.125" style="13" customWidth="1"/>
    <col min="7189" max="7189" width="5.125" style="13" customWidth="1"/>
    <col min="7190" max="7424" width="9" style="13"/>
    <col min="7425" max="7425" width="4.125" style="13" customWidth="1"/>
    <col min="7426" max="7426" width="22.5" style="13" customWidth="1"/>
    <col min="7427" max="7427" width="26.625" style="13" customWidth="1"/>
    <col min="7428" max="7428" width="17.125" style="13" customWidth="1"/>
    <col min="7429" max="7429" width="8.125" style="13" customWidth="1"/>
    <col min="7430" max="7430" width="4" style="13" customWidth="1"/>
    <col min="7431" max="7431" width="0" style="13" hidden="1" customWidth="1"/>
    <col min="7432" max="7432" width="23.25" style="13" customWidth="1"/>
    <col min="7433" max="7433" width="17.125" style="13" customWidth="1"/>
    <col min="7434" max="7434" width="8.125" style="13" customWidth="1"/>
    <col min="7435" max="7435" width="4" style="13" customWidth="1"/>
    <col min="7436" max="7436" width="0" style="13" hidden="1" customWidth="1"/>
    <col min="7437" max="7437" width="8.25" style="13" customWidth="1"/>
    <col min="7438" max="7438" width="0" style="13" hidden="1" customWidth="1"/>
    <col min="7439" max="7439" width="97.75" style="13" customWidth="1"/>
    <col min="7440" max="7440" width="14.125" style="13" customWidth="1"/>
    <col min="7441" max="7441" width="16" style="13" customWidth="1"/>
    <col min="7442" max="7444" width="10.125" style="13" customWidth="1"/>
    <col min="7445" max="7445" width="5.125" style="13" customWidth="1"/>
    <col min="7446" max="7680" width="9" style="13"/>
    <col min="7681" max="7681" width="4.125" style="13" customWidth="1"/>
    <col min="7682" max="7682" width="22.5" style="13" customWidth="1"/>
    <col min="7683" max="7683" width="26.625" style="13" customWidth="1"/>
    <col min="7684" max="7684" width="17.125" style="13" customWidth="1"/>
    <col min="7685" max="7685" width="8.125" style="13" customWidth="1"/>
    <col min="7686" max="7686" width="4" style="13" customWidth="1"/>
    <col min="7687" max="7687" width="0" style="13" hidden="1" customWidth="1"/>
    <col min="7688" max="7688" width="23.25" style="13" customWidth="1"/>
    <col min="7689" max="7689" width="17.125" style="13" customWidth="1"/>
    <col min="7690" max="7690" width="8.125" style="13" customWidth="1"/>
    <col min="7691" max="7691" width="4" style="13" customWidth="1"/>
    <col min="7692" max="7692" width="0" style="13" hidden="1" customWidth="1"/>
    <col min="7693" max="7693" width="8.25" style="13" customWidth="1"/>
    <col min="7694" max="7694" width="0" style="13" hidden="1" customWidth="1"/>
    <col min="7695" max="7695" width="97.75" style="13" customWidth="1"/>
    <col min="7696" max="7696" width="14.125" style="13" customWidth="1"/>
    <col min="7697" max="7697" width="16" style="13" customWidth="1"/>
    <col min="7698" max="7700" width="10.125" style="13" customWidth="1"/>
    <col min="7701" max="7701" width="5.125" style="13" customWidth="1"/>
    <col min="7702" max="7936" width="9" style="13"/>
    <col min="7937" max="7937" width="4.125" style="13" customWidth="1"/>
    <col min="7938" max="7938" width="22.5" style="13" customWidth="1"/>
    <col min="7939" max="7939" width="26.625" style="13" customWidth="1"/>
    <col min="7940" max="7940" width="17.125" style="13" customWidth="1"/>
    <col min="7941" max="7941" width="8.125" style="13" customWidth="1"/>
    <col min="7942" max="7942" width="4" style="13" customWidth="1"/>
    <col min="7943" max="7943" width="0" style="13" hidden="1" customWidth="1"/>
    <col min="7944" max="7944" width="23.25" style="13" customWidth="1"/>
    <col min="7945" max="7945" width="17.125" style="13" customWidth="1"/>
    <col min="7946" max="7946" width="8.125" style="13" customWidth="1"/>
    <col min="7947" max="7947" width="4" style="13" customWidth="1"/>
    <col min="7948" max="7948" width="0" style="13" hidden="1" customWidth="1"/>
    <col min="7949" max="7949" width="8.25" style="13" customWidth="1"/>
    <col min="7950" max="7950" width="0" style="13" hidden="1" customWidth="1"/>
    <col min="7951" max="7951" width="97.75" style="13" customWidth="1"/>
    <col min="7952" max="7952" width="14.125" style="13" customWidth="1"/>
    <col min="7953" max="7953" width="16" style="13" customWidth="1"/>
    <col min="7954" max="7956" width="10.125" style="13" customWidth="1"/>
    <col min="7957" max="7957" width="5.125" style="13" customWidth="1"/>
    <col min="7958" max="8192" width="9" style="13"/>
    <col min="8193" max="8193" width="4.125" style="13" customWidth="1"/>
    <col min="8194" max="8194" width="22.5" style="13" customWidth="1"/>
    <col min="8195" max="8195" width="26.625" style="13" customWidth="1"/>
    <col min="8196" max="8196" width="17.125" style="13" customWidth="1"/>
    <col min="8197" max="8197" width="8.125" style="13" customWidth="1"/>
    <col min="8198" max="8198" width="4" style="13" customWidth="1"/>
    <col min="8199" max="8199" width="0" style="13" hidden="1" customWidth="1"/>
    <col min="8200" max="8200" width="23.25" style="13" customWidth="1"/>
    <col min="8201" max="8201" width="17.125" style="13" customWidth="1"/>
    <col min="8202" max="8202" width="8.125" style="13" customWidth="1"/>
    <col min="8203" max="8203" width="4" style="13" customWidth="1"/>
    <col min="8204" max="8204" width="0" style="13" hidden="1" customWidth="1"/>
    <col min="8205" max="8205" width="8.25" style="13" customWidth="1"/>
    <col min="8206" max="8206" width="0" style="13" hidden="1" customWidth="1"/>
    <col min="8207" max="8207" width="97.75" style="13" customWidth="1"/>
    <col min="8208" max="8208" width="14.125" style="13" customWidth="1"/>
    <col min="8209" max="8209" width="16" style="13" customWidth="1"/>
    <col min="8210" max="8212" width="10.125" style="13" customWidth="1"/>
    <col min="8213" max="8213" width="5.125" style="13" customWidth="1"/>
    <col min="8214" max="8448" width="9" style="13"/>
    <col min="8449" max="8449" width="4.125" style="13" customWidth="1"/>
    <col min="8450" max="8450" width="22.5" style="13" customWidth="1"/>
    <col min="8451" max="8451" width="26.625" style="13" customWidth="1"/>
    <col min="8452" max="8452" width="17.125" style="13" customWidth="1"/>
    <col min="8453" max="8453" width="8.125" style="13" customWidth="1"/>
    <col min="8454" max="8454" width="4" style="13" customWidth="1"/>
    <col min="8455" max="8455" width="0" style="13" hidden="1" customWidth="1"/>
    <col min="8456" max="8456" width="23.25" style="13" customWidth="1"/>
    <col min="8457" max="8457" width="17.125" style="13" customWidth="1"/>
    <col min="8458" max="8458" width="8.125" style="13" customWidth="1"/>
    <col min="8459" max="8459" width="4" style="13" customWidth="1"/>
    <col min="8460" max="8460" width="0" style="13" hidden="1" customWidth="1"/>
    <col min="8461" max="8461" width="8.25" style="13" customWidth="1"/>
    <col min="8462" max="8462" width="0" style="13" hidden="1" customWidth="1"/>
    <col min="8463" max="8463" width="97.75" style="13" customWidth="1"/>
    <col min="8464" max="8464" width="14.125" style="13" customWidth="1"/>
    <col min="8465" max="8465" width="16" style="13" customWidth="1"/>
    <col min="8466" max="8468" width="10.125" style="13" customWidth="1"/>
    <col min="8469" max="8469" width="5.125" style="13" customWidth="1"/>
    <col min="8470" max="8704" width="9" style="13"/>
    <col min="8705" max="8705" width="4.125" style="13" customWidth="1"/>
    <col min="8706" max="8706" width="22.5" style="13" customWidth="1"/>
    <col min="8707" max="8707" width="26.625" style="13" customWidth="1"/>
    <col min="8708" max="8708" width="17.125" style="13" customWidth="1"/>
    <col min="8709" max="8709" width="8.125" style="13" customWidth="1"/>
    <col min="8710" max="8710" width="4" style="13" customWidth="1"/>
    <col min="8711" max="8711" width="0" style="13" hidden="1" customWidth="1"/>
    <col min="8712" max="8712" width="23.25" style="13" customWidth="1"/>
    <col min="8713" max="8713" width="17.125" style="13" customWidth="1"/>
    <col min="8714" max="8714" width="8.125" style="13" customWidth="1"/>
    <col min="8715" max="8715" width="4" style="13" customWidth="1"/>
    <col min="8716" max="8716" width="0" style="13" hidden="1" customWidth="1"/>
    <col min="8717" max="8717" width="8.25" style="13" customWidth="1"/>
    <col min="8718" max="8718" width="0" style="13" hidden="1" customWidth="1"/>
    <col min="8719" max="8719" width="97.75" style="13" customWidth="1"/>
    <col min="8720" max="8720" width="14.125" style="13" customWidth="1"/>
    <col min="8721" max="8721" width="16" style="13" customWidth="1"/>
    <col min="8722" max="8724" width="10.125" style="13" customWidth="1"/>
    <col min="8725" max="8725" width="5.125" style="13" customWidth="1"/>
    <col min="8726" max="8960" width="9" style="13"/>
    <col min="8961" max="8961" width="4.125" style="13" customWidth="1"/>
    <col min="8962" max="8962" width="22.5" style="13" customWidth="1"/>
    <col min="8963" max="8963" width="26.625" style="13" customWidth="1"/>
    <col min="8964" max="8964" width="17.125" style="13" customWidth="1"/>
    <col min="8965" max="8965" width="8.125" style="13" customWidth="1"/>
    <col min="8966" max="8966" width="4" style="13" customWidth="1"/>
    <col min="8967" max="8967" width="0" style="13" hidden="1" customWidth="1"/>
    <col min="8968" max="8968" width="23.25" style="13" customWidth="1"/>
    <col min="8969" max="8969" width="17.125" style="13" customWidth="1"/>
    <col min="8970" max="8970" width="8.125" style="13" customWidth="1"/>
    <col min="8971" max="8971" width="4" style="13" customWidth="1"/>
    <col min="8972" max="8972" width="0" style="13" hidden="1" customWidth="1"/>
    <col min="8973" max="8973" width="8.25" style="13" customWidth="1"/>
    <col min="8974" max="8974" width="0" style="13" hidden="1" customWidth="1"/>
    <col min="8975" max="8975" width="97.75" style="13" customWidth="1"/>
    <col min="8976" max="8976" width="14.125" style="13" customWidth="1"/>
    <col min="8977" max="8977" width="16" style="13" customWidth="1"/>
    <col min="8978" max="8980" width="10.125" style="13" customWidth="1"/>
    <col min="8981" max="8981" width="5.125" style="13" customWidth="1"/>
    <col min="8982" max="9216" width="9" style="13"/>
    <col min="9217" max="9217" width="4.125" style="13" customWidth="1"/>
    <col min="9218" max="9218" width="22.5" style="13" customWidth="1"/>
    <col min="9219" max="9219" width="26.625" style="13" customWidth="1"/>
    <col min="9220" max="9220" width="17.125" style="13" customWidth="1"/>
    <col min="9221" max="9221" width="8.125" style="13" customWidth="1"/>
    <col min="9222" max="9222" width="4" style="13" customWidth="1"/>
    <col min="9223" max="9223" width="0" style="13" hidden="1" customWidth="1"/>
    <col min="9224" max="9224" width="23.25" style="13" customWidth="1"/>
    <col min="9225" max="9225" width="17.125" style="13" customWidth="1"/>
    <col min="9226" max="9226" width="8.125" style="13" customWidth="1"/>
    <col min="9227" max="9227" width="4" style="13" customWidth="1"/>
    <col min="9228" max="9228" width="0" style="13" hidden="1" customWidth="1"/>
    <col min="9229" max="9229" width="8.25" style="13" customWidth="1"/>
    <col min="9230" max="9230" width="0" style="13" hidden="1" customWidth="1"/>
    <col min="9231" max="9231" width="97.75" style="13" customWidth="1"/>
    <col min="9232" max="9232" width="14.125" style="13" customWidth="1"/>
    <col min="9233" max="9233" width="16" style="13" customWidth="1"/>
    <col min="9234" max="9236" width="10.125" style="13" customWidth="1"/>
    <col min="9237" max="9237" width="5.125" style="13" customWidth="1"/>
    <col min="9238" max="9472" width="9" style="13"/>
    <col min="9473" max="9473" width="4.125" style="13" customWidth="1"/>
    <col min="9474" max="9474" width="22.5" style="13" customWidth="1"/>
    <col min="9475" max="9475" width="26.625" style="13" customWidth="1"/>
    <col min="9476" max="9476" width="17.125" style="13" customWidth="1"/>
    <col min="9477" max="9477" width="8.125" style="13" customWidth="1"/>
    <col min="9478" max="9478" width="4" style="13" customWidth="1"/>
    <col min="9479" max="9479" width="0" style="13" hidden="1" customWidth="1"/>
    <col min="9480" max="9480" width="23.25" style="13" customWidth="1"/>
    <col min="9481" max="9481" width="17.125" style="13" customWidth="1"/>
    <col min="9482" max="9482" width="8.125" style="13" customWidth="1"/>
    <col min="9483" max="9483" width="4" style="13" customWidth="1"/>
    <col min="9484" max="9484" width="0" style="13" hidden="1" customWidth="1"/>
    <col min="9485" max="9485" width="8.25" style="13" customWidth="1"/>
    <col min="9486" max="9486" width="0" style="13" hidden="1" customWidth="1"/>
    <col min="9487" max="9487" width="97.75" style="13" customWidth="1"/>
    <col min="9488" max="9488" width="14.125" style="13" customWidth="1"/>
    <col min="9489" max="9489" width="16" style="13" customWidth="1"/>
    <col min="9490" max="9492" width="10.125" style="13" customWidth="1"/>
    <col min="9493" max="9493" width="5.125" style="13" customWidth="1"/>
    <col min="9494" max="9728" width="9" style="13"/>
    <col min="9729" max="9729" width="4.125" style="13" customWidth="1"/>
    <col min="9730" max="9730" width="22.5" style="13" customWidth="1"/>
    <col min="9731" max="9731" width="26.625" style="13" customWidth="1"/>
    <col min="9732" max="9732" width="17.125" style="13" customWidth="1"/>
    <col min="9733" max="9733" width="8.125" style="13" customWidth="1"/>
    <col min="9734" max="9734" width="4" style="13" customWidth="1"/>
    <col min="9735" max="9735" width="0" style="13" hidden="1" customWidth="1"/>
    <col min="9736" max="9736" width="23.25" style="13" customWidth="1"/>
    <col min="9737" max="9737" width="17.125" style="13" customWidth="1"/>
    <col min="9738" max="9738" width="8.125" style="13" customWidth="1"/>
    <col min="9739" max="9739" width="4" style="13" customWidth="1"/>
    <col min="9740" max="9740" width="0" style="13" hidden="1" customWidth="1"/>
    <col min="9741" max="9741" width="8.25" style="13" customWidth="1"/>
    <col min="9742" max="9742" width="0" style="13" hidden="1" customWidth="1"/>
    <col min="9743" max="9743" width="97.75" style="13" customWidth="1"/>
    <col min="9744" max="9744" width="14.125" style="13" customWidth="1"/>
    <col min="9745" max="9745" width="16" style="13" customWidth="1"/>
    <col min="9746" max="9748" width="10.125" style="13" customWidth="1"/>
    <col min="9749" max="9749" width="5.125" style="13" customWidth="1"/>
    <col min="9750" max="9984" width="9" style="13"/>
    <col min="9985" max="9985" width="4.125" style="13" customWidth="1"/>
    <col min="9986" max="9986" width="22.5" style="13" customWidth="1"/>
    <col min="9987" max="9987" width="26.625" style="13" customWidth="1"/>
    <col min="9988" max="9988" width="17.125" style="13" customWidth="1"/>
    <col min="9989" max="9989" width="8.125" style="13" customWidth="1"/>
    <col min="9990" max="9990" width="4" style="13" customWidth="1"/>
    <col min="9991" max="9991" width="0" style="13" hidden="1" customWidth="1"/>
    <col min="9992" max="9992" width="23.25" style="13" customWidth="1"/>
    <col min="9993" max="9993" width="17.125" style="13" customWidth="1"/>
    <col min="9994" max="9994" width="8.125" style="13" customWidth="1"/>
    <col min="9995" max="9995" width="4" style="13" customWidth="1"/>
    <col min="9996" max="9996" width="0" style="13" hidden="1" customWidth="1"/>
    <col min="9997" max="9997" width="8.25" style="13" customWidth="1"/>
    <col min="9998" max="9998" width="0" style="13" hidden="1" customWidth="1"/>
    <col min="9999" max="9999" width="97.75" style="13" customWidth="1"/>
    <col min="10000" max="10000" width="14.125" style="13" customWidth="1"/>
    <col min="10001" max="10001" width="16" style="13" customWidth="1"/>
    <col min="10002" max="10004" width="10.125" style="13" customWidth="1"/>
    <col min="10005" max="10005" width="5.125" style="13" customWidth="1"/>
    <col min="10006" max="10240" width="9" style="13"/>
    <col min="10241" max="10241" width="4.125" style="13" customWidth="1"/>
    <col min="10242" max="10242" width="22.5" style="13" customWidth="1"/>
    <col min="10243" max="10243" width="26.625" style="13" customWidth="1"/>
    <col min="10244" max="10244" width="17.125" style="13" customWidth="1"/>
    <col min="10245" max="10245" width="8.125" style="13" customWidth="1"/>
    <col min="10246" max="10246" width="4" style="13" customWidth="1"/>
    <col min="10247" max="10247" width="0" style="13" hidden="1" customWidth="1"/>
    <col min="10248" max="10248" width="23.25" style="13" customWidth="1"/>
    <col min="10249" max="10249" width="17.125" style="13" customWidth="1"/>
    <col min="10250" max="10250" width="8.125" style="13" customWidth="1"/>
    <col min="10251" max="10251" width="4" style="13" customWidth="1"/>
    <col min="10252" max="10252" width="0" style="13" hidden="1" customWidth="1"/>
    <col min="10253" max="10253" width="8.25" style="13" customWidth="1"/>
    <col min="10254" max="10254" width="0" style="13" hidden="1" customWidth="1"/>
    <col min="10255" max="10255" width="97.75" style="13" customWidth="1"/>
    <col min="10256" max="10256" width="14.125" style="13" customWidth="1"/>
    <col min="10257" max="10257" width="16" style="13" customWidth="1"/>
    <col min="10258" max="10260" width="10.125" style="13" customWidth="1"/>
    <col min="10261" max="10261" width="5.125" style="13" customWidth="1"/>
    <col min="10262" max="10496" width="9" style="13"/>
    <col min="10497" max="10497" width="4.125" style="13" customWidth="1"/>
    <col min="10498" max="10498" width="22.5" style="13" customWidth="1"/>
    <col min="10499" max="10499" width="26.625" style="13" customWidth="1"/>
    <col min="10500" max="10500" width="17.125" style="13" customWidth="1"/>
    <col min="10501" max="10501" width="8.125" style="13" customWidth="1"/>
    <col min="10502" max="10502" width="4" style="13" customWidth="1"/>
    <col min="10503" max="10503" width="0" style="13" hidden="1" customWidth="1"/>
    <col min="10504" max="10504" width="23.25" style="13" customWidth="1"/>
    <col min="10505" max="10505" width="17.125" style="13" customWidth="1"/>
    <col min="10506" max="10506" width="8.125" style="13" customWidth="1"/>
    <col min="10507" max="10507" width="4" style="13" customWidth="1"/>
    <col min="10508" max="10508" width="0" style="13" hidden="1" customWidth="1"/>
    <col min="10509" max="10509" width="8.25" style="13" customWidth="1"/>
    <col min="10510" max="10510" width="0" style="13" hidden="1" customWidth="1"/>
    <col min="10511" max="10511" width="97.75" style="13" customWidth="1"/>
    <col min="10512" max="10512" width="14.125" style="13" customWidth="1"/>
    <col min="10513" max="10513" width="16" style="13" customWidth="1"/>
    <col min="10514" max="10516" width="10.125" style="13" customWidth="1"/>
    <col min="10517" max="10517" width="5.125" style="13" customWidth="1"/>
    <col min="10518" max="10752" width="9" style="13"/>
    <col min="10753" max="10753" width="4.125" style="13" customWidth="1"/>
    <col min="10754" max="10754" width="22.5" style="13" customWidth="1"/>
    <col min="10755" max="10755" width="26.625" style="13" customWidth="1"/>
    <col min="10756" max="10756" width="17.125" style="13" customWidth="1"/>
    <col min="10757" max="10757" width="8.125" style="13" customWidth="1"/>
    <col min="10758" max="10758" width="4" style="13" customWidth="1"/>
    <col min="10759" max="10759" width="0" style="13" hidden="1" customWidth="1"/>
    <col min="10760" max="10760" width="23.25" style="13" customWidth="1"/>
    <col min="10761" max="10761" width="17.125" style="13" customWidth="1"/>
    <col min="10762" max="10762" width="8.125" style="13" customWidth="1"/>
    <col min="10763" max="10763" width="4" style="13" customWidth="1"/>
    <col min="10764" max="10764" width="0" style="13" hidden="1" customWidth="1"/>
    <col min="10765" max="10765" width="8.25" style="13" customWidth="1"/>
    <col min="10766" max="10766" width="0" style="13" hidden="1" customWidth="1"/>
    <col min="10767" max="10767" width="97.75" style="13" customWidth="1"/>
    <col min="10768" max="10768" width="14.125" style="13" customWidth="1"/>
    <col min="10769" max="10769" width="16" style="13" customWidth="1"/>
    <col min="10770" max="10772" width="10.125" style="13" customWidth="1"/>
    <col min="10773" max="10773" width="5.125" style="13" customWidth="1"/>
    <col min="10774" max="11008" width="9" style="13"/>
    <col min="11009" max="11009" width="4.125" style="13" customWidth="1"/>
    <col min="11010" max="11010" width="22.5" style="13" customWidth="1"/>
    <col min="11011" max="11011" width="26.625" style="13" customWidth="1"/>
    <col min="11012" max="11012" width="17.125" style="13" customWidth="1"/>
    <col min="11013" max="11013" width="8.125" style="13" customWidth="1"/>
    <col min="11014" max="11014" width="4" style="13" customWidth="1"/>
    <col min="11015" max="11015" width="0" style="13" hidden="1" customWidth="1"/>
    <col min="11016" max="11016" width="23.25" style="13" customWidth="1"/>
    <col min="11017" max="11017" width="17.125" style="13" customWidth="1"/>
    <col min="11018" max="11018" width="8.125" style="13" customWidth="1"/>
    <col min="11019" max="11019" width="4" style="13" customWidth="1"/>
    <col min="11020" max="11020" width="0" style="13" hidden="1" customWidth="1"/>
    <col min="11021" max="11021" width="8.25" style="13" customWidth="1"/>
    <col min="11022" max="11022" width="0" style="13" hidden="1" customWidth="1"/>
    <col min="11023" max="11023" width="97.75" style="13" customWidth="1"/>
    <col min="11024" max="11024" width="14.125" style="13" customWidth="1"/>
    <col min="11025" max="11025" width="16" style="13" customWidth="1"/>
    <col min="11026" max="11028" width="10.125" style="13" customWidth="1"/>
    <col min="11029" max="11029" width="5.125" style="13" customWidth="1"/>
    <col min="11030" max="11264" width="9" style="13"/>
    <col min="11265" max="11265" width="4.125" style="13" customWidth="1"/>
    <col min="11266" max="11266" width="22.5" style="13" customWidth="1"/>
    <col min="11267" max="11267" width="26.625" style="13" customWidth="1"/>
    <col min="11268" max="11268" width="17.125" style="13" customWidth="1"/>
    <col min="11269" max="11269" width="8.125" style="13" customWidth="1"/>
    <col min="11270" max="11270" width="4" style="13" customWidth="1"/>
    <col min="11271" max="11271" width="0" style="13" hidden="1" customWidth="1"/>
    <col min="11272" max="11272" width="23.25" style="13" customWidth="1"/>
    <col min="11273" max="11273" width="17.125" style="13" customWidth="1"/>
    <col min="11274" max="11274" width="8.125" style="13" customWidth="1"/>
    <col min="11275" max="11275" width="4" style="13" customWidth="1"/>
    <col min="11276" max="11276" width="0" style="13" hidden="1" customWidth="1"/>
    <col min="11277" max="11277" width="8.25" style="13" customWidth="1"/>
    <col min="11278" max="11278" width="0" style="13" hidden="1" customWidth="1"/>
    <col min="11279" max="11279" width="97.75" style="13" customWidth="1"/>
    <col min="11280" max="11280" width="14.125" style="13" customWidth="1"/>
    <col min="11281" max="11281" width="16" style="13" customWidth="1"/>
    <col min="11282" max="11284" width="10.125" style="13" customWidth="1"/>
    <col min="11285" max="11285" width="5.125" style="13" customWidth="1"/>
    <col min="11286" max="11520" width="9" style="13"/>
    <col min="11521" max="11521" width="4.125" style="13" customWidth="1"/>
    <col min="11522" max="11522" width="22.5" style="13" customWidth="1"/>
    <col min="11523" max="11523" width="26.625" style="13" customWidth="1"/>
    <col min="11524" max="11524" width="17.125" style="13" customWidth="1"/>
    <col min="11525" max="11525" width="8.125" style="13" customWidth="1"/>
    <col min="11526" max="11526" width="4" style="13" customWidth="1"/>
    <col min="11527" max="11527" width="0" style="13" hidden="1" customWidth="1"/>
    <col min="11528" max="11528" width="23.25" style="13" customWidth="1"/>
    <col min="11529" max="11529" width="17.125" style="13" customWidth="1"/>
    <col min="11530" max="11530" width="8.125" style="13" customWidth="1"/>
    <col min="11531" max="11531" width="4" style="13" customWidth="1"/>
    <col min="11532" max="11532" width="0" style="13" hidden="1" customWidth="1"/>
    <col min="11533" max="11533" width="8.25" style="13" customWidth="1"/>
    <col min="11534" max="11534" width="0" style="13" hidden="1" customWidth="1"/>
    <col min="11535" max="11535" width="97.75" style="13" customWidth="1"/>
    <col min="11536" max="11536" width="14.125" style="13" customWidth="1"/>
    <col min="11537" max="11537" width="16" style="13" customWidth="1"/>
    <col min="11538" max="11540" width="10.125" style="13" customWidth="1"/>
    <col min="11541" max="11541" width="5.125" style="13" customWidth="1"/>
    <col min="11542" max="11776" width="9" style="13"/>
    <col min="11777" max="11777" width="4.125" style="13" customWidth="1"/>
    <col min="11778" max="11778" width="22.5" style="13" customWidth="1"/>
    <col min="11779" max="11779" width="26.625" style="13" customWidth="1"/>
    <col min="11780" max="11780" width="17.125" style="13" customWidth="1"/>
    <col min="11781" max="11781" width="8.125" style="13" customWidth="1"/>
    <col min="11782" max="11782" width="4" style="13" customWidth="1"/>
    <col min="11783" max="11783" width="0" style="13" hidden="1" customWidth="1"/>
    <col min="11784" max="11784" width="23.25" style="13" customWidth="1"/>
    <col min="11785" max="11785" width="17.125" style="13" customWidth="1"/>
    <col min="11786" max="11786" width="8.125" style="13" customWidth="1"/>
    <col min="11787" max="11787" width="4" style="13" customWidth="1"/>
    <col min="11788" max="11788" width="0" style="13" hidden="1" customWidth="1"/>
    <col min="11789" max="11789" width="8.25" style="13" customWidth="1"/>
    <col min="11790" max="11790" width="0" style="13" hidden="1" customWidth="1"/>
    <col min="11791" max="11791" width="97.75" style="13" customWidth="1"/>
    <col min="11792" max="11792" width="14.125" style="13" customWidth="1"/>
    <col min="11793" max="11793" width="16" style="13" customWidth="1"/>
    <col min="11794" max="11796" width="10.125" style="13" customWidth="1"/>
    <col min="11797" max="11797" width="5.125" style="13" customWidth="1"/>
    <col min="11798" max="12032" width="9" style="13"/>
    <col min="12033" max="12033" width="4.125" style="13" customWidth="1"/>
    <col min="12034" max="12034" width="22.5" style="13" customWidth="1"/>
    <col min="12035" max="12035" width="26.625" style="13" customWidth="1"/>
    <col min="12036" max="12036" width="17.125" style="13" customWidth="1"/>
    <col min="12037" max="12037" width="8.125" style="13" customWidth="1"/>
    <col min="12038" max="12038" width="4" style="13" customWidth="1"/>
    <col min="12039" max="12039" width="0" style="13" hidden="1" customWidth="1"/>
    <col min="12040" max="12040" width="23.25" style="13" customWidth="1"/>
    <col min="12041" max="12041" width="17.125" style="13" customWidth="1"/>
    <col min="12042" max="12042" width="8.125" style="13" customWidth="1"/>
    <col min="12043" max="12043" width="4" style="13" customWidth="1"/>
    <col min="12044" max="12044" width="0" style="13" hidden="1" customWidth="1"/>
    <col min="12045" max="12045" width="8.25" style="13" customWidth="1"/>
    <col min="12046" max="12046" width="0" style="13" hidden="1" customWidth="1"/>
    <col min="12047" max="12047" width="97.75" style="13" customWidth="1"/>
    <col min="12048" max="12048" width="14.125" style="13" customWidth="1"/>
    <col min="12049" max="12049" width="16" style="13" customWidth="1"/>
    <col min="12050" max="12052" width="10.125" style="13" customWidth="1"/>
    <col min="12053" max="12053" width="5.125" style="13" customWidth="1"/>
    <col min="12054" max="12288" width="9" style="13"/>
    <col min="12289" max="12289" width="4.125" style="13" customWidth="1"/>
    <col min="12290" max="12290" width="22.5" style="13" customWidth="1"/>
    <col min="12291" max="12291" width="26.625" style="13" customWidth="1"/>
    <col min="12292" max="12292" width="17.125" style="13" customWidth="1"/>
    <col min="12293" max="12293" width="8.125" style="13" customWidth="1"/>
    <col min="12294" max="12294" width="4" style="13" customWidth="1"/>
    <col min="12295" max="12295" width="0" style="13" hidden="1" customWidth="1"/>
    <col min="12296" max="12296" width="23.25" style="13" customWidth="1"/>
    <col min="12297" max="12297" width="17.125" style="13" customWidth="1"/>
    <col min="12298" max="12298" width="8.125" style="13" customWidth="1"/>
    <col min="12299" max="12299" width="4" style="13" customWidth="1"/>
    <col min="12300" max="12300" width="0" style="13" hidden="1" customWidth="1"/>
    <col min="12301" max="12301" width="8.25" style="13" customWidth="1"/>
    <col min="12302" max="12302" width="0" style="13" hidden="1" customWidth="1"/>
    <col min="12303" max="12303" width="97.75" style="13" customWidth="1"/>
    <col min="12304" max="12304" width="14.125" style="13" customWidth="1"/>
    <col min="12305" max="12305" width="16" style="13" customWidth="1"/>
    <col min="12306" max="12308" width="10.125" style="13" customWidth="1"/>
    <col min="12309" max="12309" width="5.125" style="13" customWidth="1"/>
    <col min="12310" max="12544" width="9" style="13"/>
    <col min="12545" max="12545" width="4.125" style="13" customWidth="1"/>
    <col min="12546" max="12546" width="22.5" style="13" customWidth="1"/>
    <col min="12547" max="12547" width="26.625" style="13" customWidth="1"/>
    <col min="12548" max="12548" width="17.125" style="13" customWidth="1"/>
    <col min="12549" max="12549" width="8.125" style="13" customWidth="1"/>
    <col min="12550" max="12550" width="4" style="13" customWidth="1"/>
    <col min="12551" max="12551" width="0" style="13" hidden="1" customWidth="1"/>
    <col min="12552" max="12552" width="23.25" style="13" customWidth="1"/>
    <col min="12553" max="12553" width="17.125" style="13" customWidth="1"/>
    <col min="12554" max="12554" width="8.125" style="13" customWidth="1"/>
    <col min="12555" max="12555" width="4" style="13" customWidth="1"/>
    <col min="12556" max="12556" width="0" style="13" hidden="1" customWidth="1"/>
    <col min="12557" max="12557" width="8.25" style="13" customWidth="1"/>
    <col min="12558" max="12558" width="0" style="13" hidden="1" customWidth="1"/>
    <col min="12559" max="12559" width="97.75" style="13" customWidth="1"/>
    <col min="12560" max="12560" width="14.125" style="13" customWidth="1"/>
    <col min="12561" max="12561" width="16" style="13" customWidth="1"/>
    <col min="12562" max="12564" width="10.125" style="13" customWidth="1"/>
    <col min="12565" max="12565" width="5.125" style="13" customWidth="1"/>
    <col min="12566" max="12800" width="9" style="13"/>
    <col min="12801" max="12801" width="4.125" style="13" customWidth="1"/>
    <col min="12802" max="12802" width="22.5" style="13" customWidth="1"/>
    <col min="12803" max="12803" width="26.625" style="13" customWidth="1"/>
    <col min="12804" max="12804" width="17.125" style="13" customWidth="1"/>
    <col min="12805" max="12805" width="8.125" style="13" customWidth="1"/>
    <col min="12806" max="12806" width="4" style="13" customWidth="1"/>
    <col min="12807" max="12807" width="0" style="13" hidden="1" customWidth="1"/>
    <col min="12808" max="12808" width="23.25" style="13" customWidth="1"/>
    <col min="12809" max="12809" width="17.125" style="13" customWidth="1"/>
    <col min="12810" max="12810" width="8.125" style="13" customWidth="1"/>
    <col min="12811" max="12811" width="4" style="13" customWidth="1"/>
    <col min="12812" max="12812" width="0" style="13" hidden="1" customWidth="1"/>
    <col min="12813" max="12813" width="8.25" style="13" customWidth="1"/>
    <col min="12814" max="12814" width="0" style="13" hidden="1" customWidth="1"/>
    <col min="12815" max="12815" width="97.75" style="13" customWidth="1"/>
    <col min="12816" max="12816" width="14.125" style="13" customWidth="1"/>
    <col min="12817" max="12817" width="16" style="13" customWidth="1"/>
    <col min="12818" max="12820" width="10.125" style="13" customWidth="1"/>
    <col min="12821" max="12821" width="5.125" style="13" customWidth="1"/>
    <col min="12822" max="13056" width="9" style="13"/>
    <col min="13057" max="13057" width="4.125" style="13" customWidth="1"/>
    <col min="13058" max="13058" width="22.5" style="13" customWidth="1"/>
    <col min="13059" max="13059" width="26.625" style="13" customWidth="1"/>
    <col min="13060" max="13060" width="17.125" style="13" customWidth="1"/>
    <col min="13061" max="13061" width="8.125" style="13" customWidth="1"/>
    <col min="13062" max="13062" width="4" style="13" customWidth="1"/>
    <col min="13063" max="13063" width="0" style="13" hidden="1" customWidth="1"/>
    <col min="13064" max="13064" width="23.25" style="13" customWidth="1"/>
    <col min="13065" max="13065" width="17.125" style="13" customWidth="1"/>
    <col min="13066" max="13066" width="8.125" style="13" customWidth="1"/>
    <col min="13067" max="13067" width="4" style="13" customWidth="1"/>
    <col min="13068" max="13068" width="0" style="13" hidden="1" customWidth="1"/>
    <col min="13069" max="13069" width="8.25" style="13" customWidth="1"/>
    <col min="13070" max="13070" width="0" style="13" hidden="1" customWidth="1"/>
    <col min="13071" max="13071" width="97.75" style="13" customWidth="1"/>
    <col min="13072" max="13072" width="14.125" style="13" customWidth="1"/>
    <col min="13073" max="13073" width="16" style="13" customWidth="1"/>
    <col min="13074" max="13076" width="10.125" style="13" customWidth="1"/>
    <col min="13077" max="13077" width="5.125" style="13" customWidth="1"/>
    <col min="13078" max="13312" width="9" style="13"/>
    <col min="13313" max="13313" width="4.125" style="13" customWidth="1"/>
    <col min="13314" max="13314" width="22.5" style="13" customWidth="1"/>
    <col min="13315" max="13315" width="26.625" style="13" customWidth="1"/>
    <col min="13316" max="13316" width="17.125" style="13" customWidth="1"/>
    <col min="13317" max="13317" width="8.125" style="13" customWidth="1"/>
    <col min="13318" max="13318" width="4" style="13" customWidth="1"/>
    <col min="13319" max="13319" width="0" style="13" hidden="1" customWidth="1"/>
    <col min="13320" max="13320" width="23.25" style="13" customWidth="1"/>
    <col min="13321" max="13321" width="17.125" style="13" customWidth="1"/>
    <col min="13322" max="13322" width="8.125" style="13" customWidth="1"/>
    <col min="13323" max="13323" width="4" style="13" customWidth="1"/>
    <col min="13324" max="13324" width="0" style="13" hidden="1" customWidth="1"/>
    <col min="13325" max="13325" width="8.25" style="13" customWidth="1"/>
    <col min="13326" max="13326" width="0" style="13" hidden="1" customWidth="1"/>
    <col min="13327" max="13327" width="97.75" style="13" customWidth="1"/>
    <col min="13328" max="13328" width="14.125" style="13" customWidth="1"/>
    <col min="13329" max="13329" width="16" style="13" customWidth="1"/>
    <col min="13330" max="13332" width="10.125" style="13" customWidth="1"/>
    <col min="13333" max="13333" width="5.125" style="13" customWidth="1"/>
    <col min="13334" max="13568" width="9" style="13"/>
    <col min="13569" max="13569" width="4.125" style="13" customWidth="1"/>
    <col min="13570" max="13570" width="22.5" style="13" customWidth="1"/>
    <col min="13571" max="13571" width="26.625" style="13" customWidth="1"/>
    <col min="13572" max="13572" width="17.125" style="13" customWidth="1"/>
    <col min="13573" max="13573" width="8.125" style="13" customWidth="1"/>
    <col min="13574" max="13574" width="4" style="13" customWidth="1"/>
    <col min="13575" max="13575" width="0" style="13" hidden="1" customWidth="1"/>
    <col min="13576" max="13576" width="23.25" style="13" customWidth="1"/>
    <col min="13577" max="13577" width="17.125" style="13" customWidth="1"/>
    <col min="13578" max="13578" width="8.125" style="13" customWidth="1"/>
    <col min="13579" max="13579" width="4" style="13" customWidth="1"/>
    <col min="13580" max="13580" width="0" style="13" hidden="1" customWidth="1"/>
    <col min="13581" max="13581" width="8.25" style="13" customWidth="1"/>
    <col min="13582" max="13582" width="0" style="13" hidden="1" customWidth="1"/>
    <col min="13583" max="13583" width="97.75" style="13" customWidth="1"/>
    <col min="13584" max="13584" width="14.125" style="13" customWidth="1"/>
    <col min="13585" max="13585" width="16" style="13" customWidth="1"/>
    <col min="13586" max="13588" width="10.125" style="13" customWidth="1"/>
    <col min="13589" max="13589" width="5.125" style="13" customWidth="1"/>
    <col min="13590" max="13824" width="9" style="13"/>
    <col min="13825" max="13825" width="4.125" style="13" customWidth="1"/>
    <col min="13826" max="13826" width="22.5" style="13" customWidth="1"/>
    <col min="13827" max="13827" width="26.625" style="13" customWidth="1"/>
    <col min="13828" max="13828" width="17.125" style="13" customWidth="1"/>
    <col min="13829" max="13829" width="8.125" style="13" customWidth="1"/>
    <col min="13830" max="13830" width="4" style="13" customWidth="1"/>
    <col min="13831" max="13831" width="0" style="13" hidden="1" customWidth="1"/>
    <col min="13832" max="13832" width="23.25" style="13" customWidth="1"/>
    <col min="13833" max="13833" width="17.125" style="13" customWidth="1"/>
    <col min="13834" max="13834" width="8.125" style="13" customWidth="1"/>
    <col min="13835" max="13835" width="4" style="13" customWidth="1"/>
    <col min="13836" max="13836" width="0" style="13" hidden="1" customWidth="1"/>
    <col min="13837" max="13837" width="8.25" style="13" customWidth="1"/>
    <col min="13838" max="13838" width="0" style="13" hidden="1" customWidth="1"/>
    <col min="13839" max="13839" width="97.75" style="13" customWidth="1"/>
    <col min="13840" max="13840" width="14.125" style="13" customWidth="1"/>
    <col min="13841" max="13841" width="16" style="13" customWidth="1"/>
    <col min="13842" max="13844" width="10.125" style="13" customWidth="1"/>
    <col min="13845" max="13845" width="5.125" style="13" customWidth="1"/>
    <col min="13846" max="14080" width="9" style="13"/>
    <col min="14081" max="14081" width="4.125" style="13" customWidth="1"/>
    <col min="14082" max="14082" width="22.5" style="13" customWidth="1"/>
    <col min="14083" max="14083" width="26.625" style="13" customWidth="1"/>
    <col min="14084" max="14084" width="17.125" style="13" customWidth="1"/>
    <col min="14085" max="14085" width="8.125" style="13" customWidth="1"/>
    <col min="14086" max="14086" width="4" style="13" customWidth="1"/>
    <col min="14087" max="14087" width="0" style="13" hidden="1" customWidth="1"/>
    <col min="14088" max="14088" width="23.25" style="13" customWidth="1"/>
    <col min="14089" max="14089" width="17.125" style="13" customWidth="1"/>
    <col min="14090" max="14090" width="8.125" style="13" customWidth="1"/>
    <col min="14091" max="14091" width="4" style="13" customWidth="1"/>
    <col min="14092" max="14092" width="0" style="13" hidden="1" customWidth="1"/>
    <col min="14093" max="14093" width="8.25" style="13" customWidth="1"/>
    <col min="14094" max="14094" width="0" style="13" hidden="1" customWidth="1"/>
    <col min="14095" max="14095" width="97.75" style="13" customWidth="1"/>
    <col min="14096" max="14096" width="14.125" style="13" customWidth="1"/>
    <col min="14097" max="14097" width="16" style="13" customWidth="1"/>
    <col min="14098" max="14100" width="10.125" style="13" customWidth="1"/>
    <col min="14101" max="14101" width="5.125" style="13" customWidth="1"/>
    <col min="14102" max="14336" width="9" style="13"/>
    <col min="14337" max="14337" width="4.125" style="13" customWidth="1"/>
    <col min="14338" max="14338" width="22.5" style="13" customWidth="1"/>
    <col min="14339" max="14339" width="26.625" style="13" customWidth="1"/>
    <col min="14340" max="14340" width="17.125" style="13" customWidth="1"/>
    <col min="14341" max="14341" width="8.125" style="13" customWidth="1"/>
    <col min="14342" max="14342" width="4" style="13" customWidth="1"/>
    <col min="14343" max="14343" width="0" style="13" hidden="1" customWidth="1"/>
    <col min="14344" max="14344" width="23.25" style="13" customWidth="1"/>
    <col min="14345" max="14345" width="17.125" style="13" customWidth="1"/>
    <col min="14346" max="14346" width="8.125" style="13" customWidth="1"/>
    <col min="14347" max="14347" width="4" style="13" customWidth="1"/>
    <col min="14348" max="14348" width="0" style="13" hidden="1" customWidth="1"/>
    <col min="14349" max="14349" width="8.25" style="13" customWidth="1"/>
    <col min="14350" max="14350" width="0" style="13" hidden="1" customWidth="1"/>
    <col min="14351" max="14351" width="97.75" style="13" customWidth="1"/>
    <col min="14352" max="14352" width="14.125" style="13" customWidth="1"/>
    <col min="14353" max="14353" width="16" style="13" customWidth="1"/>
    <col min="14354" max="14356" width="10.125" style="13" customWidth="1"/>
    <col min="14357" max="14357" width="5.125" style="13" customWidth="1"/>
    <col min="14358" max="14592" width="9" style="13"/>
    <col min="14593" max="14593" width="4.125" style="13" customWidth="1"/>
    <col min="14594" max="14594" width="22.5" style="13" customWidth="1"/>
    <col min="14595" max="14595" width="26.625" style="13" customWidth="1"/>
    <col min="14596" max="14596" width="17.125" style="13" customWidth="1"/>
    <col min="14597" max="14597" width="8.125" style="13" customWidth="1"/>
    <col min="14598" max="14598" width="4" style="13" customWidth="1"/>
    <col min="14599" max="14599" width="0" style="13" hidden="1" customWidth="1"/>
    <col min="14600" max="14600" width="23.25" style="13" customWidth="1"/>
    <col min="14601" max="14601" width="17.125" style="13" customWidth="1"/>
    <col min="14602" max="14602" width="8.125" style="13" customWidth="1"/>
    <col min="14603" max="14603" width="4" style="13" customWidth="1"/>
    <col min="14604" max="14604" width="0" style="13" hidden="1" customWidth="1"/>
    <col min="14605" max="14605" width="8.25" style="13" customWidth="1"/>
    <col min="14606" max="14606" width="0" style="13" hidden="1" customWidth="1"/>
    <col min="14607" max="14607" width="97.75" style="13" customWidth="1"/>
    <col min="14608" max="14608" width="14.125" style="13" customWidth="1"/>
    <col min="14609" max="14609" width="16" style="13" customWidth="1"/>
    <col min="14610" max="14612" width="10.125" style="13" customWidth="1"/>
    <col min="14613" max="14613" width="5.125" style="13" customWidth="1"/>
    <col min="14614" max="14848" width="9" style="13"/>
    <col min="14849" max="14849" width="4.125" style="13" customWidth="1"/>
    <col min="14850" max="14850" width="22.5" style="13" customWidth="1"/>
    <col min="14851" max="14851" width="26.625" style="13" customWidth="1"/>
    <col min="14852" max="14852" width="17.125" style="13" customWidth="1"/>
    <col min="14853" max="14853" width="8.125" style="13" customWidth="1"/>
    <col min="14854" max="14854" width="4" style="13" customWidth="1"/>
    <col min="14855" max="14855" width="0" style="13" hidden="1" customWidth="1"/>
    <col min="14856" max="14856" width="23.25" style="13" customWidth="1"/>
    <col min="14857" max="14857" width="17.125" style="13" customWidth="1"/>
    <col min="14858" max="14858" width="8.125" style="13" customWidth="1"/>
    <col min="14859" max="14859" width="4" style="13" customWidth="1"/>
    <col min="14860" max="14860" width="0" style="13" hidden="1" customWidth="1"/>
    <col min="14861" max="14861" width="8.25" style="13" customWidth="1"/>
    <col min="14862" max="14862" width="0" style="13" hidden="1" customWidth="1"/>
    <col min="14863" max="14863" width="97.75" style="13" customWidth="1"/>
    <col min="14864" max="14864" width="14.125" style="13" customWidth="1"/>
    <col min="14865" max="14865" width="16" style="13" customWidth="1"/>
    <col min="14866" max="14868" width="10.125" style="13" customWidth="1"/>
    <col min="14869" max="14869" width="5.125" style="13" customWidth="1"/>
    <col min="14870" max="15104" width="9" style="13"/>
    <col min="15105" max="15105" width="4.125" style="13" customWidth="1"/>
    <col min="15106" max="15106" width="22.5" style="13" customWidth="1"/>
    <col min="15107" max="15107" width="26.625" style="13" customWidth="1"/>
    <col min="15108" max="15108" width="17.125" style="13" customWidth="1"/>
    <col min="15109" max="15109" width="8.125" style="13" customWidth="1"/>
    <col min="15110" max="15110" width="4" style="13" customWidth="1"/>
    <col min="15111" max="15111" width="0" style="13" hidden="1" customWidth="1"/>
    <col min="15112" max="15112" width="23.25" style="13" customWidth="1"/>
    <col min="15113" max="15113" width="17.125" style="13" customWidth="1"/>
    <col min="15114" max="15114" width="8.125" style="13" customWidth="1"/>
    <col min="15115" max="15115" width="4" style="13" customWidth="1"/>
    <col min="15116" max="15116" width="0" style="13" hidden="1" customWidth="1"/>
    <col min="15117" max="15117" width="8.25" style="13" customWidth="1"/>
    <col min="15118" max="15118" width="0" style="13" hidden="1" customWidth="1"/>
    <col min="15119" max="15119" width="97.75" style="13" customWidth="1"/>
    <col min="15120" max="15120" width="14.125" style="13" customWidth="1"/>
    <col min="15121" max="15121" width="16" style="13" customWidth="1"/>
    <col min="15122" max="15124" width="10.125" style="13" customWidth="1"/>
    <col min="15125" max="15125" width="5.125" style="13" customWidth="1"/>
    <col min="15126" max="15360" width="9" style="13"/>
    <col min="15361" max="15361" width="4.125" style="13" customWidth="1"/>
    <col min="15362" max="15362" width="22.5" style="13" customWidth="1"/>
    <col min="15363" max="15363" width="26.625" style="13" customWidth="1"/>
    <col min="15364" max="15364" width="17.125" style="13" customWidth="1"/>
    <col min="15365" max="15365" width="8.125" style="13" customWidth="1"/>
    <col min="15366" max="15366" width="4" style="13" customWidth="1"/>
    <col min="15367" max="15367" width="0" style="13" hidden="1" customWidth="1"/>
    <col min="15368" max="15368" width="23.25" style="13" customWidth="1"/>
    <col min="15369" max="15369" width="17.125" style="13" customWidth="1"/>
    <col min="15370" max="15370" width="8.125" style="13" customWidth="1"/>
    <col min="15371" max="15371" width="4" style="13" customWidth="1"/>
    <col min="15372" max="15372" width="0" style="13" hidden="1" customWidth="1"/>
    <col min="15373" max="15373" width="8.25" style="13" customWidth="1"/>
    <col min="15374" max="15374" width="0" style="13" hidden="1" customWidth="1"/>
    <col min="15375" max="15375" width="97.75" style="13" customWidth="1"/>
    <col min="15376" max="15376" width="14.125" style="13" customWidth="1"/>
    <col min="15377" max="15377" width="16" style="13" customWidth="1"/>
    <col min="15378" max="15380" width="10.125" style="13" customWidth="1"/>
    <col min="15381" max="15381" width="5.125" style="13" customWidth="1"/>
    <col min="15382" max="15616" width="9" style="13"/>
    <col min="15617" max="15617" width="4.125" style="13" customWidth="1"/>
    <col min="15618" max="15618" width="22.5" style="13" customWidth="1"/>
    <col min="15619" max="15619" width="26.625" style="13" customWidth="1"/>
    <col min="15620" max="15620" width="17.125" style="13" customWidth="1"/>
    <col min="15621" max="15621" width="8.125" style="13" customWidth="1"/>
    <col min="15622" max="15622" width="4" style="13" customWidth="1"/>
    <col min="15623" max="15623" width="0" style="13" hidden="1" customWidth="1"/>
    <col min="15624" max="15624" width="23.25" style="13" customWidth="1"/>
    <col min="15625" max="15625" width="17.125" style="13" customWidth="1"/>
    <col min="15626" max="15626" width="8.125" style="13" customWidth="1"/>
    <col min="15627" max="15627" width="4" style="13" customWidth="1"/>
    <col min="15628" max="15628" width="0" style="13" hidden="1" customWidth="1"/>
    <col min="15629" max="15629" width="8.25" style="13" customWidth="1"/>
    <col min="15630" max="15630" width="0" style="13" hidden="1" customWidth="1"/>
    <col min="15631" max="15631" width="97.75" style="13" customWidth="1"/>
    <col min="15632" max="15632" width="14.125" style="13" customWidth="1"/>
    <col min="15633" max="15633" width="16" style="13" customWidth="1"/>
    <col min="15634" max="15636" width="10.125" style="13" customWidth="1"/>
    <col min="15637" max="15637" width="5.125" style="13" customWidth="1"/>
    <col min="15638" max="15872" width="9" style="13"/>
    <col min="15873" max="15873" width="4.125" style="13" customWidth="1"/>
    <col min="15874" max="15874" width="22.5" style="13" customWidth="1"/>
    <col min="15875" max="15875" width="26.625" style="13" customWidth="1"/>
    <col min="15876" max="15876" width="17.125" style="13" customWidth="1"/>
    <col min="15877" max="15877" width="8.125" style="13" customWidth="1"/>
    <col min="15878" max="15878" width="4" style="13" customWidth="1"/>
    <col min="15879" max="15879" width="0" style="13" hidden="1" customWidth="1"/>
    <col min="15880" max="15880" width="23.25" style="13" customWidth="1"/>
    <col min="15881" max="15881" width="17.125" style="13" customWidth="1"/>
    <col min="15882" max="15882" width="8.125" style="13" customWidth="1"/>
    <col min="15883" max="15883" width="4" style="13" customWidth="1"/>
    <col min="15884" max="15884" width="0" style="13" hidden="1" customWidth="1"/>
    <col min="15885" max="15885" width="8.25" style="13" customWidth="1"/>
    <col min="15886" max="15886" width="0" style="13" hidden="1" customWidth="1"/>
    <col min="15887" max="15887" width="97.75" style="13" customWidth="1"/>
    <col min="15888" max="15888" width="14.125" style="13" customWidth="1"/>
    <col min="15889" max="15889" width="16" style="13" customWidth="1"/>
    <col min="15890" max="15892" width="10.125" style="13" customWidth="1"/>
    <col min="15893" max="15893" width="5.125" style="13" customWidth="1"/>
    <col min="15894" max="16128" width="9" style="13"/>
    <col min="16129" max="16129" width="4.125" style="13" customWidth="1"/>
    <col min="16130" max="16130" width="22.5" style="13" customWidth="1"/>
    <col min="16131" max="16131" width="26.625" style="13" customWidth="1"/>
    <col min="16132" max="16132" width="17.125" style="13" customWidth="1"/>
    <col min="16133" max="16133" width="8.125" style="13" customWidth="1"/>
    <col min="16134" max="16134" width="4" style="13" customWidth="1"/>
    <col min="16135" max="16135" width="0" style="13" hidden="1" customWidth="1"/>
    <col min="16136" max="16136" width="23.25" style="13" customWidth="1"/>
    <col min="16137" max="16137" width="17.125" style="13" customWidth="1"/>
    <col min="16138" max="16138" width="8.125" style="13" customWidth="1"/>
    <col min="16139" max="16139" width="4" style="13" customWidth="1"/>
    <col min="16140" max="16140" width="0" style="13" hidden="1" customWidth="1"/>
    <col min="16141" max="16141" width="8.25" style="13" customWidth="1"/>
    <col min="16142" max="16142" width="0" style="13" hidden="1" customWidth="1"/>
    <col min="16143" max="16143" width="97.75" style="13" customWidth="1"/>
    <col min="16144" max="16144" width="14.125" style="13" customWidth="1"/>
    <col min="16145" max="16145" width="16" style="13" customWidth="1"/>
    <col min="16146" max="16148" width="10.125" style="13" customWidth="1"/>
    <col min="16149" max="16149" width="5.125" style="13" customWidth="1"/>
    <col min="16150" max="16384" width="9" style="13"/>
  </cols>
  <sheetData>
    <row r="1" spans="1:21" ht="36.75" customHeight="1" x14ac:dyDescent="0.15">
      <c r="A1" s="11" t="s">
        <v>338</v>
      </c>
      <c r="B1" s="11"/>
      <c r="C1" s="12"/>
      <c r="D1" s="13"/>
      <c r="E1" s="12"/>
      <c r="F1" s="12"/>
      <c r="G1" s="12"/>
      <c r="H1" s="210"/>
      <c r="I1" s="210"/>
      <c r="J1" s="211"/>
      <c r="K1" s="211"/>
      <c r="L1" s="211"/>
      <c r="M1" s="211"/>
      <c r="N1" s="211"/>
      <c r="O1" s="211"/>
      <c r="P1" s="12"/>
      <c r="Q1" s="12"/>
      <c r="R1" s="15"/>
      <c r="S1" s="15"/>
      <c r="T1" s="13"/>
      <c r="U1" s="13"/>
    </row>
    <row r="2" spans="1:21" ht="36.75" customHeight="1" x14ac:dyDescent="0.15">
      <c r="A2" s="210" t="s">
        <v>106</v>
      </c>
      <c r="B2" s="210"/>
      <c r="C2" s="211"/>
      <c r="D2" s="211"/>
      <c r="E2" s="211"/>
      <c r="F2" s="211"/>
      <c r="G2" s="211"/>
      <c r="H2" s="211"/>
      <c r="I2" s="211"/>
      <c r="J2" s="211"/>
      <c r="K2" s="211"/>
      <c r="L2" s="211"/>
      <c r="M2" s="211"/>
      <c r="N2" s="211"/>
      <c r="O2" s="211"/>
      <c r="P2" s="211"/>
      <c r="Q2" s="211"/>
      <c r="R2" s="211"/>
      <c r="S2" s="211"/>
      <c r="T2" s="211"/>
      <c r="U2" s="13"/>
    </row>
    <row r="3" spans="1:21" ht="18.75" customHeight="1" x14ac:dyDescent="0.15">
      <c r="A3" s="16"/>
      <c r="B3" s="16"/>
      <c r="C3" s="12"/>
      <c r="D3" s="13"/>
      <c r="E3" s="17"/>
      <c r="F3" s="12"/>
      <c r="G3" s="12"/>
      <c r="H3" s="12"/>
      <c r="I3" s="13"/>
      <c r="J3" s="12"/>
      <c r="K3" s="18"/>
      <c r="L3" s="18"/>
      <c r="M3" s="18"/>
      <c r="N3" s="18"/>
      <c r="O3" s="12"/>
      <c r="P3" s="19"/>
      <c r="Q3" s="212" t="s">
        <v>107</v>
      </c>
      <c r="R3" s="213"/>
      <c r="S3" s="213"/>
      <c r="T3" s="214"/>
      <c r="U3" s="13"/>
    </row>
    <row r="4" spans="1:21" ht="15.75" customHeight="1" x14ac:dyDescent="0.15">
      <c r="A4" s="16"/>
      <c r="B4" s="16"/>
      <c r="C4" s="12"/>
      <c r="D4" s="13"/>
      <c r="E4" s="17"/>
      <c r="F4" s="12"/>
      <c r="G4" s="12"/>
      <c r="H4" s="12"/>
      <c r="I4" s="13"/>
      <c r="J4" s="12"/>
      <c r="K4" s="18"/>
      <c r="L4" s="18"/>
      <c r="M4" s="18"/>
      <c r="N4" s="20"/>
      <c r="O4" s="12"/>
      <c r="P4" s="21"/>
      <c r="Q4" s="22"/>
      <c r="R4" s="23" t="s">
        <v>5</v>
      </c>
      <c r="S4" s="24" t="s">
        <v>194</v>
      </c>
      <c r="T4" s="24" t="s">
        <v>109</v>
      </c>
      <c r="U4" s="13"/>
    </row>
    <row r="5" spans="1:21" ht="22.5" customHeight="1" x14ac:dyDescent="0.15">
      <c r="A5" s="16"/>
      <c r="B5" s="16"/>
      <c r="C5" s="12"/>
      <c r="D5" s="13"/>
      <c r="E5" s="17"/>
      <c r="F5" s="12"/>
      <c r="G5" s="12"/>
      <c r="H5" s="12"/>
      <c r="I5" s="13"/>
      <c r="J5" s="12"/>
      <c r="K5" s="18"/>
      <c r="L5" s="18"/>
      <c r="M5" s="18"/>
      <c r="N5" s="20"/>
      <c r="O5" s="12"/>
      <c r="P5" s="25"/>
      <c r="Q5" s="26" t="s">
        <v>110</v>
      </c>
      <c r="R5" s="27"/>
      <c r="S5" s="28"/>
      <c r="T5" s="28"/>
      <c r="U5" s="13"/>
    </row>
    <row r="6" spans="1:21" ht="22.5" customHeight="1" x14ac:dyDescent="0.15">
      <c r="A6" s="16"/>
      <c r="B6" s="16"/>
      <c r="C6" s="12"/>
      <c r="D6" s="29"/>
      <c r="E6" s="17"/>
      <c r="F6" s="12"/>
      <c r="G6" s="12"/>
      <c r="H6" s="12"/>
      <c r="I6" s="29"/>
      <c r="J6" s="12"/>
      <c r="K6" s="18"/>
      <c r="L6" s="18"/>
      <c r="M6" s="18"/>
      <c r="N6" s="20"/>
      <c r="O6" s="12"/>
      <c r="P6" s="25"/>
      <c r="Q6" s="26" t="s">
        <v>111</v>
      </c>
      <c r="R6" s="27"/>
      <c r="S6" s="28"/>
      <c r="T6" s="28"/>
      <c r="U6" s="13"/>
    </row>
    <row r="7" spans="1:21" ht="22.5" customHeight="1" x14ac:dyDescent="0.15">
      <c r="A7" s="16"/>
      <c r="B7" s="16"/>
      <c r="C7" s="12"/>
      <c r="D7" s="30"/>
      <c r="E7" s="17"/>
      <c r="F7" s="12"/>
      <c r="G7" s="12"/>
      <c r="I7" s="30"/>
      <c r="J7" s="12"/>
      <c r="K7" s="18"/>
      <c r="L7" s="18"/>
      <c r="M7" s="18"/>
      <c r="N7" s="32"/>
      <c r="O7" s="12"/>
      <c r="P7" s="25"/>
      <c r="Q7" s="26" t="s">
        <v>112</v>
      </c>
      <c r="R7" s="27"/>
      <c r="S7" s="28"/>
      <c r="T7" s="28"/>
      <c r="U7" s="33"/>
    </row>
    <row r="8" spans="1:21" ht="27.75" customHeight="1" thickBot="1" x14ac:dyDescent="0.3">
      <c r="A8" s="215" t="s">
        <v>343</v>
      </c>
      <c r="B8" s="216"/>
      <c r="C8" s="216"/>
      <c r="D8" s="216"/>
      <c r="E8" s="216"/>
      <c r="F8" s="216"/>
      <c r="G8" s="12"/>
      <c r="H8" s="12"/>
      <c r="I8" s="34"/>
      <c r="J8" s="12"/>
      <c r="K8" s="18"/>
      <c r="L8" s="18"/>
      <c r="M8" s="18"/>
      <c r="N8" s="32"/>
      <c r="O8" s="12"/>
      <c r="P8" s="35"/>
      <c r="Q8" s="34"/>
      <c r="R8" s="36"/>
      <c r="S8" s="36"/>
      <c r="T8" s="37"/>
      <c r="U8" s="33"/>
    </row>
    <row r="9" spans="1:21" customFormat="1" ht="42" customHeight="1" thickBot="1" x14ac:dyDescent="0.2">
      <c r="A9" s="38"/>
      <c r="B9" s="39" t="s">
        <v>114</v>
      </c>
      <c r="C9" s="40" t="s">
        <v>115</v>
      </c>
      <c r="D9" s="41" t="s">
        <v>116</v>
      </c>
      <c r="E9" s="42" t="s">
        <v>117</v>
      </c>
      <c r="F9" s="43" t="s">
        <v>118</v>
      </c>
      <c r="G9" s="40" t="s">
        <v>119</v>
      </c>
      <c r="H9" s="39" t="s">
        <v>115</v>
      </c>
      <c r="I9" s="41" t="s">
        <v>116</v>
      </c>
      <c r="J9" s="44" t="s">
        <v>120</v>
      </c>
      <c r="K9" s="43" t="s">
        <v>118</v>
      </c>
      <c r="L9" s="43" t="s">
        <v>119</v>
      </c>
      <c r="M9" s="43" t="s">
        <v>121</v>
      </c>
      <c r="N9" s="45" t="s">
        <v>122</v>
      </c>
      <c r="O9" s="46" t="s">
        <v>123</v>
      </c>
      <c r="P9" s="43" t="s">
        <v>124</v>
      </c>
      <c r="Q9" s="47" t="s">
        <v>116</v>
      </c>
      <c r="R9" s="48" t="s">
        <v>125</v>
      </c>
      <c r="S9" s="49" t="s">
        <v>126</v>
      </c>
      <c r="T9" s="50" t="s">
        <v>127</v>
      </c>
      <c r="U9" s="51"/>
    </row>
    <row r="10" spans="1:21" ht="18.75" customHeight="1" x14ac:dyDescent="0.15">
      <c r="A10" s="217" t="s">
        <v>128</v>
      </c>
      <c r="B10" s="52" t="s">
        <v>129</v>
      </c>
      <c r="C10" s="53"/>
      <c r="D10" s="54"/>
      <c r="E10" s="55"/>
      <c r="F10" s="56"/>
      <c r="G10" s="57"/>
      <c r="H10" s="58"/>
      <c r="I10" s="54"/>
      <c r="J10" s="56"/>
      <c r="K10" s="56"/>
      <c r="L10" s="56"/>
      <c r="M10" s="56"/>
      <c r="N10" s="59"/>
      <c r="O10" s="52"/>
      <c r="P10" s="60" t="s">
        <v>129</v>
      </c>
      <c r="Q10" s="54"/>
      <c r="R10" s="61">
        <v>110</v>
      </c>
      <c r="S10" s="55">
        <f>ROUNDUP(R10*0.75,2)</f>
        <v>82.5</v>
      </c>
      <c r="T10" s="62">
        <f>ROUNDUP((R5*R10)+(R6*S10)+(R7*(R10*2)),2)</f>
        <v>0</v>
      </c>
    </row>
    <row r="11" spans="1:21" ht="18.75" customHeight="1" x14ac:dyDescent="0.15">
      <c r="A11" s="218"/>
      <c r="B11" s="64"/>
      <c r="C11" s="65"/>
      <c r="D11" s="66"/>
      <c r="E11" s="67"/>
      <c r="F11" s="68"/>
      <c r="G11" s="69"/>
      <c r="H11" s="70"/>
      <c r="I11" s="66"/>
      <c r="J11" s="68"/>
      <c r="K11" s="68"/>
      <c r="L11" s="68"/>
      <c r="M11" s="68"/>
      <c r="N11" s="71"/>
      <c r="O11" s="64"/>
      <c r="P11" s="72"/>
      <c r="Q11" s="66"/>
      <c r="R11" s="73"/>
      <c r="S11" s="67"/>
      <c r="T11" s="74"/>
    </row>
    <row r="12" spans="1:21" ht="18.75" customHeight="1" x14ac:dyDescent="0.15">
      <c r="A12" s="218"/>
      <c r="B12" s="75" t="s">
        <v>196</v>
      </c>
      <c r="C12" s="76" t="s">
        <v>197</v>
      </c>
      <c r="D12" s="77"/>
      <c r="E12" s="107">
        <v>0.33333333333333331</v>
      </c>
      <c r="F12" s="79" t="s">
        <v>198</v>
      </c>
      <c r="G12" s="80"/>
      <c r="H12" s="81" t="s">
        <v>197</v>
      </c>
      <c r="I12" s="77"/>
      <c r="J12" s="79">
        <f>ROUNDUP(E12*0.75,2)</f>
        <v>0.25</v>
      </c>
      <c r="K12" s="79" t="s">
        <v>198</v>
      </c>
      <c r="L12" s="79"/>
      <c r="M12" s="79">
        <f>ROUNDUP((R5*E12)+(R6*J12)+(R7*(E12*2)),2)</f>
        <v>0</v>
      </c>
      <c r="N12" s="82">
        <f>M12</f>
        <v>0</v>
      </c>
      <c r="O12" s="75" t="s">
        <v>199</v>
      </c>
      <c r="P12" s="83" t="s">
        <v>200</v>
      </c>
      <c r="Q12" s="77"/>
      <c r="R12" s="84">
        <v>0.5</v>
      </c>
      <c r="S12" s="78">
        <f t="shared" ref="S12:S18" si="0">ROUNDUP(R12*0.75,2)</f>
        <v>0.38</v>
      </c>
      <c r="T12" s="85">
        <f>ROUNDUP((R5*R12)+(R6*S12)+(R7*(R12*2)),2)</f>
        <v>0</v>
      </c>
    </row>
    <row r="13" spans="1:21" ht="18.75" customHeight="1" x14ac:dyDescent="0.15">
      <c r="A13" s="218"/>
      <c r="B13" s="75"/>
      <c r="C13" s="76" t="s">
        <v>201</v>
      </c>
      <c r="D13" s="77"/>
      <c r="E13" s="78">
        <v>20</v>
      </c>
      <c r="F13" s="79" t="s">
        <v>132</v>
      </c>
      <c r="G13" s="80"/>
      <c r="H13" s="81" t="s">
        <v>201</v>
      </c>
      <c r="I13" s="77"/>
      <c r="J13" s="79">
        <f>ROUNDUP(E13*0.75,2)</f>
        <v>15</v>
      </c>
      <c r="K13" s="79" t="s">
        <v>132</v>
      </c>
      <c r="L13" s="79"/>
      <c r="M13" s="79">
        <f>ROUNDUP((R5*E13)+(R6*J13)+(R7*(E13*2)),2)</f>
        <v>0</v>
      </c>
      <c r="N13" s="82">
        <f>M13</f>
        <v>0</v>
      </c>
      <c r="O13" s="75" t="s">
        <v>202</v>
      </c>
      <c r="P13" s="83" t="s">
        <v>203</v>
      </c>
      <c r="Q13" s="77"/>
      <c r="R13" s="84">
        <v>2</v>
      </c>
      <c r="S13" s="78">
        <f t="shared" si="0"/>
        <v>1.5</v>
      </c>
      <c r="T13" s="85">
        <f>ROUNDUP((R5*R13)+(R6*S13)+(R7*(R13*2)),2)</f>
        <v>0</v>
      </c>
    </row>
    <row r="14" spans="1:21" ht="18.75" customHeight="1" x14ac:dyDescent="0.15">
      <c r="A14" s="218"/>
      <c r="B14" s="75"/>
      <c r="C14" s="76" t="s">
        <v>152</v>
      </c>
      <c r="D14" s="77"/>
      <c r="E14" s="78">
        <v>30</v>
      </c>
      <c r="F14" s="79" t="s">
        <v>132</v>
      </c>
      <c r="G14" s="80"/>
      <c r="H14" s="81" t="s">
        <v>152</v>
      </c>
      <c r="I14" s="77"/>
      <c r="J14" s="79">
        <f>ROUNDUP(E14*0.75,2)</f>
        <v>22.5</v>
      </c>
      <c r="K14" s="79" t="s">
        <v>132</v>
      </c>
      <c r="L14" s="79"/>
      <c r="M14" s="79">
        <f>ROUNDUP((R5*E14)+(R6*J14)+(R7*(E14*2)),2)</f>
        <v>0</v>
      </c>
      <c r="N14" s="82">
        <f>ROUND(M14+(M14*6/100),2)</f>
        <v>0</v>
      </c>
      <c r="O14" s="75" t="s">
        <v>204</v>
      </c>
      <c r="P14" s="83" t="s">
        <v>158</v>
      </c>
      <c r="Q14" s="77"/>
      <c r="R14" s="84">
        <v>15</v>
      </c>
      <c r="S14" s="78">
        <f t="shared" si="0"/>
        <v>11.25</v>
      </c>
      <c r="T14" s="85">
        <f>ROUNDUP((R5*R14)+(R6*S14)+(R7*(R14*2)),2)</f>
        <v>0</v>
      </c>
    </row>
    <row r="15" spans="1:21" ht="18.75" customHeight="1" x14ac:dyDescent="0.15">
      <c r="A15" s="218"/>
      <c r="B15" s="75"/>
      <c r="C15" s="76" t="s">
        <v>143</v>
      </c>
      <c r="D15" s="77"/>
      <c r="E15" s="78">
        <v>5</v>
      </c>
      <c r="F15" s="79" t="s">
        <v>132</v>
      </c>
      <c r="G15" s="80"/>
      <c r="H15" s="81" t="s">
        <v>143</v>
      </c>
      <c r="I15" s="77"/>
      <c r="J15" s="79">
        <f>ROUNDUP(E15*0.75,2)</f>
        <v>3.75</v>
      </c>
      <c r="K15" s="79" t="s">
        <v>132</v>
      </c>
      <c r="L15" s="79"/>
      <c r="M15" s="79">
        <f>ROUNDUP((R5*E15)+(R6*J15)+(R7*(E15*2)),2)</f>
        <v>0</v>
      </c>
      <c r="N15" s="82">
        <f>ROUND(M15+(M15*10/100),2)</f>
        <v>0</v>
      </c>
      <c r="O15" s="75" t="s">
        <v>205</v>
      </c>
      <c r="P15" s="83" t="s">
        <v>151</v>
      </c>
      <c r="Q15" s="77"/>
      <c r="R15" s="84">
        <v>1</v>
      </c>
      <c r="S15" s="78">
        <f t="shared" si="0"/>
        <v>0.75</v>
      </c>
      <c r="T15" s="85">
        <f>ROUNDUP((R5*R15)+(R6*S15)+(R7*(R15*2)),2)</f>
        <v>0</v>
      </c>
    </row>
    <row r="16" spans="1:21" ht="18.75" customHeight="1" x14ac:dyDescent="0.15">
      <c r="A16" s="218"/>
      <c r="B16" s="75"/>
      <c r="C16" s="76" t="s">
        <v>206</v>
      </c>
      <c r="D16" s="77"/>
      <c r="E16" s="78">
        <v>5</v>
      </c>
      <c r="F16" s="79" t="s">
        <v>132</v>
      </c>
      <c r="G16" s="80"/>
      <c r="H16" s="81" t="s">
        <v>206</v>
      </c>
      <c r="I16" s="77"/>
      <c r="J16" s="79">
        <f>ROUNDUP(E16*0.75,2)</f>
        <v>3.75</v>
      </c>
      <c r="K16" s="79" t="s">
        <v>132</v>
      </c>
      <c r="L16" s="79"/>
      <c r="M16" s="79">
        <f>ROUNDUP((R5*E16)+(R6*J16)+(R7*(E16*2)),2)</f>
        <v>0</v>
      </c>
      <c r="N16" s="82">
        <f>M16</f>
        <v>0</v>
      </c>
      <c r="O16" s="75" t="s">
        <v>207</v>
      </c>
      <c r="P16" s="83" t="s">
        <v>208</v>
      </c>
      <c r="Q16" s="77"/>
      <c r="R16" s="84">
        <v>2.5</v>
      </c>
      <c r="S16" s="78">
        <f t="shared" si="0"/>
        <v>1.8800000000000001</v>
      </c>
      <c r="T16" s="85">
        <f>ROUNDUP((R5*R16)+(R6*S16)+(R7*(R16*2)),2)</f>
        <v>0</v>
      </c>
    </row>
    <row r="17" spans="1:20" ht="18.75" customHeight="1" x14ac:dyDescent="0.15">
      <c r="A17" s="218"/>
      <c r="B17" s="75"/>
      <c r="C17" s="76"/>
      <c r="D17" s="77"/>
      <c r="E17" s="78"/>
      <c r="F17" s="79"/>
      <c r="G17" s="80"/>
      <c r="H17" s="81"/>
      <c r="I17" s="77"/>
      <c r="J17" s="79"/>
      <c r="K17" s="79"/>
      <c r="L17" s="79"/>
      <c r="M17" s="79"/>
      <c r="N17" s="82"/>
      <c r="O17" s="75" t="s">
        <v>148</v>
      </c>
      <c r="P17" s="83" t="s">
        <v>209</v>
      </c>
      <c r="Q17" s="77" t="s">
        <v>146</v>
      </c>
      <c r="R17" s="84">
        <v>2</v>
      </c>
      <c r="S17" s="78">
        <f t="shared" si="0"/>
        <v>1.5</v>
      </c>
      <c r="T17" s="85">
        <f>ROUNDUP((R5*R17)+(R6*S17)+(R7*(R17*2)),2)</f>
        <v>0</v>
      </c>
    </row>
    <row r="18" spans="1:20" ht="18.75" customHeight="1" x14ac:dyDescent="0.15">
      <c r="A18" s="218"/>
      <c r="B18" s="75"/>
      <c r="C18" s="76"/>
      <c r="D18" s="77"/>
      <c r="E18" s="78"/>
      <c r="F18" s="79"/>
      <c r="G18" s="80"/>
      <c r="H18" s="81"/>
      <c r="I18" s="77"/>
      <c r="J18" s="79"/>
      <c r="K18" s="79"/>
      <c r="L18" s="79"/>
      <c r="M18" s="79"/>
      <c r="N18" s="82"/>
      <c r="O18" s="75"/>
      <c r="P18" s="83" t="s">
        <v>137</v>
      </c>
      <c r="Q18" s="77"/>
      <c r="R18" s="84">
        <v>0.05</v>
      </c>
      <c r="S18" s="78">
        <f t="shared" si="0"/>
        <v>0.04</v>
      </c>
      <c r="T18" s="85">
        <f>ROUNDUP((R5*R18)+(R6*S18)+(R7*(R18*2)),2)</f>
        <v>0</v>
      </c>
    </row>
    <row r="19" spans="1:20" ht="18.75" customHeight="1" x14ac:dyDescent="0.15">
      <c r="A19" s="218"/>
      <c r="B19" s="64"/>
      <c r="C19" s="65"/>
      <c r="D19" s="66"/>
      <c r="E19" s="67"/>
      <c r="F19" s="68"/>
      <c r="G19" s="69"/>
      <c r="H19" s="70"/>
      <c r="I19" s="66"/>
      <c r="J19" s="68"/>
      <c r="K19" s="68"/>
      <c r="L19" s="68"/>
      <c r="M19" s="68"/>
      <c r="N19" s="71"/>
      <c r="O19" s="64"/>
      <c r="P19" s="72"/>
      <c r="Q19" s="66"/>
      <c r="R19" s="73"/>
      <c r="S19" s="67"/>
      <c r="T19" s="74"/>
    </row>
    <row r="20" spans="1:20" ht="18.75" customHeight="1" x14ac:dyDescent="0.15">
      <c r="A20" s="218"/>
      <c r="B20" s="75" t="s">
        <v>210</v>
      </c>
      <c r="C20" s="76" t="s">
        <v>211</v>
      </c>
      <c r="D20" s="77"/>
      <c r="E20" s="78">
        <v>10</v>
      </c>
      <c r="F20" s="79" t="s">
        <v>132</v>
      </c>
      <c r="G20" s="80"/>
      <c r="H20" s="81" t="s">
        <v>211</v>
      </c>
      <c r="I20" s="77"/>
      <c r="J20" s="79">
        <f>ROUNDUP(E20*0.75,2)</f>
        <v>7.5</v>
      </c>
      <c r="K20" s="79" t="s">
        <v>132</v>
      </c>
      <c r="L20" s="79"/>
      <c r="M20" s="79">
        <f>ROUNDUP((R5*E20)+(R6*J20)+(R7*(E20*2)),2)</f>
        <v>0</v>
      </c>
      <c r="N20" s="82">
        <f>M20</f>
        <v>0</v>
      </c>
      <c r="O20" s="75" t="s">
        <v>212</v>
      </c>
      <c r="P20" s="83" t="s">
        <v>134</v>
      </c>
      <c r="Q20" s="77"/>
      <c r="R20" s="84">
        <v>1.5</v>
      </c>
      <c r="S20" s="78">
        <f>ROUNDUP(R20*0.75,2)</f>
        <v>1.1300000000000001</v>
      </c>
      <c r="T20" s="85">
        <f>ROUNDUP((R5*R20)+(R6*S20)+(R7*(R20*2)),2)</f>
        <v>0</v>
      </c>
    </row>
    <row r="21" spans="1:20" ht="18.75" customHeight="1" x14ac:dyDescent="0.15">
      <c r="A21" s="218"/>
      <c r="B21" s="75"/>
      <c r="C21" s="76" t="s">
        <v>135</v>
      </c>
      <c r="D21" s="77"/>
      <c r="E21" s="78">
        <v>30</v>
      </c>
      <c r="F21" s="79" t="s">
        <v>132</v>
      </c>
      <c r="G21" s="80"/>
      <c r="H21" s="81" t="s">
        <v>135</v>
      </c>
      <c r="I21" s="77"/>
      <c r="J21" s="79">
        <f>ROUNDUP(E21*0.75,2)</f>
        <v>22.5</v>
      </c>
      <c r="K21" s="79" t="s">
        <v>132</v>
      </c>
      <c r="L21" s="79"/>
      <c r="M21" s="79">
        <f>ROUNDUP((R5*E21)+(R6*J21)+(R7*(E21*2)),2)</f>
        <v>0</v>
      </c>
      <c r="N21" s="82">
        <f>ROUND(M21+(M21*6/100),2)</f>
        <v>0</v>
      </c>
      <c r="O21" s="75" t="s">
        <v>213</v>
      </c>
      <c r="P21" s="83" t="s">
        <v>209</v>
      </c>
      <c r="Q21" s="77" t="s">
        <v>146</v>
      </c>
      <c r="R21" s="84">
        <v>1</v>
      </c>
      <c r="S21" s="78">
        <f>ROUNDUP(R21*0.75,2)</f>
        <v>0.75</v>
      </c>
      <c r="T21" s="85">
        <f>ROUNDUP((R5*R21)+(R6*S21)+(R7*(R21*2)),2)</f>
        <v>0</v>
      </c>
    </row>
    <row r="22" spans="1:20" ht="18.75" customHeight="1" x14ac:dyDescent="0.15">
      <c r="A22" s="218"/>
      <c r="B22" s="75"/>
      <c r="C22" s="76" t="s">
        <v>214</v>
      </c>
      <c r="D22" s="77"/>
      <c r="E22" s="78">
        <v>5</v>
      </c>
      <c r="F22" s="79" t="s">
        <v>132</v>
      </c>
      <c r="G22" s="80"/>
      <c r="H22" s="81" t="s">
        <v>214</v>
      </c>
      <c r="I22" s="77"/>
      <c r="J22" s="79">
        <f>ROUNDUP(E22*0.75,2)</f>
        <v>3.75</v>
      </c>
      <c r="K22" s="79" t="s">
        <v>132</v>
      </c>
      <c r="L22" s="79"/>
      <c r="M22" s="79">
        <f>ROUNDUP((R5*E22)+(R6*J22)+(R7*(E22*2)),2)</f>
        <v>0</v>
      </c>
      <c r="N22" s="82">
        <f>ROUND(M22+(M22*15/100),2)</f>
        <v>0</v>
      </c>
      <c r="O22" s="75" t="s">
        <v>148</v>
      </c>
      <c r="P22" s="83"/>
      <c r="Q22" s="77"/>
      <c r="R22" s="84"/>
      <c r="S22" s="78"/>
      <c r="T22" s="85"/>
    </row>
    <row r="23" spans="1:20" ht="18.75" customHeight="1" x14ac:dyDescent="0.15">
      <c r="A23" s="218"/>
      <c r="B23" s="64"/>
      <c r="C23" s="65"/>
      <c r="D23" s="66"/>
      <c r="E23" s="67"/>
      <c r="F23" s="68"/>
      <c r="G23" s="69"/>
      <c r="H23" s="70"/>
      <c r="I23" s="66"/>
      <c r="J23" s="68"/>
      <c r="K23" s="68"/>
      <c r="L23" s="68"/>
      <c r="M23" s="68"/>
      <c r="N23" s="71"/>
      <c r="O23" s="64"/>
      <c r="P23" s="72"/>
      <c r="Q23" s="66"/>
      <c r="R23" s="73"/>
      <c r="S23" s="67"/>
      <c r="T23" s="74"/>
    </row>
    <row r="24" spans="1:20" ht="18.75" customHeight="1" x14ac:dyDescent="0.15">
      <c r="A24" s="218"/>
      <c r="B24" s="75" t="s">
        <v>18</v>
      </c>
      <c r="C24" s="76" t="s">
        <v>215</v>
      </c>
      <c r="D24" s="77" t="s">
        <v>146</v>
      </c>
      <c r="E24" s="108">
        <v>0.1</v>
      </c>
      <c r="F24" s="79" t="s">
        <v>166</v>
      </c>
      <c r="G24" s="80"/>
      <c r="H24" s="81" t="s">
        <v>215</v>
      </c>
      <c r="I24" s="77" t="s">
        <v>146</v>
      </c>
      <c r="J24" s="79">
        <f>ROUNDUP(E24*0.75,2)</f>
        <v>0.08</v>
      </c>
      <c r="K24" s="79" t="s">
        <v>166</v>
      </c>
      <c r="L24" s="79"/>
      <c r="M24" s="79">
        <f>ROUNDUP((R5*E24)+(R6*J24)+(R7*(E24*2)),2)</f>
        <v>0</v>
      </c>
      <c r="N24" s="82">
        <f>M24</f>
        <v>0</v>
      </c>
      <c r="O24" s="75" t="s">
        <v>148</v>
      </c>
      <c r="P24" s="83" t="s">
        <v>158</v>
      </c>
      <c r="Q24" s="77"/>
      <c r="R24" s="84">
        <v>100</v>
      </c>
      <c r="S24" s="78">
        <f>ROUNDUP(R24*0.75,2)</f>
        <v>75</v>
      </c>
      <c r="T24" s="85">
        <f>ROUNDUP((R5*R24)+(R6*S24)+(R7*(R24*2)),2)</f>
        <v>0</v>
      </c>
    </row>
    <row r="25" spans="1:20" ht="18.75" customHeight="1" x14ac:dyDescent="0.15">
      <c r="A25" s="218"/>
      <c r="B25" s="75"/>
      <c r="C25" s="76" t="s">
        <v>216</v>
      </c>
      <c r="D25" s="77"/>
      <c r="E25" s="78">
        <v>0.5</v>
      </c>
      <c r="F25" s="79" t="s">
        <v>132</v>
      </c>
      <c r="G25" s="80"/>
      <c r="H25" s="81" t="s">
        <v>216</v>
      </c>
      <c r="I25" s="77"/>
      <c r="J25" s="79">
        <f>ROUNDUP(E25*0.75,2)</f>
        <v>0.38</v>
      </c>
      <c r="K25" s="79" t="s">
        <v>132</v>
      </c>
      <c r="L25" s="79"/>
      <c r="M25" s="79">
        <f>ROUNDUP((R5*E25)+(R6*J25)+(R7*(E25*2)),2)</f>
        <v>0</v>
      </c>
      <c r="N25" s="82">
        <f>M25</f>
        <v>0</v>
      </c>
      <c r="O25" s="75"/>
      <c r="P25" s="83" t="s">
        <v>160</v>
      </c>
      <c r="Q25" s="77"/>
      <c r="R25" s="84">
        <v>3</v>
      </c>
      <c r="S25" s="78">
        <f>ROUNDUP(R25*0.75,2)</f>
        <v>2.25</v>
      </c>
      <c r="T25" s="85">
        <f>ROUNDUP((R5*R25)+(R6*S25)+(R7*(R25*2)),2)</f>
        <v>0</v>
      </c>
    </row>
    <row r="26" spans="1:20" ht="18.75" customHeight="1" x14ac:dyDescent="0.15">
      <c r="A26" s="218"/>
      <c r="B26" s="64"/>
      <c r="C26" s="65"/>
      <c r="D26" s="66"/>
      <c r="E26" s="67"/>
      <c r="F26" s="68"/>
      <c r="G26" s="69"/>
      <c r="H26" s="70"/>
      <c r="I26" s="66"/>
      <c r="J26" s="68"/>
      <c r="K26" s="68"/>
      <c r="L26" s="68"/>
      <c r="M26" s="68"/>
      <c r="N26" s="71"/>
      <c r="O26" s="64"/>
      <c r="P26" s="72"/>
      <c r="Q26" s="66"/>
      <c r="R26" s="73"/>
      <c r="S26" s="67"/>
      <c r="T26" s="74"/>
    </row>
    <row r="27" spans="1:20" ht="18.75" customHeight="1" x14ac:dyDescent="0.15">
      <c r="A27" s="218"/>
      <c r="B27" s="75" t="s">
        <v>20</v>
      </c>
      <c r="C27" s="76" t="s">
        <v>217</v>
      </c>
      <c r="D27" s="77"/>
      <c r="E27" s="109">
        <v>0.16666666666666666</v>
      </c>
      <c r="F27" s="79" t="s">
        <v>188</v>
      </c>
      <c r="G27" s="80"/>
      <c r="H27" s="81" t="s">
        <v>217</v>
      </c>
      <c r="I27" s="77"/>
      <c r="J27" s="79">
        <f>ROUNDUP(E27*0.75,2)</f>
        <v>0.13</v>
      </c>
      <c r="K27" s="79" t="s">
        <v>188</v>
      </c>
      <c r="L27" s="79"/>
      <c r="M27" s="79">
        <f>ROUNDUP((R5*E27)+(R6*J27)+(R7*(E27*2)),2)</f>
        <v>0</v>
      </c>
      <c r="N27" s="82">
        <f>M27</f>
        <v>0</v>
      </c>
      <c r="O27" s="75" t="s">
        <v>193</v>
      </c>
      <c r="P27" s="83"/>
      <c r="Q27" s="77"/>
      <c r="R27" s="84"/>
      <c r="S27" s="78"/>
      <c r="T27" s="85"/>
    </row>
    <row r="28" spans="1:20" ht="18.75" customHeight="1" thickBot="1" x14ac:dyDescent="0.2">
      <c r="A28" s="219"/>
      <c r="B28" s="86"/>
      <c r="C28" s="87"/>
      <c r="D28" s="88"/>
      <c r="E28" s="89"/>
      <c r="F28" s="90"/>
      <c r="G28" s="91"/>
      <c r="H28" s="92"/>
      <c r="I28" s="88"/>
      <c r="J28" s="90"/>
      <c r="K28" s="90"/>
      <c r="L28" s="90"/>
      <c r="M28" s="90"/>
      <c r="N28" s="93"/>
      <c r="O28" s="86"/>
      <c r="P28" s="94"/>
      <c r="Q28" s="88"/>
      <c r="R28" s="95"/>
      <c r="S28" s="89"/>
      <c r="T28" s="96"/>
    </row>
  </sheetData>
  <mergeCells count="5">
    <mergeCell ref="H1:O1"/>
    <mergeCell ref="A2:T2"/>
    <mergeCell ref="Q3:T3"/>
    <mergeCell ref="A8:F8"/>
    <mergeCell ref="A10:A28"/>
  </mergeCells>
  <phoneticPr fontId="11"/>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4CE305-475B-4E5B-B214-390A4737992E}">
  <sheetPr>
    <pageSetUpPr fitToPage="1"/>
  </sheetPr>
  <dimension ref="A1:U67"/>
  <sheetViews>
    <sheetView showZeros="0" zoomScale="60" zoomScaleNormal="60" zoomScaleSheetLayoutView="90" workbookViewId="0"/>
  </sheetViews>
  <sheetFormatPr defaultRowHeight="13.5" x14ac:dyDescent="0.15"/>
  <cols>
    <col min="1" max="1" width="4.5" style="114" customWidth="1"/>
    <col min="2" max="2" width="24.375" style="114" customWidth="1"/>
    <col min="3" max="3" width="28.25" style="114" customWidth="1"/>
    <col min="4" max="4" width="12.5" style="114" hidden="1" customWidth="1"/>
    <col min="5" max="6" width="10.375" style="63" customWidth="1"/>
    <col min="7" max="7" width="10" style="114" customWidth="1"/>
    <col min="8" max="8" width="18.75" style="114" customWidth="1"/>
    <col min="9" max="9" width="22.5" style="114" customWidth="1"/>
    <col min="10" max="10" width="21.25" style="114" customWidth="1"/>
    <col min="11" max="11" width="11.125" style="114" customWidth="1"/>
    <col min="12" max="12" width="22.375" style="114" customWidth="1"/>
    <col min="13" max="13" width="21.25" style="114" customWidth="1"/>
    <col min="14" max="14" width="11.25" style="114" customWidth="1"/>
    <col min="15" max="15" width="12.5" hidden="1" customWidth="1"/>
  </cols>
  <sheetData>
    <row r="1" spans="1:21" s="114" customFormat="1" ht="37.5" customHeight="1" x14ac:dyDescent="0.15">
      <c r="A1" s="113" t="s">
        <v>0</v>
      </c>
      <c r="B1" s="16"/>
      <c r="C1" s="113"/>
      <c r="D1" s="113"/>
      <c r="E1" s="235"/>
      <c r="F1" s="236"/>
      <c r="G1" s="236"/>
      <c r="H1" s="236"/>
      <c r="I1" s="236"/>
      <c r="J1" s="236"/>
      <c r="K1" s="236"/>
      <c r="L1" s="236"/>
      <c r="M1" s="236"/>
      <c r="N1" s="236"/>
      <c r="O1"/>
      <c r="P1"/>
      <c r="Q1"/>
      <c r="R1"/>
      <c r="S1"/>
      <c r="T1"/>
      <c r="U1"/>
    </row>
    <row r="2" spans="1:21" s="114" customFormat="1" ht="36" customHeight="1" x14ac:dyDescent="0.15">
      <c r="A2" s="210" t="s">
        <v>106</v>
      </c>
      <c r="B2" s="211"/>
      <c r="C2" s="211"/>
      <c r="D2" s="211"/>
      <c r="E2" s="211"/>
      <c r="F2" s="211"/>
      <c r="G2" s="211"/>
      <c r="H2" s="211"/>
      <c r="I2" s="211"/>
      <c r="J2" s="211"/>
      <c r="K2" s="211"/>
      <c r="L2" s="211"/>
      <c r="M2" s="211"/>
      <c r="N2" s="211"/>
      <c r="O2" s="236"/>
      <c r="P2"/>
      <c r="Q2"/>
      <c r="R2"/>
      <c r="S2"/>
      <c r="T2"/>
      <c r="U2"/>
    </row>
    <row r="3" spans="1:21" s="114" customFormat="1" ht="18.75" customHeight="1" x14ac:dyDescent="0.15">
      <c r="A3" s="113"/>
      <c r="B3" s="16"/>
      <c r="C3" s="113"/>
      <c r="D3" s="113"/>
      <c r="G3" s="113"/>
      <c r="H3" s="113"/>
      <c r="I3" s="16"/>
      <c r="J3" s="113"/>
      <c r="K3" s="113"/>
      <c r="L3" s="16"/>
      <c r="M3" s="113"/>
      <c r="N3" s="113"/>
      <c r="O3"/>
      <c r="P3"/>
      <c r="Q3"/>
      <c r="R3"/>
      <c r="S3"/>
      <c r="T3"/>
      <c r="U3"/>
    </row>
    <row r="4" spans="1:21" s="114" customFormat="1" ht="23.25" customHeight="1" x14ac:dyDescent="0.15">
      <c r="A4" s="115"/>
      <c r="B4" s="116"/>
      <c r="C4" s="115"/>
      <c r="D4" s="115"/>
      <c r="G4" s="115"/>
      <c r="H4" s="115"/>
      <c r="I4" s="116"/>
      <c r="J4" s="115"/>
      <c r="K4" s="115"/>
      <c r="L4" s="117"/>
      <c r="M4" s="117"/>
      <c r="N4" s="118"/>
      <c r="O4" s="14"/>
      <c r="P4"/>
      <c r="Q4"/>
      <c r="R4"/>
      <c r="S4"/>
      <c r="T4"/>
      <c r="U4"/>
    </row>
    <row r="5" spans="1:21" s="114" customFormat="1" ht="31.5" customHeight="1" x14ac:dyDescent="0.15">
      <c r="A5" s="115"/>
      <c r="B5" s="116"/>
      <c r="C5" s="115"/>
      <c r="D5" s="115"/>
      <c r="G5" s="115"/>
      <c r="H5" s="115"/>
      <c r="I5" s="116"/>
      <c r="J5" s="115"/>
      <c r="K5" s="115"/>
      <c r="L5" s="116"/>
      <c r="M5" s="119"/>
      <c r="N5" s="115"/>
      <c r="O5" s="115"/>
      <c r="P5"/>
      <c r="Q5"/>
      <c r="R5"/>
      <c r="S5"/>
      <c r="T5"/>
      <c r="U5"/>
    </row>
    <row r="6" spans="1:21" ht="31.5" customHeight="1" thickBot="1" x14ac:dyDescent="0.2">
      <c r="A6" s="115"/>
      <c r="B6" s="115"/>
      <c r="C6" s="115"/>
      <c r="D6" s="115"/>
      <c r="E6" s="237"/>
      <c r="F6" s="238"/>
      <c r="G6" s="115"/>
      <c r="H6" s="115"/>
      <c r="I6" s="115"/>
      <c r="J6" s="115"/>
      <c r="K6" s="115"/>
      <c r="L6" s="115"/>
      <c r="M6" s="119"/>
      <c r="N6" s="115"/>
      <c r="O6" s="115"/>
    </row>
    <row r="7" spans="1:21" ht="33.75" customHeight="1" thickBot="1" x14ac:dyDescent="0.3">
      <c r="A7" s="239" t="s">
        <v>343</v>
      </c>
      <c r="B7" s="240"/>
      <c r="C7" s="240"/>
      <c r="D7" s="120"/>
      <c r="E7" s="241" t="s">
        <v>395</v>
      </c>
      <c r="F7" s="242"/>
      <c r="G7" s="121"/>
      <c r="H7" s="121"/>
      <c r="I7" s="121"/>
      <c r="J7" s="121"/>
      <c r="K7" s="122"/>
      <c r="L7" s="121"/>
      <c r="M7" s="121"/>
    </row>
    <row r="8" spans="1:21" ht="18.75" customHeight="1" x14ac:dyDescent="0.15">
      <c r="A8" s="243"/>
      <c r="B8" s="244"/>
      <c r="C8" s="245"/>
      <c r="D8" s="223" t="s">
        <v>119</v>
      </c>
      <c r="E8" s="249" t="s">
        <v>396</v>
      </c>
      <c r="F8" s="252" t="s">
        <v>397</v>
      </c>
      <c r="G8" s="123" t="s">
        <v>398</v>
      </c>
      <c r="H8" s="124" t="s">
        <v>399</v>
      </c>
      <c r="I8" s="255" t="s">
        <v>400</v>
      </c>
      <c r="J8" s="256"/>
      <c r="K8" s="257"/>
      <c r="L8" s="220" t="s">
        <v>401</v>
      </c>
      <c r="M8" s="221"/>
      <c r="N8" s="222"/>
      <c r="O8" s="223" t="s">
        <v>119</v>
      </c>
    </row>
    <row r="9" spans="1:21" ht="18.75" customHeight="1" x14ac:dyDescent="0.15">
      <c r="A9" s="246"/>
      <c r="B9" s="247"/>
      <c r="C9" s="248"/>
      <c r="D9" s="224"/>
      <c r="E9" s="250"/>
      <c r="F9" s="253"/>
      <c r="G9" s="23" t="s">
        <v>402</v>
      </c>
      <c r="H9" s="125" t="s">
        <v>403</v>
      </c>
      <c r="I9" s="226" t="s">
        <v>404</v>
      </c>
      <c r="J9" s="227"/>
      <c r="K9" s="228"/>
      <c r="L9" s="229" t="s">
        <v>405</v>
      </c>
      <c r="M9" s="230"/>
      <c r="N9" s="231"/>
      <c r="O9" s="224"/>
    </row>
    <row r="10" spans="1:21" ht="18.75" customHeight="1" thickBot="1" x14ac:dyDescent="0.2">
      <c r="A10" s="126"/>
      <c r="B10" s="127" t="s">
        <v>114</v>
      </c>
      <c r="C10" s="128" t="s">
        <v>406</v>
      </c>
      <c r="D10" s="225"/>
      <c r="E10" s="251"/>
      <c r="F10" s="254"/>
      <c r="G10" s="129" t="s">
        <v>397</v>
      </c>
      <c r="H10" s="130" t="s">
        <v>407</v>
      </c>
      <c r="I10" s="131" t="s">
        <v>114</v>
      </c>
      <c r="J10" s="128" t="s">
        <v>406</v>
      </c>
      <c r="K10" s="132" t="s">
        <v>407</v>
      </c>
      <c r="L10" s="131" t="s">
        <v>114</v>
      </c>
      <c r="M10" s="130" t="s">
        <v>406</v>
      </c>
      <c r="N10" s="132" t="s">
        <v>407</v>
      </c>
      <c r="O10" s="225"/>
    </row>
    <row r="11" spans="1:21" ht="14.25" x14ac:dyDescent="0.15">
      <c r="A11" s="232" t="s">
        <v>128</v>
      </c>
      <c r="B11" s="133" t="s">
        <v>8</v>
      </c>
      <c r="C11" s="133" t="s">
        <v>408</v>
      </c>
      <c r="D11" s="133"/>
      <c r="E11" s="54"/>
      <c r="F11" s="54"/>
      <c r="G11" s="133"/>
      <c r="H11" s="134" t="s">
        <v>409</v>
      </c>
      <c r="I11" s="133" t="s">
        <v>8</v>
      </c>
      <c r="J11" s="133" t="s">
        <v>408</v>
      </c>
      <c r="K11" s="134" t="s">
        <v>410</v>
      </c>
      <c r="L11" s="133" t="s">
        <v>11</v>
      </c>
      <c r="M11" s="133" t="s">
        <v>408</v>
      </c>
      <c r="N11" s="134">
        <v>30</v>
      </c>
      <c r="O11" s="135"/>
    </row>
    <row r="12" spans="1:21" ht="14.25" x14ac:dyDescent="0.15">
      <c r="A12" s="233"/>
      <c r="B12" s="136"/>
      <c r="C12" s="136"/>
      <c r="D12" s="136"/>
      <c r="E12" s="66"/>
      <c r="F12" s="66"/>
      <c r="G12" s="136"/>
      <c r="H12" s="137"/>
      <c r="I12" s="136"/>
      <c r="J12" s="136"/>
      <c r="K12" s="137"/>
      <c r="L12" s="136"/>
      <c r="M12" s="136"/>
      <c r="N12" s="137"/>
      <c r="O12" s="138"/>
    </row>
    <row r="13" spans="1:21" ht="14.25" x14ac:dyDescent="0.15">
      <c r="A13" s="233"/>
      <c r="B13" s="139" t="s">
        <v>34</v>
      </c>
      <c r="C13" s="139" t="s">
        <v>197</v>
      </c>
      <c r="D13" s="139"/>
      <c r="E13" s="77"/>
      <c r="F13" s="77"/>
      <c r="G13" s="139"/>
      <c r="H13" s="151">
        <v>0.1</v>
      </c>
      <c r="I13" s="139" t="s">
        <v>36</v>
      </c>
      <c r="J13" s="139" t="s">
        <v>197</v>
      </c>
      <c r="K13" s="151">
        <v>0.1</v>
      </c>
      <c r="L13" s="139" t="s">
        <v>37</v>
      </c>
      <c r="M13" s="139" t="s">
        <v>197</v>
      </c>
      <c r="N13" s="151">
        <v>0.1</v>
      </c>
      <c r="O13" s="142"/>
    </row>
    <row r="14" spans="1:21" ht="14.25" x14ac:dyDescent="0.15">
      <c r="A14" s="233"/>
      <c r="B14" s="139"/>
      <c r="C14" s="139" t="s">
        <v>201</v>
      </c>
      <c r="D14" s="139"/>
      <c r="E14" s="77"/>
      <c r="F14" s="77"/>
      <c r="G14" s="139"/>
      <c r="H14" s="140">
        <v>10</v>
      </c>
      <c r="I14" s="139"/>
      <c r="J14" s="141" t="s">
        <v>415</v>
      </c>
      <c r="K14" s="140">
        <v>5</v>
      </c>
      <c r="L14" s="139"/>
      <c r="M14" s="139" t="s">
        <v>152</v>
      </c>
      <c r="N14" s="140">
        <v>20</v>
      </c>
      <c r="O14" s="142"/>
    </row>
    <row r="15" spans="1:21" ht="14.25" x14ac:dyDescent="0.15">
      <c r="A15" s="233"/>
      <c r="B15" s="139"/>
      <c r="C15" s="139" t="s">
        <v>152</v>
      </c>
      <c r="D15" s="139"/>
      <c r="E15" s="77"/>
      <c r="F15" s="77"/>
      <c r="G15" s="139"/>
      <c r="H15" s="140">
        <v>20</v>
      </c>
      <c r="I15" s="139"/>
      <c r="J15" s="139" t="s">
        <v>152</v>
      </c>
      <c r="K15" s="140">
        <v>20</v>
      </c>
      <c r="L15" s="139"/>
      <c r="M15" s="139" t="s">
        <v>143</v>
      </c>
      <c r="N15" s="140">
        <v>5</v>
      </c>
      <c r="O15" s="142"/>
    </row>
    <row r="16" spans="1:21" ht="14.25" x14ac:dyDescent="0.15">
      <c r="A16" s="233"/>
      <c r="B16" s="139"/>
      <c r="C16" s="139" t="s">
        <v>143</v>
      </c>
      <c r="D16" s="139"/>
      <c r="E16" s="77"/>
      <c r="F16" s="77"/>
      <c r="G16" s="139"/>
      <c r="H16" s="140">
        <v>5</v>
      </c>
      <c r="I16" s="139"/>
      <c r="J16" s="139" t="s">
        <v>143</v>
      </c>
      <c r="K16" s="140">
        <v>5</v>
      </c>
      <c r="L16" s="136"/>
      <c r="M16" s="136"/>
      <c r="N16" s="137"/>
      <c r="O16" s="138"/>
    </row>
    <row r="17" spans="1:15" ht="14.25" x14ac:dyDescent="0.15">
      <c r="A17" s="233"/>
      <c r="B17" s="139"/>
      <c r="C17" s="139"/>
      <c r="D17" s="139"/>
      <c r="E17" s="77"/>
      <c r="F17" s="77"/>
      <c r="G17" s="139" t="s">
        <v>158</v>
      </c>
      <c r="H17" s="140" t="s">
        <v>412</v>
      </c>
      <c r="I17" s="139"/>
      <c r="J17" s="139"/>
      <c r="K17" s="140"/>
      <c r="L17" s="139" t="s">
        <v>27</v>
      </c>
      <c r="M17" s="139" t="s">
        <v>135</v>
      </c>
      <c r="N17" s="140">
        <v>10</v>
      </c>
      <c r="O17" s="142"/>
    </row>
    <row r="18" spans="1:15" ht="14.25" x14ac:dyDescent="0.15">
      <c r="A18" s="233"/>
      <c r="B18" s="139"/>
      <c r="C18" s="139"/>
      <c r="D18" s="139"/>
      <c r="E18" s="77"/>
      <c r="F18" s="77"/>
      <c r="G18" s="139" t="s">
        <v>151</v>
      </c>
      <c r="H18" s="140" t="s">
        <v>413</v>
      </c>
      <c r="I18" s="139"/>
      <c r="J18" s="139"/>
      <c r="K18" s="140"/>
      <c r="L18" s="136"/>
      <c r="M18" s="136"/>
      <c r="N18" s="137"/>
      <c r="O18" s="138"/>
    </row>
    <row r="19" spans="1:15" ht="14.25" x14ac:dyDescent="0.15">
      <c r="A19" s="233"/>
      <c r="B19" s="139"/>
      <c r="C19" s="139"/>
      <c r="D19" s="139"/>
      <c r="E19" s="77"/>
      <c r="F19" s="77" t="s">
        <v>146</v>
      </c>
      <c r="G19" s="139" t="s">
        <v>209</v>
      </c>
      <c r="H19" s="140" t="s">
        <v>413</v>
      </c>
      <c r="I19" s="139"/>
      <c r="J19" s="139"/>
      <c r="K19" s="140"/>
      <c r="L19" s="139" t="s">
        <v>20</v>
      </c>
      <c r="M19" s="139" t="s">
        <v>217</v>
      </c>
      <c r="N19" s="151">
        <v>0.1</v>
      </c>
      <c r="O19" s="142"/>
    </row>
    <row r="20" spans="1:15" ht="14.25" x14ac:dyDescent="0.15">
      <c r="A20" s="233"/>
      <c r="B20" s="136"/>
      <c r="C20" s="136"/>
      <c r="D20" s="136"/>
      <c r="E20" s="66"/>
      <c r="F20" s="66"/>
      <c r="G20" s="136"/>
      <c r="H20" s="137"/>
      <c r="I20" s="136"/>
      <c r="J20" s="136"/>
      <c r="K20" s="137"/>
      <c r="L20" s="139"/>
      <c r="M20" s="139"/>
      <c r="N20" s="140"/>
      <c r="O20" s="142"/>
    </row>
    <row r="21" spans="1:15" ht="14.25" x14ac:dyDescent="0.15">
      <c r="A21" s="233"/>
      <c r="B21" s="139" t="s">
        <v>39</v>
      </c>
      <c r="C21" s="139" t="s">
        <v>135</v>
      </c>
      <c r="D21" s="139"/>
      <c r="E21" s="77"/>
      <c r="F21" s="77"/>
      <c r="G21" s="139"/>
      <c r="H21" s="140">
        <v>20</v>
      </c>
      <c r="I21" s="139" t="s">
        <v>39</v>
      </c>
      <c r="J21" s="139" t="s">
        <v>135</v>
      </c>
      <c r="K21" s="140">
        <v>10</v>
      </c>
      <c r="L21" s="139"/>
      <c r="M21" s="139"/>
      <c r="N21" s="140"/>
      <c r="O21" s="142"/>
    </row>
    <row r="22" spans="1:15" ht="14.25" x14ac:dyDescent="0.15">
      <c r="A22" s="233"/>
      <c r="B22" s="139"/>
      <c r="C22" s="139" t="s">
        <v>214</v>
      </c>
      <c r="D22" s="139"/>
      <c r="E22" s="77"/>
      <c r="F22" s="77"/>
      <c r="G22" s="139"/>
      <c r="H22" s="140">
        <v>5</v>
      </c>
      <c r="I22" s="139"/>
      <c r="J22" s="139" t="s">
        <v>214</v>
      </c>
      <c r="K22" s="140">
        <v>5</v>
      </c>
      <c r="L22" s="139"/>
      <c r="M22" s="139"/>
      <c r="N22" s="140"/>
      <c r="O22" s="142"/>
    </row>
    <row r="23" spans="1:15" ht="14.25" x14ac:dyDescent="0.15">
      <c r="A23" s="233"/>
      <c r="B23" s="139"/>
      <c r="C23" s="139"/>
      <c r="D23" s="139"/>
      <c r="E23" s="77"/>
      <c r="F23" s="143"/>
      <c r="G23" s="139" t="s">
        <v>158</v>
      </c>
      <c r="H23" s="140" t="s">
        <v>413</v>
      </c>
      <c r="I23" s="139"/>
      <c r="J23" s="139"/>
      <c r="K23" s="140"/>
      <c r="L23" s="139"/>
      <c r="M23" s="139"/>
      <c r="N23" s="140"/>
      <c r="O23" s="142"/>
    </row>
    <row r="24" spans="1:15" ht="14.25" x14ac:dyDescent="0.15">
      <c r="A24" s="233"/>
      <c r="B24" s="136"/>
      <c r="C24" s="136"/>
      <c r="D24" s="136"/>
      <c r="E24" s="66"/>
      <c r="F24" s="66"/>
      <c r="G24" s="136"/>
      <c r="H24" s="137"/>
      <c r="I24" s="136"/>
      <c r="J24" s="136"/>
      <c r="K24" s="137"/>
      <c r="L24" s="139"/>
      <c r="M24" s="139"/>
      <c r="N24" s="140"/>
      <c r="O24" s="142"/>
    </row>
    <row r="25" spans="1:15" ht="14.25" x14ac:dyDescent="0.15">
      <c r="A25" s="233"/>
      <c r="B25" s="139" t="s">
        <v>18</v>
      </c>
      <c r="C25" s="139" t="s">
        <v>215</v>
      </c>
      <c r="D25" s="139"/>
      <c r="E25" s="77" t="s">
        <v>146</v>
      </c>
      <c r="F25" s="77"/>
      <c r="G25" s="139"/>
      <c r="H25" s="152">
        <v>0.05</v>
      </c>
      <c r="I25" s="139" t="s">
        <v>18</v>
      </c>
      <c r="J25" s="139" t="s">
        <v>215</v>
      </c>
      <c r="K25" s="152">
        <v>0.05</v>
      </c>
      <c r="L25" s="139"/>
      <c r="M25" s="139"/>
      <c r="N25" s="140"/>
      <c r="O25" s="142"/>
    </row>
    <row r="26" spans="1:15" ht="14.25" x14ac:dyDescent="0.15">
      <c r="A26" s="233"/>
      <c r="B26" s="139"/>
      <c r="C26" s="139" t="s">
        <v>216</v>
      </c>
      <c r="D26" s="139"/>
      <c r="E26" s="77"/>
      <c r="F26" s="77"/>
      <c r="G26" s="139"/>
      <c r="H26" s="140">
        <v>0.5</v>
      </c>
      <c r="I26" s="139"/>
      <c r="J26" s="139" t="s">
        <v>216</v>
      </c>
      <c r="K26" s="140">
        <v>0.5</v>
      </c>
      <c r="L26" s="139"/>
      <c r="M26" s="139"/>
      <c r="N26" s="140"/>
      <c r="O26" s="142"/>
    </row>
    <row r="27" spans="1:15" ht="14.25" x14ac:dyDescent="0.15">
      <c r="A27" s="233"/>
      <c r="B27" s="139"/>
      <c r="C27" s="139"/>
      <c r="D27" s="139"/>
      <c r="E27" s="77"/>
      <c r="F27" s="77"/>
      <c r="G27" s="139" t="s">
        <v>158</v>
      </c>
      <c r="H27" s="140" t="s">
        <v>412</v>
      </c>
      <c r="I27" s="139"/>
      <c r="J27" s="139"/>
      <c r="K27" s="140"/>
      <c r="L27" s="139"/>
      <c r="M27" s="139"/>
      <c r="N27" s="140"/>
      <c r="O27" s="142"/>
    </row>
    <row r="28" spans="1:15" ht="14.25" x14ac:dyDescent="0.15">
      <c r="A28" s="233"/>
      <c r="B28" s="139"/>
      <c r="C28" s="139"/>
      <c r="D28" s="139"/>
      <c r="E28" s="77"/>
      <c r="F28" s="77"/>
      <c r="G28" s="139" t="s">
        <v>160</v>
      </c>
      <c r="H28" s="140" t="s">
        <v>413</v>
      </c>
      <c r="I28" s="139"/>
      <c r="J28" s="139"/>
      <c r="K28" s="140"/>
      <c r="L28" s="139"/>
      <c r="M28" s="139"/>
      <c r="N28" s="140"/>
      <c r="O28" s="142"/>
    </row>
    <row r="29" spans="1:15" ht="14.25" x14ac:dyDescent="0.15">
      <c r="A29" s="233"/>
      <c r="B29" s="136"/>
      <c r="C29" s="136"/>
      <c r="D29" s="136"/>
      <c r="E29" s="66"/>
      <c r="F29" s="66"/>
      <c r="G29" s="136"/>
      <c r="H29" s="137"/>
      <c r="I29" s="136"/>
      <c r="J29" s="136"/>
      <c r="K29" s="137"/>
      <c r="L29" s="139"/>
      <c r="M29" s="139"/>
      <c r="N29" s="140"/>
      <c r="O29" s="142"/>
    </row>
    <row r="30" spans="1:15" ht="14.25" x14ac:dyDescent="0.15">
      <c r="A30" s="233"/>
      <c r="B30" s="139" t="s">
        <v>20</v>
      </c>
      <c r="C30" s="139" t="s">
        <v>217</v>
      </c>
      <c r="D30" s="139"/>
      <c r="E30" s="77"/>
      <c r="F30" s="77"/>
      <c r="G30" s="139"/>
      <c r="H30" s="150">
        <v>0.13</v>
      </c>
      <c r="I30" s="139" t="s">
        <v>20</v>
      </c>
      <c r="J30" s="139" t="s">
        <v>217</v>
      </c>
      <c r="K30" s="150">
        <v>0.13</v>
      </c>
      <c r="L30" s="139"/>
      <c r="M30" s="139"/>
      <c r="N30" s="140"/>
      <c r="O30" s="142"/>
    </row>
    <row r="31" spans="1:15" ht="15" thickBot="1" x14ac:dyDescent="0.2">
      <c r="A31" s="234"/>
      <c r="B31" s="144"/>
      <c r="C31" s="144"/>
      <c r="D31" s="144"/>
      <c r="E31" s="88"/>
      <c r="F31" s="88"/>
      <c r="G31" s="144"/>
      <c r="H31" s="145"/>
      <c r="I31" s="144"/>
      <c r="J31" s="144"/>
      <c r="K31" s="145"/>
      <c r="L31" s="144"/>
      <c r="M31" s="144"/>
      <c r="N31" s="145"/>
      <c r="O31" s="146"/>
    </row>
    <row r="32" spans="1:15" ht="14.25" x14ac:dyDescent="0.15">
      <c r="B32" s="116"/>
      <c r="C32" s="116"/>
      <c r="D32" s="116"/>
      <c r="G32" s="116"/>
      <c r="H32" s="147"/>
      <c r="I32" s="116"/>
      <c r="J32" s="116"/>
      <c r="K32" s="147"/>
      <c r="L32" s="116"/>
      <c r="M32" s="116"/>
      <c r="N32" s="147"/>
    </row>
    <row r="33" spans="2:14" ht="14.25" x14ac:dyDescent="0.15">
      <c r="B33" s="116"/>
      <c r="C33" s="116"/>
      <c r="D33" s="116"/>
      <c r="G33" s="116"/>
      <c r="H33" s="147"/>
      <c r="I33" s="116"/>
      <c r="J33" s="116"/>
      <c r="K33" s="147"/>
      <c r="L33" s="116"/>
      <c r="M33" s="116"/>
      <c r="N33" s="147"/>
    </row>
    <row r="34" spans="2:14" ht="14.25" x14ac:dyDescent="0.15">
      <c r="B34" s="116"/>
      <c r="C34" s="116"/>
      <c r="D34" s="116"/>
      <c r="G34" s="116"/>
      <c r="H34" s="147"/>
      <c r="I34" s="116"/>
      <c r="J34" s="116"/>
      <c r="K34" s="147"/>
      <c r="L34" s="116"/>
      <c r="M34" s="116"/>
      <c r="N34" s="147"/>
    </row>
    <row r="35" spans="2:14" ht="14.25" x14ac:dyDescent="0.15">
      <c r="B35" s="116"/>
      <c r="C35" s="116"/>
      <c r="D35" s="116"/>
      <c r="G35" s="116"/>
      <c r="H35" s="147"/>
      <c r="I35" s="116"/>
      <c r="J35" s="116"/>
      <c r="K35" s="147"/>
      <c r="L35" s="116"/>
      <c r="M35" s="116"/>
      <c r="N35" s="147"/>
    </row>
    <row r="36" spans="2:14" ht="14.25" x14ac:dyDescent="0.15">
      <c r="B36" s="116"/>
      <c r="C36" s="116"/>
      <c r="D36" s="116"/>
      <c r="G36" s="116"/>
      <c r="H36" s="147"/>
      <c r="I36" s="116"/>
      <c r="J36" s="116"/>
      <c r="K36" s="147"/>
      <c r="L36" s="116"/>
      <c r="M36" s="116"/>
      <c r="N36" s="147"/>
    </row>
    <row r="37" spans="2:14" ht="14.25" x14ac:dyDescent="0.15">
      <c r="B37" s="116"/>
      <c r="C37" s="116"/>
      <c r="D37" s="116"/>
      <c r="G37" s="116"/>
      <c r="H37" s="147"/>
      <c r="I37" s="116"/>
      <c r="J37" s="116"/>
      <c r="K37" s="147"/>
      <c r="L37" s="116"/>
      <c r="M37" s="116"/>
      <c r="N37" s="147"/>
    </row>
    <row r="38" spans="2:14" ht="14.25" x14ac:dyDescent="0.15">
      <c r="B38" s="116"/>
      <c r="C38" s="116"/>
      <c r="D38" s="116"/>
      <c r="G38" s="116"/>
      <c r="H38" s="147"/>
      <c r="I38" s="116"/>
      <c r="J38" s="116"/>
      <c r="K38" s="147"/>
      <c r="L38" s="116"/>
      <c r="M38" s="116"/>
      <c r="N38" s="147"/>
    </row>
    <row r="39" spans="2:14" ht="14.25" x14ac:dyDescent="0.15">
      <c r="B39" s="116"/>
      <c r="C39" s="116"/>
      <c r="D39" s="116"/>
      <c r="G39" s="116"/>
      <c r="H39" s="147"/>
      <c r="I39" s="116"/>
      <c r="J39" s="116"/>
      <c r="K39" s="147"/>
      <c r="L39" s="116"/>
      <c r="M39" s="116"/>
      <c r="N39" s="147"/>
    </row>
    <row r="40" spans="2:14" ht="14.25" x14ac:dyDescent="0.15">
      <c r="B40" s="116"/>
      <c r="C40" s="116"/>
      <c r="D40" s="116"/>
      <c r="G40" s="116"/>
      <c r="H40" s="147"/>
      <c r="I40" s="116"/>
      <c r="J40" s="116"/>
      <c r="K40" s="147"/>
      <c r="L40" s="116"/>
      <c r="M40" s="116"/>
      <c r="N40" s="147"/>
    </row>
    <row r="41" spans="2:14" ht="14.25" x14ac:dyDescent="0.15">
      <c r="B41" s="116"/>
      <c r="C41" s="116"/>
      <c r="D41" s="116"/>
      <c r="G41" s="116"/>
      <c r="H41" s="147"/>
      <c r="I41" s="116"/>
      <c r="J41" s="116"/>
      <c r="K41" s="147"/>
      <c r="L41" s="116"/>
      <c r="M41" s="116"/>
      <c r="N41" s="147"/>
    </row>
    <row r="42" spans="2:14" ht="14.25" x14ac:dyDescent="0.15">
      <c r="B42" s="116"/>
      <c r="C42" s="116"/>
      <c r="D42" s="116"/>
      <c r="G42" s="116"/>
      <c r="H42" s="147"/>
      <c r="I42" s="116"/>
      <c r="J42" s="116"/>
      <c r="K42" s="147"/>
      <c r="L42" s="116"/>
      <c r="M42" s="116"/>
      <c r="N42" s="147"/>
    </row>
    <row r="43" spans="2:14" ht="14.25" x14ac:dyDescent="0.15">
      <c r="B43" s="116"/>
      <c r="C43" s="116"/>
      <c r="D43" s="116"/>
      <c r="G43" s="116"/>
      <c r="H43" s="147"/>
      <c r="I43" s="116"/>
      <c r="J43" s="116"/>
      <c r="K43" s="147"/>
      <c r="L43" s="116"/>
      <c r="M43" s="116"/>
      <c r="N43" s="147"/>
    </row>
    <row r="44" spans="2:14" ht="14.25" x14ac:dyDescent="0.15">
      <c r="B44" s="116"/>
      <c r="C44" s="116"/>
      <c r="D44" s="116"/>
      <c r="G44" s="116"/>
      <c r="H44" s="147"/>
      <c r="I44" s="116"/>
      <c r="J44" s="116"/>
      <c r="K44" s="147"/>
      <c r="L44" s="116"/>
      <c r="M44" s="116"/>
      <c r="N44" s="147"/>
    </row>
    <row r="45" spans="2:14" ht="14.25" x14ac:dyDescent="0.15">
      <c r="B45" s="116"/>
      <c r="C45" s="116"/>
      <c r="D45" s="116"/>
      <c r="G45" s="116"/>
      <c r="H45" s="147"/>
      <c r="I45" s="116"/>
      <c r="J45" s="116"/>
      <c r="K45" s="147"/>
      <c r="L45" s="116"/>
      <c r="M45" s="116"/>
      <c r="N45" s="147"/>
    </row>
    <row r="46" spans="2:14" ht="14.25" x14ac:dyDescent="0.15">
      <c r="B46" s="116"/>
      <c r="C46" s="116"/>
      <c r="D46" s="116"/>
      <c r="G46" s="116"/>
      <c r="H46" s="147"/>
      <c r="I46" s="116"/>
      <c r="J46" s="116"/>
      <c r="K46" s="147"/>
      <c r="L46" s="116"/>
      <c r="M46" s="116"/>
      <c r="N46" s="147"/>
    </row>
    <row r="47" spans="2:14" ht="14.25" x14ac:dyDescent="0.15">
      <c r="B47" s="116"/>
      <c r="C47" s="116"/>
      <c r="D47" s="116"/>
      <c r="G47" s="116"/>
      <c r="H47" s="147"/>
      <c r="I47" s="116"/>
      <c r="J47" s="116"/>
      <c r="K47" s="147"/>
      <c r="L47" s="116"/>
      <c r="M47" s="116"/>
      <c r="N47" s="147"/>
    </row>
    <row r="48" spans="2:14" ht="14.25" x14ac:dyDescent="0.15">
      <c r="B48" s="116"/>
      <c r="C48" s="116"/>
      <c r="D48" s="116"/>
      <c r="G48" s="116"/>
      <c r="H48" s="147"/>
      <c r="I48" s="116"/>
      <c r="J48" s="116"/>
      <c r="K48" s="147"/>
      <c r="L48" s="116"/>
      <c r="M48" s="116"/>
      <c r="N48" s="147"/>
    </row>
    <row r="49" spans="2:14" ht="14.25" x14ac:dyDescent="0.15">
      <c r="B49" s="116"/>
      <c r="C49" s="116"/>
      <c r="D49" s="116"/>
      <c r="G49" s="116"/>
      <c r="H49" s="147"/>
      <c r="I49" s="116"/>
      <c r="J49" s="116"/>
      <c r="K49" s="147"/>
      <c r="L49" s="116"/>
      <c r="M49" s="116"/>
      <c r="N49" s="147"/>
    </row>
    <row r="50" spans="2:14" ht="14.25" x14ac:dyDescent="0.15">
      <c r="B50" s="116"/>
      <c r="C50" s="116"/>
      <c r="D50" s="116"/>
      <c r="G50" s="116"/>
      <c r="H50" s="147"/>
      <c r="I50" s="116"/>
      <c r="J50" s="116"/>
      <c r="K50" s="147"/>
      <c r="L50" s="116"/>
      <c r="M50" s="116"/>
      <c r="N50" s="147"/>
    </row>
    <row r="51" spans="2:14" ht="14.25" x14ac:dyDescent="0.15">
      <c r="B51" s="116"/>
      <c r="C51" s="116"/>
      <c r="D51" s="116"/>
      <c r="G51" s="116"/>
      <c r="H51" s="147"/>
      <c r="I51" s="116"/>
      <c r="J51" s="116"/>
      <c r="K51" s="147"/>
      <c r="L51" s="116"/>
      <c r="M51" s="116"/>
      <c r="N51" s="147"/>
    </row>
    <row r="52" spans="2:14" ht="14.25" x14ac:dyDescent="0.15">
      <c r="B52" s="116"/>
      <c r="C52" s="116"/>
      <c r="D52" s="116"/>
      <c r="G52" s="116"/>
      <c r="H52" s="147"/>
      <c r="I52" s="116"/>
      <c r="J52" s="116"/>
      <c r="K52" s="147"/>
      <c r="L52" s="116"/>
      <c r="M52" s="116"/>
      <c r="N52" s="147"/>
    </row>
    <row r="53" spans="2:14" ht="14.25" x14ac:dyDescent="0.15">
      <c r="B53" s="116"/>
      <c r="C53" s="116"/>
      <c r="D53" s="116"/>
      <c r="G53" s="116"/>
      <c r="H53" s="147"/>
      <c r="I53" s="116"/>
      <c r="J53" s="116"/>
      <c r="K53" s="147"/>
      <c r="L53" s="116"/>
      <c r="M53" s="116"/>
      <c r="N53" s="147"/>
    </row>
    <row r="54" spans="2:14" ht="14.25" x14ac:dyDescent="0.15">
      <c r="B54" s="116"/>
      <c r="C54" s="116"/>
      <c r="D54" s="116"/>
      <c r="G54" s="116"/>
      <c r="H54" s="147"/>
      <c r="I54" s="116"/>
      <c r="J54" s="116"/>
      <c r="K54" s="147"/>
      <c r="L54" s="116"/>
      <c r="M54" s="116"/>
      <c r="N54" s="147"/>
    </row>
    <row r="55" spans="2:14" ht="14.25" x14ac:dyDescent="0.15">
      <c r="B55" s="116"/>
      <c r="C55" s="116"/>
      <c r="D55" s="116"/>
      <c r="G55" s="116"/>
      <c r="H55" s="147"/>
      <c r="I55" s="116"/>
      <c r="J55" s="116"/>
      <c r="K55" s="147"/>
      <c r="L55" s="116"/>
      <c r="M55" s="116"/>
      <c r="N55" s="147"/>
    </row>
    <row r="56" spans="2:14" ht="14.25" x14ac:dyDescent="0.15">
      <c r="B56" s="116"/>
      <c r="C56" s="116"/>
      <c r="D56" s="116"/>
      <c r="G56" s="116"/>
      <c r="H56" s="147"/>
      <c r="I56" s="116"/>
      <c r="J56" s="116"/>
      <c r="K56" s="147"/>
      <c r="L56" s="116"/>
      <c r="M56" s="116"/>
      <c r="N56" s="147"/>
    </row>
    <row r="57" spans="2:14" ht="14.25" x14ac:dyDescent="0.15">
      <c r="B57" s="116"/>
      <c r="C57" s="116"/>
      <c r="D57" s="116"/>
      <c r="G57" s="116"/>
      <c r="H57" s="147"/>
      <c r="I57" s="116"/>
      <c r="J57" s="116"/>
      <c r="K57" s="147"/>
      <c r="L57" s="116"/>
      <c r="M57" s="116"/>
      <c r="N57" s="147"/>
    </row>
    <row r="58" spans="2:14" ht="14.25" x14ac:dyDescent="0.15">
      <c r="B58" s="116"/>
      <c r="C58" s="116"/>
      <c r="D58" s="116"/>
      <c r="G58" s="116"/>
      <c r="H58" s="147"/>
      <c r="I58" s="116"/>
      <c r="J58" s="116"/>
      <c r="K58" s="147"/>
      <c r="L58" s="116"/>
      <c r="M58" s="116"/>
      <c r="N58" s="147"/>
    </row>
    <row r="59" spans="2:14" ht="14.25" x14ac:dyDescent="0.15">
      <c r="B59" s="116"/>
      <c r="C59" s="116"/>
      <c r="D59" s="116"/>
      <c r="G59" s="116"/>
      <c r="H59" s="147"/>
      <c r="I59" s="116"/>
      <c r="J59" s="116"/>
      <c r="K59" s="147"/>
      <c r="L59" s="116"/>
      <c r="M59" s="116"/>
      <c r="N59" s="147"/>
    </row>
    <row r="60" spans="2:14" ht="14.25" x14ac:dyDescent="0.15">
      <c r="B60" s="116"/>
      <c r="C60" s="116"/>
      <c r="D60" s="116"/>
      <c r="G60" s="116"/>
      <c r="H60" s="147"/>
      <c r="I60" s="116"/>
      <c r="J60" s="116"/>
      <c r="K60" s="147"/>
      <c r="L60" s="116"/>
      <c r="M60" s="116"/>
      <c r="N60" s="147"/>
    </row>
    <row r="61" spans="2:14" ht="14.25" x14ac:dyDescent="0.15">
      <c r="B61" s="116"/>
      <c r="C61" s="116"/>
      <c r="D61" s="116"/>
      <c r="G61" s="116"/>
      <c r="H61" s="147"/>
      <c r="I61" s="116"/>
      <c r="J61" s="116"/>
      <c r="K61" s="147"/>
      <c r="L61" s="116"/>
      <c r="M61" s="116"/>
      <c r="N61" s="147"/>
    </row>
    <row r="62" spans="2:14" ht="14.25" x14ac:dyDescent="0.15">
      <c r="B62" s="116"/>
      <c r="C62" s="116"/>
      <c r="D62" s="116"/>
      <c r="G62" s="116"/>
      <c r="H62" s="147"/>
      <c r="I62" s="116"/>
      <c r="J62" s="116"/>
      <c r="K62" s="147"/>
      <c r="L62" s="116"/>
      <c r="M62" s="116"/>
      <c r="N62" s="147"/>
    </row>
    <row r="63" spans="2:14" ht="14.25" x14ac:dyDescent="0.15">
      <c r="B63" s="116"/>
      <c r="C63" s="116"/>
      <c r="D63" s="116"/>
      <c r="G63" s="116"/>
      <c r="H63" s="147"/>
      <c r="I63" s="116"/>
      <c r="J63" s="116"/>
      <c r="K63" s="147"/>
      <c r="L63" s="116"/>
      <c r="M63" s="116"/>
      <c r="N63" s="147"/>
    </row>
    <row r="64" spans="2:14" ht="14.25" x14ac:dyDescent="0.15">
      <c r="B64" s="116"/>
      <c r="C64" s="116"/>
      <c r="D64" s="116"/>
      <c r="G64" s="116"/>
      <c r="H64" s="147"/>
      <c r="I64" s="116"/>
      <c r="J64" s="116"/>
      <c r="K64" s="147"/>
      <c r="L64" s="116"/>
      <c r="M64" s="116"/>
      <c r="N64" s="147"/>
    </row>
    <row r="65" spans="2:14" ht="14.25" x14ac:dyDescent="0.15">
      <c r="B65" s="116"/>
      <c r="C65" s="116"/>
      <c r="D65" s="116"/>
      <c r="G65" s="116"/>
      <c r="H65" s="147"/>
      <c r="I65" s="116"/>
      <c r="J65" s="116"/>
      <c r="K65" s="147"/>
      <c r="L65" s="116"/>
      <c r="M65" s="116"/>
      <c r="N65" s="147"/>
    </row>
    <row r="66" spans="2:14" ht="14.25" x14ac:dyDescent="0.15">
      <c r="B66" s="116"/>
      <c r="C66" s="116"/>
      <c r="D66" s="116"/>
      <c r="G66" s="116"/>
      <c r="H66" s="147"/>
      <c r="I66" s="116"/>
      <c r="J66" s="116"/>
      <c r="K66" s="147"/>
      <c r="L66" s="116"/>
      <c r="M66" s="116"/>
      <c r="N66" s="147"/>
    </row>
    <row r="67" spans="2:14" ht="14.25" x14ac:dyDescent="0.15">
      <c r="B67" s="116"/>
      <c r="C67" s="116"/>
      <c r="D67" s="116"/>
      <c r="G67" s="116"/>
      <c r="H67" s="147"/>
      <c r="I67" s="116"/>
      <c r="J67" s="116"/>
      <c r="K67" s="147"/>
      <c r="L67" s="116"/>
      <c r="M67" s="116"/>
      <c r="N67" s="147"/>
    </row>
  </sheetData>
  <mergeCells count="15">
    <mergeCell ref="E1:N1"/>
    <mergeCell ref="A2:O2"/>
    <mergeCell ref="E6:F6"/>
    <mergeCell ref="A7:C7"/>
    <mergeCell ref="E7:F7"/>
    <mergeCell ref="L8:N8"/>
    <mergeCell ref="O8:O10"/>
    <mergeCell ref="I9:K9"/>
    <mergeCell ref="L9:N9"/>
    <mergeCell ref="A11:A31"/>
    <mergeCell ref="A8:C9"/>
    <mergeCell ref="D8:D10"/>
    <mergeCell ref="E8:E10"/>
    <mergeCell ref="F8:F10"/>
    <mergeCell ref="I8:K8"/>
  </mergeCells>
  <phoneticPr fontId="11"/>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B27"/>
  <sheetViews>
    <sheetView showZeros="0" zoomScale="60" zoomScaleNormal="60" zoomScaleSheetLayoutView="80" workbookViewId="0"/>
  </sheetViews>
  <sheetFormatPr defaultColWidth="9" defaultRowHeight="18.75" customHeight="1" x14ac:dyDescent="0.15"/>
  <cols>
    <col min="1" max="1" width="4.125" style="97" customWidth="1"/>
    <col min="2" max="2" width="22.5" style="98" customWidth="1"/>
    <col min="3" max="3" width="26.625" style="98" customWidth="1"/>
    <col min="4" max="4" width="17.125" style="63" customWidth="1"/>
    <col min="5" max="5" width="8.125" style="99" customWidth="1"/>
    <col min="6" max="6" width="4" style="100" customWidth="1"/>
    <col min="7" max="7" width="10.25" style="100" hidden="1" customWidth="1"/>
    <col min="8" max="8" width="23.25" style="31" customWidth="1"/>
    <col min="9" max="9" width="17.125" style="63" customWidth="1"/>
    <col min="10" max="10" width="8.125" style="100" customWidth="1"/>
    <col min="11" max="11" width="4" style="100" customWidth="1"/>
    <col min="12" max="12" width="10.25" style="100" hidden="1" customWidth="1"/>
    <col min="13" max="13" width="8.25" style="100" customWidth="1"/>
    <col min="14" max="14" width="8.625" style="101" hidden="1" customWidth="1"/>
    <col min="15" max="15" width="97.75" style="98" customWidth="1"/>
    <col min="16" max="16" width="14.125" style="31" customWidth="1"/>
    <col min="17" max="17" width="16" style="63" customWidth="1"/>
    <col min="18" max="18" width="10.125" style="102" customWidth="1"/>
    <col min="19" max="19" width="10.125" style="99" customWidth="1"/>
    <col min="20" max="20" width="10.125" style="63" customWidth="1"/>
    <col min="21" max="21" width="5.125" style="63" customWidth="1"/>
    <col min="29" max="256" width="9" style="13"/>
    <col min="257" max="257" width="4.125" style="13" customWidth="1"/>
    <col min="258" max="258" width="22.5" style="13" customWidth="1"/>
    <col min="259" max="259" width="26.625" style="13" customWidth="1"/>
    <col min="260" max="260" width="17.125" style="13" customWidth="1"/>
    <col min="261" max="261" width="8.125" style="13" customWidth="1"/>
    <col min="262" max="262" width="4" style="13" customWidth="1"/>
    <col min="263" max="263" width="0" style="13" hidden="1" customWidth="1"/>
    <col min="264" max="264" width="23.25" style="13" customWidth="1"/>
    <col min="265" max="265" width="17.125" style="13" customWidth="1"/>
    <col min="266" max="266" width="8.125" style="13" customWidth="1"/>
    <col min="267" max="267" width="4" style="13" customWidth="1"/>
    <col min="268" max="268" width="0" style="13" hidden="1" customWidth="1"/>
    <col min="269" max="269" width="8.25" style="13" customWidth="1"/>
    <col min="270" max="270" width="0" style="13" hidden="1" customWidth="1"/>
    <col min="271" max="271" width="97.75" style="13" customWidth="1"/>
    <col min="272" max="272" width="14.125" style="13" customWidth="1"/>
    <col min="273" max="273" width="16" style="13" customWidth="1"/>
    <col min="274" max="276" width="10.125" style="13" customWidth="1"/>
    <col min="277" max="277" width="5.125" style="13" customWidth="1"/>
    <col min="278" max="512" width="9" style="13"/>
    <col min="513" max="513" width="4.125" style="13" customWidth="1"/>
    <col min="514" max="514" width="22.5" style="13" customWidth="1"/>
    <col min="515" max="515" width="26.625" style="13" customWidth="1"/>
    <col min="516" max="516" width="17.125" style="13" customWidth="1"/>
    <col min="517" max="517" width="8.125" style="13" customWidth="1"/>
    <col min="518" max="518" width="4" style="13" customWidth="1"/>
    <col min="519" max="519" width="0" style="13" hidden="1" customWidth="1"/>
    <col min="520" max="520" width="23.25" style="13" customWidth="1"/>
    <col min="521" max="521" width="17.125" style="13" customWidth="1"/>
    <col min="522" max="522" width="8.125" style="13" customWidth="1"/>
    <col min="523" max="523" width="4" style="13" customWidth="1"/>
    <col min="524" max="524" width="0" style="13" hidden="1" customWidth="1"/>
    <col min="525" max="525" width="8.25" style="13" customWidth="1"/>
    <col min="526" max="526" width="0" style="13" hidden="1" customWidth="1"/>
    <col min="527" max="527" width="97.75" style="13" customWidth="1"/>
    <col min="528" max="528" width="14.125" style="13" customWidth="1"/>
    <col min="529" max="529" width="16" style="13" customWidth="1"/>
    <col min="530" max="532" width="10.125" style="13" customWidth="1"/>
    <col min="533" max="533" width="5.125" style="13" customWidth="1"/>
    <col min="534" max="768" width="9" style="13"/>
    <col min="769" max="769" width="4.125" style="13" customWidth="1"/>
    <col min="770" max="770" width="22.5" style="13" customWidth="1"/>
    <col min="771" max="771" width="26.625" style="13" customWidth="1"/>
    <col min="772" max="772" width="17.125" style="13" customWidth="1"/>
    <col min="773" max="773" width="8.125" style="13" customWidth="1"/>
    <col min="774" max="774" width="4" style="13" customWidth="1"/>
    <col min="775" max="775" width="0" style="13" hidden="1" customWidth="1"/>
    <col min="776" max="776" width="23.25" style="13" customWidth="1"/>
    <col min="777" max="777" width="17.125" style="13" customWidth="1"/>
    <col min="778" max="778" width="8.125" style="13" customWidth="1"/>
    <col min="779" max="779" width="4" style="13" customWidth="1"/>
    <col min="780" max="780" width="0" style="13" hidden="1" customWidth="1"/>
    <col min="781" max="781" width="8.25" style="13" customWidth="1"/>
    <col min="782" max="782" width="0" style="13" hidden="1" customWidth="1"/>
    <col min="783" max="783" width="97.75" style="13" customWidth="1"/>
    <col min="784" max="784" width="14.125" style="13" customWidth="1"/>
    <col min="785" max="785" width="16" style="13" customWidth="1"/>
    <col min="786" max="788" width="10.125" style="13" customWidth="1"/>
    <col min="789" max="789" width="5.125" style="13" customWidth="1"/>
    <col min="790" max="1024" width="9" style="13"/>
    <col min="1025" max="1025" width="4.125" style="13" customWidth="1"/>
    <col min="1026" max="1026" width="22.5" style="13" customWidth="1"/>
    <col min="1027" max="1027" width="26.625" style="13" customWidth="1"/>
    <col min="1028" max="1028" width="17.125" style="13" customWidth="1"/>
    <col min="1029" max="1029" width="8.125" style="13" customWidth="1"/>
    <col min="1030" max="1030" width="4" style="13" customWidth="1"/>
    <col min="1031" max="1031" width="0" style="13" hidden="1" customWidth="1"/>
    <col min="1032" max="1032" width="23.25" style="13" customWidth="1"/>
    <col min="1033" max="1033" width="17.125" style="13" customWidth="1"/>
    <col min="1034" max="1034" width="8.125" style="13" customWidth="1"/>
    <col min="1035" max="1035" width="4" style="13" customWidth="1"/>
    <col min="1036" max="1036" width="0" style="13" hidden="1" customWidth="1"/>
    <col min="1037" max="1037" width="8.25" style="13" customWidth="1"/>
    <col min="1038" max="1038" width="0" style="13" hidden="1" customWidth="1"/>
    <col min="1039" max="1039" width="97.75" style="13" customWidth="1"/>
    <col min="1040" max="1040" width="14.125" style="13" customWidth="1"/>
    <col min="1041" max="1041" width="16" style="13" customWidth="1"/>
    <col min="1042" max="1044" width="10.125" style="13" customWidth="1"/>
    <col min="1045" max="1045" width="5.125" style="13" customWidth="1"/>
    <col min="1046" max="1280" width="9" style="13"/>
    <col min="1281" max="1281" width="4.125" style="13" customWidth="1"/>
    <col min="1282" max="1282" width="22.5" style="13" customWidth="1"/>
    <col min="1283" max="1283" width="26.625" style="13" customWidth="1"/>
    <col min="1284" max="1284" width="17.125" style="13" customWidth="1"/>
    <col min="1285" max="1285" width="8.125" style="13" customWidth="1"/>
    <col min="1286" max="1286" width="4" style="13" customWidth="1"/>
    <col min="1287" max="1287" width="0" style="13" hidden="1" customWidth="1"/>
    <col min="1288" max="1288" width="23.25" style="13" customWidth="1"/>
    <col min="1289" max="1289" width="17.125" style="13" customWidth="1"/>
    <col min="1290" max="1290" width="8.125" style="13" customWidth="1"/>
    <col min="1291" max="1291" width="4" style="13" customWidth="1"/>
    <col min="1292" max="1292" width="0" style="13" hidden="1" customWidth="1"/>
    <col min="1293" max="1293" width="8.25" style="13" customWidth="1"/>
    <col min="1294" max="1294" width="0" style="13" hidden="1" customWidth="1"/>
    <col min="1295" max="1295" width="97.75" style="13" customWidth="1"/>
    <col min="1296" max="1296" width="14.125" style="13" customWidth="1"/>
    <col min="1297" max="1297" width="16" style="13" customWidth="1"/>
    <col min="1298" max="1300" width="10.125" style="13" customWidth="1"/>
    <col min="1301" max="1301" width="5.125" style="13" customWidth="1"/>
    <col min="1302" max="1536" width="9" style="13"/>
    <col min="1537" max="1537" width="4.125" style="13" customWidth="1"/>
    <col min="1538" max="1538" width="22.5" style="13" customWidth="1"/>
    <col min="1539" max="1539" width="26.625" style="13" customWidth="1"/>
    <col min="1540" max="1540" width="17.125" style="13" customWidth="1"/>
    <col min="1541" max="1541" width="8.125" style="13" customWidth="1"/>
    <col min="1542" max="1542" width="4" style="13" customWidth="1"/>
    <col min="1543" max="1543" width="0" style="13" hidden="1" customWidth="1"/>
    <col min="1544" max="1544" width="23.25" style="13" customWidth="1"/>
    <col min="1545" max="1545" width="17.125" style="13" customWidth="1"/>
    <col min="1546" max="1546" width="8.125" style="13" customWidth="1"/>
    <col min="1547" max="1547" width="4" style="13" customWidth="1"/>
    <col min="1548" max="1548" width="0" style="13" hidden="1" customWidth="1"/>
    <col min="1549" max="1549" width="8.25" style="13" customWidth="1"/>
    <col min="1550" max="1550" width="0" style="13" hidden="1" customWidth="1"/>
    <col min="1551" max="1551" width="97.75" style="13" customWidth="1"/>
    <col min="1552" max="1552" width="14.125" style="13" customWidth="1"/>
    <col min="1553" max="1553" width="16" style="13" customWidth="1"/>
    <col min="1554" max="1556" width="10.125" style="13" customWidth="1"/>
    <col min="1557" max="1557" width="5.125" style="13" customWidth="1"/>
    <col min="1558" max="1792" width="9" style="13"/>
    <col min="1793" max="1793" width="4.125" style="13" customWidth="1"/>
    <col min="1794" max="1794" width="22.5" style="13" customWidth="1"/>
    <col min="1795" max="1795" width="26.625" style="13" customWidth="1"/>
    <col min="1796" max="1796" width="17.125" style="13" customWidth="1"/>
    <col min="1797" max="1797" width="8.125" style="13" customWidth="1"/>
    <col min="1798" max="1798" width="4" style="13" customWidth="1"/>
    <col min="1799" max="1799" width="0" style="13" hidden="1" customWidth="1"/>
    <col min="1800" max="1800" width="23.25" style="13" customWidth="1"/>
    <col min="1801" max="1801" width="17.125" style="13" customWidth="1"/>
    <col min="1802" max="1802" width="8.125" style="13" customWidth="1"/>
    <col min="1803" max="1803" width="4" style="13" customWidth="1"/>
    <col min="1804" max="1804" width="0" style="13" hidden="1" customWidth="1"/>
    <col min="1805" max="1805" width="8.25" style="13" customWidth="1"/>
    <col min="1806" max="1806" width="0" style="13" hidden="1" customWidth="1"/>
    <col min="1807" max="1807" width="97.75" style="13" customWidth="1"/>
    <col min="1808" max="1808" width="14.125" style="13" customWidth="1"/>
    <col min="1809" max="1809" width="16" style="13" customWidth="1"/>
    <col min="1810" max="1812" width="10.125" style="13" customWidth="1"/>
    <col min="1813" max="1813" width="5.125" style="13" customWidth="1"/>
    <col min="1814" max="2048" width="9" style="13"/>
    <col min="2049" max="2049" width="4.125" style="13" customWidth="1"/>
    <col min="2050" max="2050" width="22.5" style="13" customWidth="1"/>
    <col min="2051" max="2051" width="26.625" style="13" customWidth="1"/>
    <col min="2052" max="2052" width="17.125" style="13" customWidth="1"/>
    <col min="2053" max="2053" width="8.125" style="13" customWidth="1"/>
    <col min="2054" max="2054" width="4" style="13" customWidth="1"/>
    <col min="2055" max="2055" width="0" style="13" hidden="1" customWidth="1"/>
    <col min="2056" max="2056" width="23.25" style="13" customWidth="1"/>
    <col min="2057" max="2057" width="17.125" style="13" customWidth="1"/>
    <col min="2058" max="2058" width="8.125" style="13" customWidth="1"/>
    <col min="2059" max="2059" width="4" style="13" customWidth="1"/>
    <col min="2060" max="2060" width="0" style="13" hidden="1" customWidth="1"/>
    <col min="2061" max="2061" width="8.25" style="13" customWidth="1"/>
    <col min="2062" max="2062" width="0" style="13" hidden="1" customWidth="1"/>
    <col min="2063" max="2063" width="97.75" style="13" customWidth="1"/>
    <col min="2064" max="2064" width="14.125" style="13" customWidth="1"/>
    <col min="2065" max="2065" width="16" style="13" customWidth="1"/>
    <col min="2066" max="2068" width="10.125" style="13" customWidth="1"/>
    <col min="2069" max="2069" width="5.125" style="13" customWidth="1"/>
    <col min="2070" max="2304" width="9" style="13"/>
    <col min="2305" max="2305" width="4.125" style="13" customWidth="1"/>
    <col min="2306" max="2306" width="22.5" style="13" customWidth="1"/>
    <col min="2307" max="2307" width="26.625" style="13" customWidth="1"/>
    <col min="2308" max="2308" width="17.125" style="13" customWidth="1"/>
    <col min="2309" max="2309" width="8.125" style="13" customWidth="1"/>
    <col min="2310" max="2310" width="4" style="13" customWidth="1"/>
    <col min="2311" max="2311" width="0" style="13" hidden="1" customWidth="1"/>
    <col min="2312" max="2312" width="23.25" style="13" customWidth="1"/>
    <col min="2313" max="2313" width="17.125" style="13" customWidth="1"/>
    <col min="2314" max="2314" width="8.125" style="13" customWidth="1"/>
    <col min="2315" max="2315" width="4" style="13" customWidth="1"/>
    <col min="2316" max="2316" width="0" style="13" hidden="1" customWidth="1"/>
    <col min="2317" max="2317" width="8.25" style="13" customWidth="1"/>
    <col min="2318" max="2318" width="0" style="13" hidden="1" customWidth="1"/>
    <col min="2319" max="2319" width="97.75" style="13" customWidth="1"/>
    <col min="2320" max="2320" width="14.125" style="13" customWidth="1"/>
    <col min="2321" max="2321" width="16" style="13" customWidth="1"/>
    <col min="2322" max="2324" width="10.125" style="13" customWidth="1"/>
    <col min="2325" max="2325" width="5.125" style="13" customWidth="1"/>
    <col min="2326" max="2560" width="9" style="13"/>
    <col min="2561" max="2561" width="4.125" style="13" customWidth="1"/>
    <col min="2562" max="2562" width="22.5" style="13" customWidth="1"/>
    <col min="2563" max="2563" width="26.625" style="13" customWidth="1"/>
    <col min="2564" max="2564" width="17.125" style="13" customWidth="1"/>
    <col min="2565" max="2565" width="8.125" style="13" customWidth="1"/>
    <col min="2566" max="2566" width="4" style="13" customWidth="1"/>
    <col min="2567" max="2567" width="0" style="13" hidden="1" customWidth="1"/>
    <col min="2568" max="2568" width="23.25" style="13" customWidth="1"/>
    <col min="2569" max="2569" width="17.125" style="13" customWidth="1"/>
    <col min="2570" max="2570" width="8.125" style="13" customWidth="1"/>
    <col min="2571" max="2571" width="4" style="13" customWidth="1"/>
    <col min="2572" max="2572" width="0" style="13" hidden="1" customWidth="1"/>
    <col min="2573" max="2573" width="8.25" style="13" customWidth="1"/>
    <col min="2574" max="2574" width="0" style="13" hidden="1" customWidth="1"/>
    <col min="2575" max="2575" width="97.75" style="13" customWidth="1"/>
    <col min="2576" max="2576" width="14.125" style="13" customWidth="1"/>
    <col min="2577" max="2577" width="16" style="13" customWidth="1"/>
    <col min="2578" max="2580" width="10.125" style="13" customWidth="1"/>
    <col min="2581" max="2581" width="5.125" style="13" customWidth="1"/>
    <col min="2582" max="2816" width="9" style="13"/>
    <col min="2817" max="2817" width="4.125" style="13" customWidth="1"/>
    <col min="2818" max="2818" width="22.5" style="13" customWidth="1"/>
    <col min="2819" max="2819" width="26.625" style="13" customWidth="1"/>
    <col min="2820" max="2820" width="17.125" style="13" customWidth="1"/>
    <col min="2821" max="2821" width="8.125" style="13" customWidth="1"/>
    <col min="2822" max="2822" width="4" style="13" customWidth="1"/>
    <col min="2823" max="2823" width="0" style="13" hidden="1" customWidth="1"/>
    <col min="2824" max="2824" width="23.25" style="13" customWidth="1"/>
    <col min="2825" max="2825" width="17.125" style="13" customWidth="1"/>
    <col min="2826" max="2826" width="8.125" style="13" customWidth="1"/>
    <col min="2827" max="2827" width="4" style="13" customWidth="1"/>
    <col min="2828" max="2828" width="0" style="13" hidden="1" customWidth="1"/>
    <col min="2829" max="2829" width="8.25" style="13" customWidth="1"/>
    <col min="2830" max="2830" width="0" style="13" hidden="1" customWidth="1"/>
    <col min="2831" max="2831" width="97.75" style="13" customWidth="1"/>
    <col min="2832" max="2832" width="14.125" style="13" customWidth="1"/>
    <col min="2833" max="2833" width="16" style="13" customWidth="1"/>
    <col min="2834" max="2836" width="10.125" style="13" customWidth="1"/>
    <col min="2837" max="2837" width="5.125" style="13" customWidth="1"/>
    <col min="2838" max="3072" width="9" style="13"/>
    <col min="3073" max="3073" width="4.125" style="13" customWidth="1"/>
    <col min="3074" max="3074" width="22.5" style="13" customWidth="1"/>
    <col min="3075" max="3075" width="26.625" style="13" customWidth="1"/>
    <col min="3076" max="3076" width="17.125" style="13" customWidth="1"/>
    <col min="3077" max="3077" width="8.125" style="13" customWidth="1"/>
    <col min="3078" max="3078" width="4" style="13" customWidth="1"/>
    <col min="3079" max="3079" width="0" style="13" hidden="1" customWidth="1"/>
    <col min="3080" max="3080" width="23.25" style="13" customWidth="1"/>
    <col min="3081" max="3081" width="17.125" style="13" customWidth="1"/>
    <col min="3082" max="3082" width="8.125" style="13" customWidth="1"/>
    <col min="3083" max="3083" width="4" style="13" customWidth="1"/>
    <col min="3084" max="3084" width="0" style="13" hidden="1" customWidth="1"/>
    <col min="3085" max="3085" width="8.25" style="13" customWidth="1"/>
    <col min="3086" max="3086" width="0" style="13" hidden="1" customWidth="1"/>
    <col min="3087" max="3087" width="97.75" style="13" customWidth="1"/>
    <col min="3088" max="3088" width="14.125" style="13" customWidth="1"/>
    <col min="3089" max="3089" width="16" style="13" customWidth="1"/>
    <col min="3090" max="3092" width="10.125" style="13" customWidth="1"/>
    <col min="3093" max="3093" width="5.125" style="13" customWidth="1"/>
    <col min="3094" max="3328" width="9" style="13"/>
    <col min="3329" max="3329" width="4.125" style="13" customWidth="1"/>
    <col min="3330" max="3330" width="22.5" style="13" customWidth="1"/>
    <col min="3331" max="3331" width="26.625" style="13" customWidth="1"/>
    <col min="3332" max="3332" width="17.125" style="13" customWidth="1"/>
    <col min="3333" max="3333" width="8.125" style="13" customWidth="1"/>
    <col min="3334" max="3334" width="4" style="13" customWidth="1"/>
    <col min="3335" max="3335" width="0" style="13" hidden="1" customWidth="1"/>
    <col min="3336" max="3336" width="23.25" style="13" customWidth="1"/>
    <col min="3337" max="3337" width="17.125" style="13" customWidth="1"/>
    <col min="3338" max="3338" width="8.125" style="13" customWidth="1"/>
    <col min="3339" max="3339" width="4" style="13" customWidth="1"/>
    <col min="3340" max="3340" width="0" style="13" hidden="1" customWidth="1"/>
    <col min="3341" max="3341" width="8.25" style="13" customWidth="1"/>
    <col min="3342" max="3342" width="0" style="13" hidden="1" customWidth="1"/>
    <col min="3343" max="3343" width="97.75" style="13" customWidth="1"/>
    <col min="3344" max="3344" width="14.125" style="13" customWidth="1"/>
    <col min="3345" max="3345" width="16" style="13" customWidth="1"/>
    <col min="3346" max="3348" width="10.125" style="13" customWidth="1"/>
    <col min="3349" max="3349" width="5.125" style="13" customWidth="1"/>
    <col min="3350" max="3584" width="9" style="13"/>
    <col min="3585" max="3585" width="4.125" style="13" customWidth="1"/>
    <col min="3586" max="3586" width="22.5" style="13" customWidth="1"/>
    <col min="3587" max="3587" width="26.625" style="13" customWidth="1"/>
    <col min="3588" max="3588" width="17.125" style="13" customWidth="1"/>
    <col min="3589" max="3589" width="8.125" style="13" customWidth="1"/>
    <col min="3590" max="3590" width="4" style="13" customWidth="1"/>
    <col min="3591" max="3591" width="0" style="13" hidden="1" customWidth="1"/>
    <col min="3592" max="3592" width="23.25" style="13" customWidth="1"/>
    <col min="3593" max="3593" width="17.125" style="13" customWidth="1"/>
    <col min="3594" max="3594" width="8.125" style="13" customWidth="1"/>
    <col min="3595" max="3595" width="4" style="13" customWidth="1"/>
    <col min="3596" max="3596" width="0" style="13" hidden="1" customWidth="1"/>
    <col min="3597" max="3597" width="8.25" style="13" customWidth="1"/>
    <col min="3598" max="3598" width="0" style="13" hidden="1" customWidth="1"/>
    <col min="3599" max="3599" width="97.75" style="13" customWidth="1"/>
    <col min="3600" max="3600" width="14.125" style="13" customWidth="1"/>
    <col min="3601" max="3601" width="16" style="13" customWidth="1"/>
    <col min="3602" max="3604" width="10.125" style="13" customWidth="1"/>
    <col min="3605" max="3605" width="5.125" style="13" customWidth="1"/>
    <col min="3606" max="3840" width="9" style="13"/>
    <col min="3841" max="3841" width="4.125" style="13" customWidth="1"/>
    <col min="3842" max="3842" width="22.5" style="13" customWidth="1"/>
    <col min="3843" max="3843" width="26.625" style="13" customWidth="1"/>
    <col min="3844" max="3844" width="17.125" style="13" customWidth="1"/>
    <col min="3845" max="3845" width="8.125" style="13" customWidth="1"/>
    <col min="3846" max="3846" width="4" style="13" customWidth="1"/>
    <col min="3847" max="3847" width="0" style="13" hidden="1" customWidth="1"/>
    <col min="3848" max="3848" width="23.25" style="13" customWidth="1"/>
    <col min="3849" max="3849" width="17.125" style="13" customWidth="1"/>
    <col min="3850" max="3850" width="8.125" style="13" customWidth="1"/>
    <col min="3851" max="3851" width="4" style="13" customWidth="1"/>
    <col min="3852" max="3852" width="0" style="13" hidden="1" customWidth="1"/>
    <col min="3853" max="3853" width="8.25" style="13" customWidth="1"/>
    <col min="3854" max="3854" width="0" style="13" hidden="1" customWidth="1"/>
    <col min="3855" max="3855" width="97.75" style="13" customWidth="1"/>
    <col min="3856" max="3856" width="14.125" style="13" customWidth="1"/>
    <col min="3857" max="3857" width="16" style="13" customWidth="1"/>
    <col min="3858" max="3860" width="10.125" style="13" customWidth="1"/>
    <col min="3861" max="3861" width="5.125" style="13" customWidth="1"/>
    <col min="3862" max="4096" width="9" style="13"/>
    <col min="4097" max="4097" width="4.125" style="13" customWidth="1"/>
    <col min="4098" max="4098" width="22.5" style="13" customWidth="1"/>
    <col min="4099" max="4099" width="26.625" style="13" customWidth="1"/>
    <col min="4100" max="4100" width="17.125" style="13" customWidth="1"/>
    <col min="4101" max="4101" width="8.125" style="13" customWidth="1"/>
    <col min="4102" max="4102" width="4" style="13" customWidth="1"/>
    <col min="4103" max="4103" width="0" style="13" hidden="1" customWidth="1"/>
    <col min="4104" max="4104" width="23.25" style="13" customWidth="1"/>
    <col min="4105" max="4105" width="17.125" style="13" customWidth="1"/>
    <col min="4106" max="4106" width="8.125" style="13" customWidth="1"/>
    <col min="4107" max="4107" width="4" style="13" customWidth="1"/>
    <col min="4108" max="4108" width="0" style="13" hidden="1" customWidth="1"/>
    <col min="4109" max="4109" width="8.25" style="13" customWidth="1"/>
    <col min="4110" max="4110" width="0" style="13" hidden="1" customWidth="1"/>
    <col min="4111" max="4111" width="97.75" style="13" customWidth="1"/>
    <col min="4112" max="4112" width="14.125" style="13" customWidth="1"/>
    <col min="4113" max="4113" width="16" style="13" customWidth="1"/>
    <col min="4114" max="4116" width="10.125" style="13" customWidth="1"/>
    <col min="4117" max="4117" width="5.125" style="13" customWidth="1"/>
    <col min="4118" max="4352" width="9" style="13"/>
    <col min="4353" max="4353" width="4.125" style="13" customWidth="1"/>
    <col min="4354" max="4354" width="22.5" style="13" customWidth="1"/>
    <col min="4355" max="4355" width="26.625" style="13" customWidth="1"/>
    <col min="4356" max="4356" width="17.125" style="13" customWidth="1"/>
    <col min="4357" max="4357" width="8.125" style="13" customWidth="1"/>
    <col min="4358" max="4358" width="4" style="13" customWidth="1"/>
    <col min="4359" max="4359" width="0" style="13" hidden="1" customWidth="1"/>
    <col min="4360" max="4360" width="23.25" style="13" customWidth="1"/>
    <col min="4361" max="4361" width="17.125" style="13" customWidth="1"/>
    <col min="4362" max="4362" width="8.125" style="13" customWidth="1"/>
    <col min="4363" max="4363" width="4" style="13" customWidth="1"/>
    <col min="4364" max="4364" width="0" style="13" hidden="1" customWidth="1"/>
    <col min="4365" max="4365" width="8.25" style="13" customWidth="1"/>
    <col min="4366" max="4366" width="0" style="13" hidden="1" customWidth="1"/>
    <col min="4367" max="4367" width="97.75" style="13" customWidth="1"/>
    <col min="4368" max="4368" width="14.125" style="13" customWidth="1"/>
    <col min="4369" max="4369" width="16" style="13" customWidth="1"/>
    <col min="4370" max="4372" width="10.125" style="13" customWidth="1"/>
    <col min="4373" max="4373" width="5.125" style="13" customWidth="1"/>
    <col min="4374" max="4608" width="9" style="13"/>
    <col min="4609" max="4609" width="4.125" style="13" customWidth="1"/>
    <col min="4610" max="4610" width="22.5" style="13" customWidth="1"/>
    <col min="4611" max="4611" width="26.625" style="13" customWidth="1"/>
    <col min="4612" max="4612" width="17.125" style="13" customWidth="1"/>
    <col min="4613" max="4613" width="8.125" style="13" customWidth="1"/>
    <col min="4614" max="4614" width="4" style="13" customWidth="1"/>
    <col min="4615" max="4615" width="0" style="13" hidden="1" customWidth="1"/>
    <col min="4616" max="4616" width="23.25" style="13" customWidth="1"/>
    <col min="4617" max="4617" width="17.125" style="13" customWidth="1"/>
    <col min="4618" max="4618" width="8.125" style="13" customWidth="1"/>
    <col min="4619" max="4619" width="4" style="13" customWidth="1"/>
    <col min="4620" max="4620" width="0" style="13" hidden="1" customWidth="1"/>
    <col min="4621" max="4621" width="8.25" style="13" customWidth="1"/>
    <col min="4622" max="4622" width="0" style="13" hidden="1" customWidth="1"/>
    <col min="4623" max="4623" width="97.75" style="13" customWidth="1"/>
    <col min="4624" max="4624" width="14.125" style="13" customWidth="1"/>
    <col min="4625" max="4625" width="16" style="13" customWidth="1"/>
    <col min="4626" max="4628" width="10.125" style="13" customWidth="1"/>
    <col min="4629" max="4629" width="5.125" style="13" customWidth="1"/>
    <col min="4630" max="4864" width="9" style="13"/>
    <col min="4865" max="4865" width="4.125" style="13" customWidth="1"/>
    <col min="4866" max="4866" width="22.5" style="13" customWidth="1"/>
    <col min="4867" max="4867" width="26.625" style="13" customWidth="1"/>
    <col min="4868" max="4868" width="17.125" style="13" customWidth="1"/>
    <col min="4869" max="4869" width="8.125" style="13" customWidth="1"/>
    <col min="4870" max="4870" width="4" style="13" customWidth="1"/>
    <col min="4871" max="4871" width="0" style="13" hidden="1" customWidth="1"/>
    <col min="4872" max="4872" width="23.25" style="13" customWidth="1"/>
    <col min="4873" max="4873" width="17.125" style="13" customWidth="1"/>
    <col min="4874" max="4874" width="8.125" style="13" customWidth="1"/>
    <col min="4875" max="4875" width="4" style="13" customWidth="1"/>
    <col min="4876" max="4876" width="0" style="13" hidden="1" customWidth="1"/>
    <col min="4877" max="4877" width="8.25" style="13" customWidth="1"/>
    <col min="4878" max="4878" width="0" style="13" hidden="1" customWidth="1"/>
    <col min="4879" max="4879" width="97.75" style="13" customWidth="1"/>
    <col min="4880" max="4880" width="14.125" style="13" customWidth="1"/>
    <col min="4881" max="4881" width="16" style="13" customWidth="1"/>
    <col min="4882" max="4884" width="10.125" style="13" customWidth="1"/>
    <col min="4885" max="4885" width="5.125" style="13" customWidth="1"/>
    <col min="4886" max="5120" width="9" style="13"/>
    <col min="5121" max="5121" width="4.125" style="13" customWidth="1"/>
    <col min="5122" max="5122" width="22.5" style="13" customWidth="1"/>
    <col min="5123" max="5123" width="26.625" style="13" customWidth="1"/>
    <col min="5124" max="5124" width="17.125" style="13" customWidth="1"/>
    <col min="5125" max="5125" width="8.125" style="13" customWidth="1"/>
    <col min="5126" max="5126" width="4" style="13" customWidth="1"/>
    <col min="5127" max="5127" width="0" style="13" hidden="1" customWidth="1"/>
    <col min="5128" max="5128" width="23.25" style="13" customWidth="1"/>
    <col min="5129" max="5129" width="17.125" style="13" customWidth="1"/>
    <col min="5130" max="5130" width="8.125" style="13" customWidth="1"/>
    <col min="5131" max="5131" width="4" style="13" customWidth="1"/>
    <col min="5132" max="5132" width="0" style="13" hidden="1" customWidth="1"/>
    <col min="5133" max="5133" width="8.25" style="13" customWidth="1"/>
    <col min="5134" max="5134" width="0" style="13" hidden="1" customWidth="1"/>
    <col min="5135" max="5135" width="97.75" style="13" customWidth="1"/>
    <col min="5136" max="5136" width="14.125" style="13" customWidth="1"/>
    <col min="5137" max="5137" width="16" style="13" customWidth="1"/>
    <col min="5138" max="5140" width="10.125" style="13" customWidth="1"/>
    <col min="5141" max="5141" width="5.125" style="13" customWidth="1"/>
    <col min="5142" max="5376" width="9" style="13"/>
    <col min="5377" max="5377" width="4.125" style="13" customWidth="1"/>
    <col min="5378" max="5378" width="22.5" style="13" customWidth="1"/>
    <col min="5379" max="5379" width="26.625" style="13" customWidth="1"/>
    <col min="5380" max="5380" width="17.125" style="13" customWidth="1"/>
    <col min="5381" max="5381" width="8.125" style="13" customWidth="1"/>
    <col min="5382" max="5382" width="4" style="13" customWidth="1"/>
    <col min="5383" max="5383" width="0" style="13" hidden="1" customWidth="1"/>
    <col min="5384" max="5384" width="23.25" style="13" customWidth="1"/>
    <col min="5385" max="5385" width="17.125" style="13" customWidth="1"/>
    <col min="5386" max="5386" width="8.125" style="13" customWidth="1"/>
    <col min="5387" max="5387" width="4" style="13" customWidth="1"/>
    <col min="5388" max="5388" width="0" style="13" hidden="1" customWidth="1"/>
    <col min="5389" max="5389" width="8.25" style="13" customWidth="1"/>
    <col min="5390" max="5390" width="0" style="13" hidden="1" customWidth="1"/>
    <col min="5391" max="5391" width="97.75" style="13" customWidth="1"/>
    <col min="5392" max="5392" width="14.125" style="13" customWidth="1"/>
    <col min="5393" max="5393" width="16" style="13" customWidth="1"/>
    <col min="5394" max="5396" width="10.125" style="13" customWidth="1"/>
    <col min="5397" max="5397" width="5.125" style="13" customWidth="1"/>
    <col min="5398" max="5632" width="9" style="13"/>
    <col min="5633" max="5633" width="4.125" style="13" customWidth="1"/>
    <col min="5634" max="5634" width="22.5" style="13" customWidth="1"/>
    <col min="5635" max="5635" width="26.625" style="13" customWidth="1"/>
    <col min="5636" max="5636" width="17.125" style="13" customWidth="1"/>
    <col min="5637" max="5637" width="8.125" style="13" customWidth="1"/>
    <col min="5638" max="5638" width="4" style="13" customWidth="1"/>
    <col min="5639" max="5639" width="0" style="13" hidden="1" customWidth="1"/>
    <col min="5640" max="5640" width="23.25" style="13" customWidth="1"/>
    <col min="5641" max="5641" width="17.125" style="13" customWidth="1"/>
    <col min="5642" max="5642" width="8.125" style="13" customWidth="1"/>
    <col min="5643" max="5643" width="4" style="13" customWidth="1"/>
    <col min="5644" max="5644" width="0" style="13" hidden="1" customWidth="1"/>
    <col min="5645" max="5645" width="8.25" style="13" customWidth="1"/>
    <col min="5646" max="5646" width="0" style="13" hidden="1" customWidth="1"/>
    <col min="5647" max="5647" width="97.75" style="13" customWidth="1"/>
    <col min="5648" max="5648" width="14.125" style="13" customWidth="1"/>
    <col min="5649" max="5649" width="16" style="13" customWidth="1"/>
    <col min="5650" max="5652" width="10.125" style="13" customWidth="1"/>
    <col min="5653" max="5653" width="5.125" style="13" customWidth="1"/>
    <col min="5654" max="5888" width="9" style="13"/>
    <col min="5889" max="5889" width="4.125" style="13" customWidth="1"/>
    <col min="5890" max="5890" width="22.5" style="13" customWidth="1"/>
    <col min="5891" max="5891" width="26.625" style="13" customWidth="1"/>
    <col min="5892" max="5892" width="17.125" style="13" customWidth="1"/>
    <col min="5893" max="5893" width="8.125" style="13" customWidth="1"/>
    <col min="5894" max="5894" width="4" style="13" customWidth="1"/>
    <col min="5895" max="5895" width="0" style="13" hidden="1" customWidth="1"/>
    <col min="5896" max="5896" width="23.25" style="13" customWidth="1"/>
    <col min="5897" max="5897" width="17.125" style="13" customWidth="1"/>
    <col min="5898" max="5898" width="8.125" style="13" customWidth="1"/>
    <col min="5899" max="5899" width="4" style="13" customWidth="1"/>
    <col min="5900" max="5900" width="0" style="13" hidden="1" customWidth="1"/>
    <col min="5901" max="5901" width="8.25" style="13" customWidth="1"/>
    <col min="5902" max="5902" width="0" style="13" hidden="1" customWidth="1"/>
    <col min="5903" max="5903" width="97.75" style="13" customWidth="1"/>
    <col min="5904" max="5904" width="14.125" style="13" customWidth="1"/>
    <col min="5905" max="5905" width="16" style="13" customWidth="1"/>
    <col min="5906" max="5908" width="10.125" style="13" customWidth="1"/>
    <col min="5909" max="5909" width="5.125" style="13" customWidth="1"/>
    <col min="5910" max="6144" width="9" style="13"/>
    <col min="6145" max="6145" width="4.125" style="13" customWidth="1"/>
    <col min="6146" max="6146" width="22.5" style="13" customWidth="1"/>
    <col min="6147" max="6147" width="26.625" style="13" customWidth="1"/>
    <col min="6148" max="6148" width="17.125" style="13" customWidth="1"/>
    <col min="6149" max="6149" width="8.125" style="13" customWidth="1"/>
    <col min="6150" max="6150" width="4" style="13" customWidth="1"/>
    <col min="6151" max="6151" width="0" style="13" hidden="1" customWidth="1"/>
    <col min="6152" max="6152" width="23.25" style="13" customWidth="1"/>
    <col min="6153" max="6153" width="17.125" style="13" customWidth="1"/>
    <col min="6154" max="6154" width="8.125" style="13" customWidth="1"/>
    <col min="6155" max="6155" width="4" style="13" customWidth="1"/>
    <col min="6156" max="6156" width="0" style="13" hidden="1" customWidth="1"/>
    <col min="6157" max="6157" width="8.25" style="13" customWidth="1"/>
    <col min="6158" max="6158" width="0" style="13" hidden="1" customWidth="1"/>
    <col min="6159" max="6159" width="97.75" style="13" customWidth="1"/>
    <col min="6160" max="6160" width="14.125" style="13" customWidth="1"/>
    <col min="6161" max="6161" width="16" style="13" customWidth="1"/>
    <col min="6162" max="6164" width="10.125" style="13" customWidth="1"/>
    <col min="6165" max="6165" width="5.125" style="13" customWidth="1"/>
    <col min="6166" max="6400" width="9" style="13"/>
    <col min="6401" max="6401" width="4.125" style="13" customWidth="1"/>
    <col min="6402" max="6402" width="22.5" style="13" customWidth="1"/>
    <col min="6403" max="6403" width="26.625" style="13" customWidth="1"/>
    <col min="6404" max="6404" width="17.125" style="13" customWidth="1"/>
    <col min="6405" max="6405" width="8.125" style="13" customWidth="1"/>
    <col min="6406" max="6406" width="4" style="13" customWidth="1"/>
    <col min="6407" max="6407" width="0" style="13" hidden="1" customWidth="1"/>
    <col min="6408" max="6408" width="23.25" style="13" customWidth="1"/>
    <col min="6409" max="6409" width="17.125" style="13" customWidth="1"/>
    <col min="6410" max="6410" width="8.125" style="13" customWidth="1"/>
    <col min="6411" max="6411" width="4" style="13" customWidth="1"/>
    <col min="6412" max="6412" width="0" style="13" hidden="1" customWidth="1"/>
    <col min="6413" max="6413" width="8.25" style="13" customWidth="1"/>
    <col min="6414" max="6414" width="0" style="13" hidden="1" customWidth="1"/>
    <col min="6415" max="6415" width="97.75" style="13" customWidth="1"/>
    <col min="6416" max="6416" width="14.125" style="13" customWidth="1"/>
    <col min="6417" max="6417" width="16" style="13" customWidth="1"/>
    <col min="6418" max="6420" width="10.125" style="13" customWidth="1"/>
    <col min="6421" max="6421" width="5.125" style="13" customWidth="1"/>
    <col min="6422" max="6656" width="9" style="13"/>
    <col min="6657" max="6657" width="4.125" style="13" customWidth="1"/>
    <col min="6658" max="6658" width="22.5" style="13" customWidth="1"/>
    <col min="6659" max="6659" width="26.625" style="13" customWidth="1"/>
    <col min="6660" max="6660" width="17.125" style="13" customWidth="1"/>
    <col min="6661" max="6661" width="8.125" style="13" customWidth="1"/>
    <col min="6662" max="6662" width="4" style="13" customWidth="1"/>
    <col min="6663" max="6663" width="0" style="13" hidden="1" customWidth="1"/>
    <col min="6664" max="6664" width="23.25" style="13" customWidth="1"/>
    <col min="6665" max="6665" width="17.125" style="13" customWidth="1"/>
    <col min="6666" max="6666" width="8.125" style="13" customWidth="1"/>
    <col min="6667" max="6667" width="4" style="13" customWidth="1"/>
    <col min="6668" max="6668" width="0" style="13" hidden="1" customWidth="1"/>
    <col min="6669" max="6669" width="8.25" style="13" customWidth="1"/>
    <col min="6670" max="6670" width="0" style="13" hidden="1" customWidth="1"/>
    <col min="6671" max="6671" width="97.75" style="13" customWidth="1"/>
    <col min="6672" max="6672" width="14.125" style="13" customWidth="1"/>
    <col min="6673" max="6673" width="16" style="13" customWidth="1"/>
    <col min="6674" max="6676" width="10.125" style="13" customWidth="1"/>
    <col min="6677" max="6677" width="5.125" style="13" customWidth="1"/>
    <col min="6678" max="6912" width="9" style="13"/>
    <col min="6913" max="6913" width="4.125" style="13" customWidth="1"/>
    <col min="6914" max="6914" width="22.5" style="13" customWidth="1"/>
    <col min="6915" max="6915" width="26.625" style="13" customWidth="1"/>
    <col min="6916" max="6916" width="17.125" style="13" customWidth="1"/>
    <col min="6917" max="6917" width="8.125" style="13" customWidth="1"/>
    <col min="6918" max="6918" width="4" style="13" customWidth="1"/>
    <col min="6919" max="6919" width="0" style="13" hidden="1" customWidth="1"/>
    <col min="6920" max="6920" width="23.25" style="13" customWidth="1"/>
    <col min="6921" max="6921" width="17.125" style="13" customWidth="1"/>
    <col min="6922" max="6922" width="8.125" style="13" customWidth="1"/>
    <col min="6923" max="6923" width="4" style="13" customWidth="1"/>
    <col min="6924" max="6924" width="0" style="13" hidden="1" customWidth="1"/>
    <col min="6925" max="6925" width="8.25" style="13" customWidth="1"/>
    <col min="6926" max="6926" width="0" style="13" hidden="1" customWidth="1"/>
    <col min="6927" max="6927" width="97.75" style="13" customWidth="1"/>
    <col min="6928" max="6928" width="14.125" style="13" customWidth="1"/>
    <col min="6929" max="6929" width="16" style="13" customWidth="1"/>
    <col min="6930" max="6932" width="10.125" style="13" customWidth="1"/>
    <col min="6933" max="6933" width="5.125" style="13" customWidth="1"/>
    <col min="6934" max="7168" width="9" style="13"/>
    <col min="7169" max="7169" width="4.125" style="13" customWidth="1"/>
    <col min="7170" max="7170" width="22.5" style="13" customWidth="1"/>
    <col min="7171" max="7171" width="26.625" style="13" customWidth="1"/>
    <col min="7172" max="7172" width="17.125" style="13" customWidth="1"/>
    <col min="7173" max="7173" width="8.125" style="13" customWidth="1"/>
    <col min="7174" max="7174" width="4" style="13" customWidth="1"/>
    <col min="7175" max="7175" width="0" style="13" hidden="1" customWidth="1"/>
    <col min="7176" max="7176" width="23.25" style="13" customWidth="1"/>
    <col min="7177" max="7177" width="17.125" style="13" customWidth="1"/>
    <col min="7178" max="7178" width="8.125" style="13" customWidth="1"/>
    <col min="7179" max="7179" width="4" style="13" customWidth="1"/>
    <col min="7180" max="7180" width="0" style="13" hidden="1" customWidth="1"/>
    <col min="7181" max="7181" width="8.25" style="13" customWidth="1"/>
    <col min="7182" max="7182" width="0" style="13" hidden="1" customWidth="1"/>
    <col min="7183" max="7183" width="97.75" style="13" customWidth="1"/>
    <col min="7184" max="7184" width="14.125" style="13" customWidth="1"/>
    <col min="7185" max="7185" width="16" style="13" customWidth="1"/>
    <col min="7186" max="7188" width="10.125" style="13" customWidth="1"/>
    <col min="7189" max="7189" width="5.125" style="13" customWidth="1"/>
    <col min="7190" max="7424" width="9" style="13"/>
    <col min="7425" max="7425" width="4.125" style="13" customWidth="1"/>
    <col min="7426" max="7426" width="22.5" style="13" customWidth="1"/>
    <col min="7427" max="7427" width="26.625" style="13" customWidth="1"/>
    <col min="7428" max="7428" width="17.125" style="13" customWidth="1"/>
    <col min="7429" max="7429" width="8.125" style="13" customWidth="1"/>
    <col min="7430" max="7430" width="4" style="13" customWidth="1"/>
    <col min="7431" max="7431" width="0" style="13" hidden="1" customWidth="1"/>
    <col min="7432" max="7432" width="23.25" style="13" customWidth="1"/>
    <col min="7433" max="7433" width="17.125" style="13" customWidth="1"/>
    <col min="7434" max="7434" width="8.125" style="13" customWidth="1"/>
    <col min="7435" max="7435" width="4" style="13" customWidth="1"/>
    <col min="7436" max="7436" width="0" style="13" hidden="1" customWidth="1"/>
    <col min="7437" max="7437" width="8.25" style="13" customWidth="1"/>
    <col min="7438" max="7438" width="0" style="13" hidden="1" customWidth="1"/>
    <col min="7439" max="7439" width="97.75" style="13" customWidth="1"/>
    <col min="7440" max="7440" width="14.125" style="13" customWidth="1"/>
    <col min="7441" max="7441" width="16" style="13" customWidth="1"/>
    <col min="7442" max="7444" width="10.125" style="13" customWidth="1"/>
    <col min="7445" max="7445" width="5.125" style="13" customWidth="1"/>
    <col min="7446" max="7680" width="9" style="13"/>
    <col min="7681" max="7681" width="4.125" style="13" customWidth="1"/>
    <col min="7682" max="7682" width="22.5" style="13" customWidth="1"/>
    <col min="7683" max="7683" width="26.625" style="13" customWidth="1"/>
    <col min="7684" max="7684" width="17.125" style="13" customWidth="1"/>
    <col min="7685" max="7685" width="8.125" style="13" customWidth="1"/>
    <col min="7686" max="7686" width="4" style="13" customWidth="1"/>
    <col min="7687" max="7687" width="0" style="13" hidden="1" customWidth="1"/>
    <col min="7688" max="7688" width="23.25" style="13" customWidth="1"/>
    <col min="7689" max="7689" width="17.125" style="13" customWidth="1"/>
    <col min="7690" max="7690" width="8.125" style="13" customWidth="1"/>
    <col min="7691" max="7691" width="4" style="13" customWidth="1"/>
    <col min="7692" max="7692" width="0" style="13" hidden="1" customWidth="1"/>
    <col min="7693" max="7693" width="8.25" style="13" customWidth="1"/>
    <col min="7694" max="7694" width="0" style="13" hidden="1" customWidth="1"/>
    <col min="7695" max="7695" width="97.75" style="13" customWidth="1"/>
    <col min="7696" max="7696" width="14.125" style="13" customWidth="1"/>
    <col min="7697" max="7697" width="16" style="13" customWidth="1"/>
    <col min="7698" max="7700" width="10.125" style="13" customWidth="1"/>
    <col min="7701" max="7701" width="5.125" style="13" customWidth="1"/>
    <col min="7702" max="7936" width="9" style="13"/>
    <col min="7937" max="7937" width="4.125" style="13" customWidth="1"/>
    <col min="7938" max="7938" width="22.5" style="13" customWidth="1"/>
    <col min="7939" max="7939" width="26.625" style="13" customWidth="1"/>
    <col min="7940" max="7940" width="17.125" style="13" customWidth="1"/>
    <col min="7941" max="7941" width="8.125" style="13" customWidth="1"/>
    <col min="7942" max="7942" width="4" style="13" customWidth="1"/>
    <col min="7943" max="7943" width="0" style="13" hidden="1" customWidth="1"/>
    <col min="7944" max="7944" width="23.25" style="13" customWidth="1"/>
    <col min="7945" max="7945" width="17.125" style="13" customWidth="1"/>
    <col min="7946" max="7946" width="8.125" style="13" customWidth="1"/>
    <col min="7947" max="7947" width="4" style="13" customWidth="1"/>
    <col min="7948" max="7948" width="0" style="13" hidden="1" customWidth="1"/>
    <col min="7949" max="7949" width="8.25" style="13" customWidth="1"/>
    <col min="7950" max="7950" width="0" style="13" hidden="1" customWidth="1"/>
    <col min="7951" max="7951" width="97.75" style="13" customWidth="1"/>
    <col min="7952" max="7952" width="14.125" style="13" customWidth="1"/>
    <col min="7953" max="7953" width="16" style="13" customWidth="1"/>
    <col min="7954" max="7956" width="10.125" style="13" customWidth="1"/>
    <col min="7957" max="7957" width="5.125" style="13" customWidth="1"/>
    <col min="7958" max="8192" width="9" style="13"/>
    <col min="8193" max="8193" width="4.125" style="13" customWidth="1"/>
    <col min="8194" max="8194" width="22.5" style="13" customWidth="1"/>
    <col min="8195" max="8195" width="26.625" style="13" customWidth="1"/>
    <col min="8196" max="8196" width="17.125" style="13" customWidth="1"/>
    <col min="8197" max="8197" width="8.125" style="13" customWidth="1"/>
    <col min="8198" max="8198" width="4" style="13" customWidth="1"/>
    <col min="8199" max="8199" width="0" style="13" hidden="1" customWidth="1"/>
    <col min="8200" max="8200" width="23.25" style="13" customWidth="1"/>
    <col min="8201" max="8201" width="17.125" style="13" customWidth="1"/>
    <col min="8202" max="8202" width="8.125" style="13" customWidth="1"/>
    <col min="8203" max="8203" width="4" style="13" customWidth="1"/>
    <col min="8204" max="8204" width="0" style="13" hidden="1" customWidth="1"/>
    <col min="8205" max="8205" width="8.25" style="13" customWidth="1"/>
    <col min="8206" max="8206" width="0" style="13" hidden="1" customWidth="1"/>
    <col min="8207" max="8207" width="97.75" style="13" customWidth="1"/>
    <col min="8208" max="8208" width="14.125" style="13" customWidth="1"/>
    <col min="8209" max="8209" width="16" style="13" customWidth="1"/>
    <col min="8210" max="8212" width="10.125" style="13" customWidth="1"/>
    <col min="8213" max="8213" width="5.125" style="13" customWidth="1"/>
    <col min="8214" max="8448" width="9" style="13"/>
    <col min="8449" max="8449" width="4.125" style="13" customWidth="1"/>
    <col min="8450" max="8450" width="22.5" style="13" customWidth="1"/>
    <col min="8451" max="8451" width="26.625" style="13" customWidth="1"/>
    <col min="8452" max="8452" width="17.125" style="13" customWidth="1"/>
    <col min="8453" max="8453" width="8.125" style="13" customWidth="1"/>
    <col min="8454" max="8454" width="4" style="13" customWidth="1"/>
    <col min="8455" max="8455" width="0" style="13" hidden="1" customWidth="1"/>
    <col min="8456" max="8456" width="23.25" style="13" customWidth="1"/>
    <col min="8457" max="8457" width="17.125" style="13" customWidth="1"/>
    <col min="8458" max="8458" width="8.125" style="13" customWidth="1"/>
    <col min="8459" max="8459" width="4" style="13" customWidth="1"/>
    <col min="8460" max="8460" width="0" style="13" hidden="1" customWidth="1"/>
    <col min="8461" max="8461" width="8.25" style="13" customWidth="1"/>
    <col min="8462" max="8462" width="0" style="13" hidden="1" customWidth="1"/>
    <col min="8463" max="8463" width="97.75" style="13" customWidth="1"/>
    <col min="8464" max="8464" width="14.125" style="13" customWidth="1"/>
    <col min="8465" max="8465" width="16" style="13" customWidth="1"/>
    <col min="8466" max="8468" width="10.125" style="13" customWidth="1"/>
    <col min="8469" max="8469" width="5.125" style="13" customWidth="1"/>
    <col min="8470" max="8704" width="9" style="13"/>
    <col min="8705" max="8705" width="4.125" style="13" customWidth="1"/>
    <col min="8706" max="8706" width="22.5" style="13" customWidth="1"/>
    <col min="8707" max="8707" width="26.625" style="13" customWidth="1"/>
    <col min="8708" max="8708" width="17.125" style="13" customWidth="1"/>
    <col min="8709" max="8709" width="8.125" style="13" customWidth="1"/>
    <col min="8710" max="8710" width="4" style="13" customWidth="1"/>
    <col min="8711" max="8711" width="0" style="13" hidden="1" customWidth="1"/>
    <col min="8712" max="8712" width="23.25" style="13" customWidth="1"/>
    <col min="8713" max="8713" width="17.125" style="13" customWidth="1"/>
    <col min="8714" max="8714" width="8.125" style="13" customWidth="1"/>
    <col min="8715" max="8715" width="4" style="13" customWidth="1"/>
    <col min="8716" max="8716" width="0" style="13" hidden="1" customWidth="1"/>
    <col min="8717" max="8717" width="8.25" style="13" customWidth="1"/>
    <col min="8718" max="8718" width="0" style="13" hidden="1" customWidth="1"/>
    <col min="8719" max="8719" width="97.75" style="13" customWidth="1"/>
    <col min="8720" max="8720" width="14.125" style="13" customWidth="1"/>
    <col min="8721" max="8721" width="16" style="13" customWidth="1"/>
    <col min="8722" max="8724" width="10.125" style="13" customWidth="1"/>
    <col min="8725" max="8725" width="5.125" style="13" customWidth="1"/>
    <col min="8726" max="8960" width="9" style="13"/>
    <col min="8961" max="8961" width="4.125" style="13" customWidth="1"/>
    <col min="8962" max="8962" width="22.5" style="13" customWidth="1"/>
    <col min="8963" max="8963" width="26.625" style="13" customWidth="1"/>
    <col min="8964" max="8964" width="17.125" style="13" customWidth="1"/>
    <col min="8965" max="8965" width="8.125" style="13" customWidth="1"/>
    <col min="8966" max="8966" width="4" style="13" customWidth="1"/>
    <col min="8967" max="8967" width="0" style="13" hidden="1" customWidth="1"/>
    <col min="8968" max="8968" width="23.25" style="13" customWidth="1"/>
    <col min="8969" max="8969" width="17.125" style="13" customWidth="1"/>
    <col min="8970" max="8970" width="8.125" style="13" customWidth="1"/>
    <col min="8971" max="8971" width="4" style="13" customWidth="1"/>
    <col min="8972" max="8972" width="0" style="13" hidden="1" customWidth="1"/>
    <col min="8973" max="8973" width="8.25" style="13" customWidth="1"/>
    <col min="8974" max="8974" width="0" style="13" hidden="1" customWidth="1"/>
    <col min="8975" max="8975" width="97.75" style="13" customWidth="1"/>
    <col min="8976" max="8976" width="14.125" style="13" customWidth="1"/>
    <col min="8977" max="8977" width="16" style="13" customWidth="1"/>
    <col min="8978" max="8980" width="10.125" style="13" customWidth="1"/>
    <col min="8981" max="8981" width="5.125" style="13" customWidth="1"/>
    <col min="8982" max="9216" width="9" style="13"/>
    <col min="9217" max="9217" width="4.125" style="13" customWidth="1"/>
    <col min="9218" max="9218" width="22.5" style="13" customWidth="1"/>
    <col min="9219" max="9219" width="26.625" style="13" customWidth="1"/>
    <col min="9220" max="9220" width="17.125" style="13" customWidth="1"/>
    <col min="9221" max="9221" width="8.125" style="13" customWidth="1"/>
    <col min="9222" max="9222" width="4" style="13" customWidth="1"/>
    <col min="9223" max="9223" width="0" style="13" hidden="1" customWidth="1"/>
    <col min="9224" max="9224" width="23.25" style="13" customWidth="1"/>
    <col min="9225" max="9225" width="17.125" style="13" customWidth="1"/>
    <col min="9226" max="9226" width="8.125" style="13" customWidth="1"/>
    <col min="9227" max="9227" width="4" style="13" customWidth="1"/>
    <col min="9228" max="9228" width="0" style="13" hidden="1" customWidth="1"/>
    <col min="9229" max="9229" width="8.25" style="13" customWidth="1"/>
    <col min="9230" max="9230" width="0" style="13" hidden="1" customWidth="1"/>
    <col min="9231" max="9231" width="97.75" style="13" customWidth="1"/>
    <col min="9232" max="9232" width="14.125" style="13" customWidth="1"/>
    <col min="9233" max="9233" width="16" style="13" customWidth="1"/>
    <col min="9234" max="9236" width="10.125" style="13" customWidth="1"/>
    <col min="9237" max="9237" width="5.125" style="13" customWidth="1"/>
    <col min="9238" max="9472" width="9" style="13"/>
    <col min="9473" max="9473" width="4.125" style="13" customWidth="1"/>
    <col min="9474" max="9474" width="22.5" style="13" customWidth="1"/>
    <col min="9475" max="9475" width="26.625" style="13" customWidth="1"/>
    <col min="9476" max="9476" width="17.125" style="13" customWidth="1"/>
    <col min="9477" max="9477" width="8.125" style="13" customWidth="1"/>
    <col min="9478" max="9478" width="4" style="13" customWidth="1"/>
    <col min="9479" max="9479" width="0" style="13" hidden="1" customWidth="1"/>
    <col min="9480" max="9480" width="23.25" style="13" customWidth="1"/>
    <col min="9481" max="9481" width="17.125" style="13" customWidth="1"/>
    <col min="9482" max="9482" width="8.125" style="13" customWidth="1"/>
    <col min="9483" max="9483" width="4" style="13" customWidth="1"/>
    <col min="9484" max="9484" width="0" style="13" hidden="1" customWidth="1"/>
    <col min="9485" max="9485" width="8.25" style="13" customWidth="1"/>
    <col min="9486" max="9486" width="0" style="13" hidden="1" customWidth="1"/>
    <col min="9487" max="9487" width="97.75" style="13" customWidth="1"/>
    <col min="9488" max="9488" width="14.125" style="13" customWidth="1"/>
    <col min="9489" max="9489" width="16" style="13" customWidth="1"/>
    <col min="9490" max="9492" width="10.125" style="13" customWidth="1"/>
    <col min="9493" max="9493" width="5.125" style="13" customWidth="1"/>
    <col min="9494" max="9728" width="9" style="13"/>
    <col min="9729" max="9729" width="4.125" style="13" customWidth="1"/>
    <col min="9730" max="9730" width="22.5" style="13" customWidth="1"/>
    <col min="9731" max="9731" width="26.625" style="13" customWidth="1"/>
    <col min="9732" max="9732" width="17.125" style="13" customWidth="1"/>
    <col min="9733" max="9733" width="8.125" style="13" customWidth="1"/>
    <col min="9734" max="9734" width="4" style="13" customWidth="1"/>
    <col min="9735" max="9735" width="0" style="13" hidden="1" customWidth="1"/>
    <col min="9736" max="9736" width="23.25" style="13" customWidth="1"/>
    <col min="9737" max="9737" width="17.125" style="13" customWidth="1"/>
    <col min="9738" max="9738" width="8.125" style="13" customWidth="1"/>
    <col min="9739" max="9739" width="4" style="13" customWidth="1"/>
    <col min="9740" max="9740" width="0" style="13" hidden="1" customWidth="1"/>
    <col min="9741" max="9741" width="8.25" style="13" customWidth="1"/>
    <col min="9742" max="9742" width="0" style="13" hidden="1" customWidth="1"/>
    <col min="9743" max="9743" width="97.75" style="13" customWidth="1"/>
    <col min="9744" max="9744" width="14.125" style="13" customWidth="1"/>
    <col min="9745" max="9745" width="16" style="13" customWidth="1"/>
    <col min="9746" max="9748" width="10.125" style="13" customWidth="1"/>
    <col min="9749" max="9749" width="5.125" style="13" customWidth="1"/>
    <col min="9750" max="9984" width="9" style="13"/>
    <col min="9985" max="9985" width="4.125" style="13" customWidth="1"/>
    <col min="9986" max="9986" width="22.5" style="13" customWidth="1"/>
    <col min="9987" max="9987" width="26.625" style="13" customWidth="1"/>
    <col min="9988" max="9988" width="17.125" style="13" customWidth="1"/>
    <col min="9989" max="9989" width="8.125" style="13" customWidth="1"/>
    <col min="9990" max="9990" width="4" style="13" customWidth="1"/>
    <col min="9991" max="9991" width="0" style="13" hidden="1" customWidth="1"/>
    <col min="9992" max="9992" width="23.25" style="13" customWidth="1"/>
    <col min="9993" max="9993" width="17.125" style="13" customWidth="1"/>
    <col min="9994" max="9994" width="8.125" style="13" customWidth="1"/>
    <col min="9995" max="9995" width="4" style="13" customWidth="1"/>
    <col min="9996" max="9996" width="0" style="13" hidden="1" customWidth="1"/>
    <col min="9997" max="9997" width="8.25" style="13" customWidth="1"/>
    <col min="9998" max="9998" width="0" style="13" hidden="1" customWidth="1"/>
    <col min="9999" max="9999" width="97.75" style="13" customWidth="1"/>
    <col min="10000" max="10000" width="14.125" style="13" customWidth="1"/>
    <col min="10001" max="10001" width="16" style="13" customWidth="1"/>
    <col min="10002" max="10004" width="10.125" style="13" customWidth="1"/>
    <col min="10005" max="10005" width="5.125" style="13" customWidth="1"/>
    <col min="10006" max="10240" width="9" style="13"/>
    <col min="10241" max="10241" width="4.125" style="13" customWidth="1"/>
    <col min="10242" max="10242" width="22.5" style="13" customWidth="1"/>
    <col min="10243" max="10243" width="26.625" style="13" customWidth="1"/>
    <col min="10244" max="10244" width="17.125" style="13" customWidth="1"/>
    <col min="10245" max="10245" width="8.125" style="13" customWidth="1"/>
    <col min="10246" max="10246" width="4" style="13" customWidth="1"/>
    <col min="10247" max="10247" width="0" style="13" hidden="1" customWidth="1"/>
    <col min="10248" max="10248" width="23.25" style="13" customWidth="1"/>
    <col min="10249" max="10249" width="17.125" style="13" customWidth="1"/>
    <col min="10250" max="10250" width="8.125" style="13" customWidth="1"/>
    <col min="10251" max="10251" width="4" style="13" customWidth="1"/>
    <col min="10252" max="10252" width="0" style="13" hidden="1" customWidth="1"/>
    <col min="10253" max="10253" width="8.25" style="13" customWidth="1"/>
    <col min="10254" max="10254" width="0" style="13" hidden="1" customWidth="1"/>
    <col min="10255" max="10255" width="97.75" style="13" customWidth="1"/>
    <col min="10256" max="10256" width="14.125" style="13" customWidth="1"/>
    <col min="10257" max="10257" width="16" style="13" customWidth="1"/>
    <col min="10258" max="10260" width="10.125" style="13" customWidth="1"/>
    <col min="10261" max="10261" width="5.125" style="13" customWidth="1"/>
    <col min="10262" max="10496" width="9" style="13"/>
    <col min="10497" max="10497" width="4.125" style="13" customWidth="1"/>
    <col min="10498" max="10498" width="22.5" style="13" customWidth="1"/>
    <col min="10499" max="10499" width="26.625" style="13" customWidth="1"/>
    <col min="10500" max="10500" width="17.125" style="13" customWidth="1"/>
    <col min="10501" max="10501" width="8.125" style="13" customWidth="1"/>
    <col min="10502" max="10502" width="4" style="13" customWidth="1"/>
    <col min="10503" max="10503" width="0" style="13" hidden="1" customWidth="1"/>
    <col min="10504" max="10504" width="23.25" style="13" customWidth="1"/>
    <col min="10505" max="10505" width="17.125" style="13" customWidth="1"/>
    <col min="10506" max="10506" width="8.125" style="13" customWidth="1"/>
    <col min="10507" max="10507" width="4" style="13" customWidth="1"/>
    <col min="10508" max="10508" width="0" style="13" hidden="1" customWidth="1"/>
    <col min="10509" max="10509" width="8.25" style="13" customWidth="1"/>
    <col min="10510" max="10510" width="0" style="13" hidden="1" customWidth="1"/>
    <col min="10511" max="10511" width="97.75" style="13" customWidth="1"/>
    <col min="10512" max="10512" width="14.125" style="13" customWidth="1"/>
    <col min="10513" max="10513" width="16" style="13" customWidth="1"/>
    <col min="10514" max="10516" width="10.125" style="13" customWidth="1"/>
    <col min="10517" max="10517" width="5.125" style="13" customWidth="1"/>
    <col min="10518" max="10752" width="9" style="13"/>
    <col min="10753" max="10753" width="4.125" style="13" customWidth="1"/>
    <col min="10754" max="10754" width="22.5" style="13" customWidth="1"/>
    <col min="10755" max="10755" width="26.625" style="13" customWidth="1"/>
    <col min="10756" max="10756" width="17.125" style="13" customWidth="1"/>
    <col min="10757" max="10757" width="8.125" style="13" customWidth="1"/>
    <col min="10758" max="10758" width="4" style="13" customWidth="1"/>
    <col min="10759" max="10759" width="0" style="13" hidden="1" customWidth="1"/>
    <col min="10760" max="10760" width="23.25" style="13" customWidth="1"/>
    <col min="10761" max="10761" width="17.125" style="13" customWidth="1"/>
    <col min="10762" max="10762" width="8.125" style="13" customWidth="1"/>
    <col min="10763" max="10763" width="4" style="13" customWidth="1"/>
    <col min="10764" max="10764" width="0" style="13" hidden="1" customWidth="1"/>
    <col min="10765" max="10765" width="8.25" style="13" customWidth="1"/>
    <col min="10766" max="10766" width="0" style="13" hidden="1" customWidth="1"/>
    <col min="10767" max="10767" width="97.75" style="13" customWidth="1"/>
    <col min="10768" max="10768" width="14.125" style="13" customWidth="1"/>
    <col min="10769" max="10769" width="16" style="13" customWidth="1"/>
    <col min="10770" max="10772" width="10.125" style="13" customWidth="1"/>
    <col min="10773" max="10773" width="5.125" style="13" customWidth="1"/>
    <col min="10774" max="11008" width="9" style="13"/>
    <col min="11009" max="11009" width="4.125" style="13" customWidth="1"/>
    <col min="11010" max="11010" width="22.5" style="13" customWidth="1"/>
    <col min="11011" max="11011" width="26.625" style="13" customWidth="1"/>
    <col min="11012" max="11012" width="17.125" style="13" customWidth="1"/>
    <col min="11013" max="11013" width="8.125" style="13" customWidth="1"/>
    <col min="11014" max="11014" width="4" style="13" customWidth="1"/>
    <col min="11015" max="11015" width="0" style="13" hidden="1" customWidth="1"/>
    <col min="11016" max="11016" width="23.25" style="13" customWidth="1"/>
    <col min="11017" max="11017" width="17.125" style="13" customWidth="1"/>
    <col min="11018" max="11018" width="8.125" style="13" customWidth="1"/>
    <col min="11019" max="11019" width="4" style="13" customWidth="1"/>
    <col min="11020" max="11020" width="0" style="13" hidden="1" customWidth="1"/>
    <col min="11021" max="11021" width="8.25" style="13" customWidth="1"/>
    <col min="11022" max="11022" width="0" style="13" hidden="1" customWidth="1"/>
    <col min="11023" max="11023" width="97.75" style="13" customWidth="1"/>
    <col min="11024" max="11024" width="14.125" style="13" customWidth="1"/>
    <col min="11025" max="11025" width="16" style="13" customWidth="1"/>
    <col min="11026" max="11028" width="10.125" style="13" customWidth="1"/>
    <col min="11029" max="11029" width="5.125" style="13" customWidth="1"/>
    <col min="11030" max="11264" width="9" style="13"/>
    <col min="11265" max="11265" width="4.125" style="13" customWidth="1"/>
    <col min="11266" max="11266" width="22.5" style="13" customWidth="1"/>
    <col min="11267" max="11267" width="26.625" style="13" customWidth="1"/>
    <col min="11268" max="11268" width="17.125" style="13" customWidth="1"/>
    <col min="11269" max="11269" width="8.125" style="13" customWidth="1"/>
    <col min="11270" max="11270" width="4" style="13" customWidth="1"/>
    <col min="11271" max="11271" width="0" style="13" hidden="1" customWidth="1"/>
    <col min="11272" max="11272" width="23.25" style="13" customWidth="1"/>
    <col min="11273" max="11273" width="17.125" style="13" customWidth="1"/>
    <col min="11274" max="11274" width="8.125" style="13" customWidth="1"/>
    <col min="11275" max="11275" width="4" style="13" customWidth="1"/>
    <col min="11276" max="11276" width="0" style="13" hidden="1" customWidth="1"/>
    <col min="11277" max="11277" width="8.25" style="13" customWidth="1"/>
    <col min="11278" max="11278" width="0" style="13" hidden="1" customWidth="1"/>
    <col min="11279" max="11279" width="97.75" style="13" customWidth="1"/>
    <col min="11280" max="11280" width="14.125" style="13" customWidth="1"/>
    <col min="11281" max="11281" width="16" style="13" customWidth="1"/>
    <col min="11282" max="11284" width="10.125" style="13" customWidth="1"/>
    <col min="11285" max="11285" width="5.125" style="13" customWidth="1"/>
    <col min="11286" max="11520" width="9" style="13"/>
    <col min="11521" max="11521" width="4.125" style="13" customWidth="1"/>
    <col min="11522" max="11522" width="22.5" style="13" customWidth="1"/>
    <col min="11523" max="11523" width="26.625" style="13" customWidth="1"/>
    <col min="11524" max="11524" width="17.125" style="13" customWidth="1"/>
    <col min="11525" max="11525" width="8.125" style="13" customWidth="1"/>
    <col min="11526" max="11526" width="4" style="13" customWidth="1"/>
    <col min="11527" max="11527" width="0" style="13" hidden="1" customWidth="1"/>
    <col min="11528" max="11528" width="23.25" style="13" customWidth="1"/>
    <col min="11529" max="11529" width="17.125" style="13" customWidth="1"/>
    <col min="11530" max="11530" width="8.125" style="13" customWidth="1"/>
    <col min="11531" max="11531" width="4" style="13" customWidth="1"/>
    <col min="11532" max="11532" width="0" style="13" hidden="1" customWidth="1"/>
    <col min="11533" max="11533" width="8.25" style="13" customWidth="1"/>
    <col min="11534" max="11534" width="0" style="13" hidden="1" customWidth="1"/>
    <col min="11535" max="11535" width="97.75" style="13" customWidth="1"/>
    <col min="11536" max="11536" width="14.125" style="13" customWidth="1"/>
    <col min="11537" max="11537" width="16" style="13" customWidth="1"/>
    <col min="11538" max="11540" width="10.125" style="13" customWidth="1"/>
    <col min="11541" max="11541" width="5.125" style="13" customWidth="1"/>
    <col min="11542" max="11776" width="9" style="13"/>
    <col min="11777" max="11777" width="4.125" style="13" customWidth="1"/>
    <col min="11778" max="11778" width="22.5" style="13" customWidth="1"/>
    <col min="11779" max="11779" width="26.625" style="13" customWidth="1"/>
    <col min="11780" max="11780" width="17.125" style="13" customWidth="1"/>
    <col min="11781" max="11781" width="8.125" style="13" customWidth="1"/>
    <col min="11782" max="11782" width="4" style="13" customWidth="1"/>
    <col min="11783" max="11783" width="0" style="13" hidden="1" customWidth="1"/>
    <col min="11784" max="11784" width="23.25" style="13" customWidth="1"/>
    <col min="11785" max="11785" width="17.125" style="13" customWidth="1"/>
    <col min="11786" max="11786" width="8.125" style="13" customWidth="1"/>
    <col min="11787" max="11787" width="4" style="13" customWidth="1"/>
    <col min="11788" max="11788" width="0" style="13" hidden="1" customWidth="1"/>
    <col min="11789" max="11789" width="8.25" style="13" customWidth="1"/>
    <col min="11790" max="11790" width="0" style="13" hidden="1" customWidth="1"/>
    <col min="11791" max="11791" width="97.75" style="13" customWidth="1"/>
    <col min="11792" max="11792" width="14.125" style="13" customWidth="1"/>
    <col min="11793" max="11793" width="16" style="13" customWidth="1"/>
    <col min="11794" max="11796" width="10.125" style="13" customWidth="1"/>
    <col min="11797" max="11797" width="5.125" style="13" customWidth="1"/>
    <col min="11798" max="12032" width="9" style="13"/>
    <col min="12033" max="12033" width="4.125" style="13" customWidth="1"/>
    <col min="12034" max="12034" width="22.5" style="13" customWidth="1"/>
    <col min="12035" max="12035" width="26.625" style="13" customWidth="1"/>
    <col min="12036" max="12036" width="17.125" style="13" customWidth="1"/>
    <col min="12037" max="12037" width="8.125" style="13" customWidth="1"/>
    <col min="12038" max="12038" width="4" style="13" customWidth="1"/>
    <col min="12039" max="12039" width="0" style="13" hidden="1" customWidth="1"/>
    <col min="12040" max="12040" width="23.25" style="13" customWidth="1"/>
    <col min="12041" max="12041" width="17.125" style="13" customWidth="1"/>
    <col min="12042" max="12042" width="8.125" style="13" customWidth="1"/>
    <col min="12043" max="12043" width="4" style="13" customWidth="1"/>
    <col min="12044" max="12044" width="0" style="13" hidden="1" customWidth="1"/>
    <col min="12045" max="12045" width="8.25" style="13" customWidth="1"/>
    <col min="12046" max="12046" width="0" style="13" hidden="1" customWidth="1"/>
    <col min="12047" max="12047" width="97.75" style="13" customWidth="1"/>
    <col min="12048" max="12048" width="14.125" style="13" customWidth="1"/>
    <col min="12049" max="12049" width="16" style="13" customWidth="1"/>
    <col min="12050" max="12052" width="10.125" style="13" customWidth="1"/>
    <col min="12053" max="12053" width="5.125" style="13" customWidth="1"/>
    <col min="12054" max="12288" width="9" style="13"/>
    <col min="12289" max="12289" width="4.125" style="13" customWidth="1"/>
    <col min="12290" max="12290" width="22.5" style="13" customWidth="1"/>
    <col min="12291" max="12291" width="26.625" style="13" customWidth="1"/>
    <col min="12292" max="12292" width="17.125" style="13" customWidth="1"/>
    <col min="12293" max="12293" width="8.125" style="13" customWidth="1"/>
    <col min="12294" max="12294" width="4" style="13" customWidth="1"/>
    <col min="12295" max="12295" width="0" style="13" hidden="1" customWidth="1"/>
    <col min="12296" max="12296" width="23.25" style="13" customWidth="1"/>
    <col min="12297" max="12297" width="17.125" style="13" customWidth="1"/>
    <col min="12298" max="12298" width="8.125" style="13" customWidth="1"/>
    <col min="12299" max="12299" width="4" style="13" customWidth="1"/>
    <col min="12300" max="12300" width="0" style="13" hidden="1" customWidth="1"/>
    <col min="12301" max="12301" width="8.25" style="13" customWidth="1"/>
    <col min="12302" max="12302" width="0" style="13" hidden="1" customWidth="1"/>
    <col min="12303" max="12303" width="97.75" style="13" customWidth="1"/>
    <col min="12304" max="12304" width="14.125" style="13" customWidth="1"/>
    <col min="12305" max="12305" width="16" style="13" customWidth="1"/>
    <col min="12306" max="12308" width="10.125" style="13" customWidth="1"/>
    <col min="12309" max="12309" width="5.125" style="13" customWidth="1"/>
    <col min="12310" max="12544" width="9" style="13"/>
    <col min="12545" max="12545" width="4.125" style="13" customWidth="1"/>
    <col min="12546" max="12546" width="22.5" style="13" customWidth="1"/>
    <col min="12547" max="12547" width="26.625" style="13" customWidth="1"/>
    <col min="12548" max="12548" width="17.125" style="13" customWidth="1"/>
    <col min="12549" max="12549" width="8.125" style="13" customWidth="1"/>
    <col min="12550" max="12550" width="4" style="13" customWidth="1"/>
    <col min="12551" max="12551" width="0" style="13" hidden="1" customWidth="1"/>
    <col min="12552" max="12552" width="23.25" style="13" customWidth="1"/>
    <col min="12553" max="12553" width="17.125" style="13" customWidth="1"/>
    <col min="12554" max="12554" width="8.125" style="13" customWidth="1"/>
    <col min="12555" max="12555" width="4" style="13" customWidth="1"/>
    <col min="12556" max="12556" width="0" style="13" hidden="1" customWidth="1"/>
    <col min="12557" max="12557" width="8.25" style="13" customWidth="1"/>
    <col min="12558" max="12558" width="0" style="13" hidden="1" customWidth="1"/>
    <col min="12559" max="12559" width="97.75" style="13" customWidth="1"/>
    <col min="12560" max="12560" width="14.125" style="13" customWidth="1"/>
    <col min="12561" max="12561" width="16" style="13" customWidth="1"/>
    <col min="12562" max="12564" width="10.125" style="13" customWidth="1"/>
    <col min="12565" max="12565" width="5.125" style="13" customWidth="1"/>
    <col min="12566" max="12800" width="9" style="13"/>
    <col min="12801" max="12801" width="4.125" style="13" customWidth="1"/>
    <col min="12802" max="12802" width="22.5" style="13" customWidth="1"/>
    <col min="12803" max="12803" width="26.625" style="13" customWidth="1"/>
    <col min="12804" max="12804" width="17.125" style="13" customWidth="1"/>
    <col min="12805" max="12805" width="8.125" style="13" customWidth="1"/>
    <col min="12806" max="12806" width="4" style="13" customWidth="1"/>
    <col min="12807" max="12807" width="0" style="13" hidden="1" customWidth="1"/>
    <col min="12808" max="12808" width="23.25" style="13" customWidth="1"/>
    <col min="12809" max="12809" width="17.125" style="13" customWidth="1"/>
    <col min="12810" max="12810" width="8.125" style="13" customWidth="1"/>
    <col min="12811" max="12811" width="4" style="13" customWidth="1"/>
    <col min="12812" max="12812" width="0" style="13" hidden="1" customWidth="1"/>
    <col min="12813" max="12813" width="8.25" style="13" customWidth="1"/>
    <col min="12814" max="12814" width="0" style="13" hidden="1" customWidth="1"/>
    <col min="12815" max="12815" width="97.75" style="13" customWidth="1"/>
    <col min="12816" max="12816" width="14.125" style="13" customWidth="1"/>
    <col min="12817" max="12817" width="16" style="13" customWidth="1"/>
    <col min="12818" max="12820" width="10.125" style="13" customWidth="1"/>
    <col min="12821" max="12821" width="5.125" style="13" customWidth="1"/>
    <col min="12822" max="13056" width="9" style="13"/>
    <col min="13057" max="13057" width="4.125" style="13" customWidth="1"/>
    <col min="13058" max="13058" width="22.5" style="13" customWidth="1"/>
    <col min="13059" max="13059" width="26.625" style="13" customWidth="1"/>
    <col min="13060" max="13060" width="17.125" style="13" customWidth="1"/>
    <col min="13061" max="13061" width="8.125" style="13" customWidth="1"/>
    <col min="13062" max="13062" width="4" style="13" customWidth="1"/>
    <col min="13063" max="13063" width="0" style="13" hidden="1" customWidth="1"/>
    <col min="13064" max="13064" width="23.25" style="13" customWidth="1"/>
    <col min="13065" max="13065" width="17.125" style="13" customWidth="1"/>
    <col min="13066" max="13066" width="8.125" style="13" customWidth="1"/>
    <col min="13067" max="13067" width="4" style="13" customWidth="1"/>
    <col min="13068" max="13068" width="0" style="13" hidden="1" customWidth="1"/>
    <col min="13069" max="13069" width="8.25" style="13" customWidth="1"/>
    <col min="13070" max="13070" width="0" style="13" hidden="1" customWidth="1"/>
    <col min="13071" max="13071" width="97.75" style="13" customWidth="1"/>
    <col min="13072" max="13072" width="14.125" style="13" customWidth="1"/>
    <col min="13073" max="13073" width="16" style="13" customWidth="1"/>
    <col min="13074" max="13076" width="10.125" style="13" customWidth="1"/>
    <col min="13077" max="13077" width="5.125" style="13" customWidth="1"/>
    <col min="13078" max="13312" width="9" style="13"/>
    <col min="13313" max="13313" width="4.125" style="13" customWidth="1"/>
    <col min="13314" max="13314" width="22.5" style="13" customWidth="1"/>
    <col min="13315" max="13315" width="26.625" style="13" customWidth="1"/>
    <col min="13316" max="13316" width="17.125" style="13" customWidth="1"/>
    <col min="13317" max="13317" width="8.125" style="13" customWidth="1"/>
    <col min="13318" max="13318" width="4" style="13" customWidth="1"/>
    <col min="13319" max="13319" width="0" style="13" hidden="1" customWidth="1"/>
    <col min="13320" max="13320" width="23.25" style="13" customWidth="1"/>
    <col min="13321" max="13321" width="17.125" style="13" customWidth="1"/>
    <col min="13322" max="13322" width="8.125" style="13" customWidth="1"/>
    <col min="13323" max="13323" width="4" style="13" customWidth="1"/>
    <col min="13324" max="13324" width="0" style="13" hidden="1" customWidth="1"/>
    <col min="13325" max="13325" width="8.25" style="13" customWidth="1"/>
    <col min="13326" max="13326" width="0" style="13" hidden="1" customWidth="1"/>
    <col min="13327" max="13327" width="97.75" style="13" customWidth="1"/>
    <col min="13328" max="13328" width="14.125" style="13" customWidth="1"/>
    <col min="13329" max="13329" width="16" style="13" customWidth="1"/>
    <col min="13330" max="13332" width="10.125" style="13" customWidth="1"/>
    <col min="13333" max="13333" width="5.125" style="13" customWidth="1"/>
    <col min="13334" max="13568" width="9" style="13"/>
    <col min="13569" max="13569" width="4.125" style="13" customWidth="1"/>
    <col min="13570" max="13570" width="22.5" style="13" customWidth="1"/>
    <col min="13571" max="13571" width="26.625" style="13" customWidth="1"/>
    <col min="13572" max="13572" width="17.125" style="13" customWidth="1"/>
    <col min="13573" max="13573" width="8.125" style="13" customWidth="1"/>
    <col min="13574" max="13574" width="4" style="13" customWidth="1"/>
    <col min="13575" max="13575" width="0" style="13" hidden="1" customWidth="1"/>
    <col min="13576" max="13576" width="23.25" style="13" customWidth="1"/>
    <col min="13577" max="13577" width="17.125" style="13" customWidth="1"/>
    <col min="13578" max="13578" width="8.125" style="13" customWidth="1"/>
    <col min="13579" max="13579" width="4" style="13" customWidth="1"/>
    <col min="13580" max="13580" width="0" style="13" hidden="1" customWidth="1"/>
    <col min="13581" max="13581" width="8.25" style="13" customWidth="1"/>
    <col min="13582" max="13582" width="0" style="13" hidden="1" customWidth="1"/>
    <col min="13583" max="13583" width="97.75" style="13" customWidth="1"/>
    <col min="13584" max="13584" width="14.125" style="13" customWidth="1"/>
    <col min="13585" max="13585" width="16" style="13" customWidth="1"/>
    <col min="13586" max="13588" width="10.125" style="13" customWidth="1"/>
    <col min="13589" max="13589" width="5.125" style="13" customWidth="1"/>
    <col min="13590" max="13824" width="9" style="13"/>
    <col min="13825" max="13825" width="4.125" style="13" customWidth="1"/>
    <col min="13826" max="13826" width="22.5" style="13" customWidth="1"/>
    <col min="13827" max="13827" width="26.625" style="13" customWidth="1"/>
    <col min="13828" max="13828" width="17.125" style="13" customWidth="1"/>
    <col min="13829" max="13829" width="8.125" style="13" customWidth="1"/>
    <col min="13830" max="13830" width="4" style="13" customWidth="1"/>
    <col min="13831" max="13831" width="0" style="13" hidden="1" customWidth="1"/>
    <col min="13832" max="13832" width="23.25" style="13" customWidth="1"/>
    <col min="13833" max="13833" width="17.125" style="13" customWidth="1"/>
    <col min="13834" max="13834" width="8.125" style="13" customWidth="1"/>
    <col min="13835" max="13835" width="4" style="13" customWidth="1"/>
    <col min="13836" max="13836" width="0" style="13" hidden="1" customWidth="1"/>
    <col min="13837" max="13837" width="8.25" style="13" customWidth="1"/>
    <col min="13838" max="13838" width="0" style="13" hidden="1" customWidth="1"/>
    <col min="13839" max="13839" width="97.75" style="13" customWidth="1"/>
    <col min="13840" max="13840" width="14.125" style="13" customWidth="1"/>
    <col min="13841" max="13841" width="16" style="13" customWidth="1"/>
    <col min="13842" max="13844" width="10.125" style="13" customWidth="1"/>
    <col min="13845" max="13845" width="5.125" style="13" customWidth="1"/>
    <col min="13846" max="14080" width="9" style="13"/>
    <col min="14081" max="14081" width="4.125" style="13" customWidth="1"/>
    <col min="14082" max="14082" width="22.5" style="13" customWidth="1"/>
    <col min="14083" max="14083" width="26.625" style="13" customWidth="1"/>
    <col min="14084" max="14084" width="17.125" style="13" customWidth="1"/>
    <col min="14085" max="14085" width="8.125" style="13" customWidth="1"/>
    <col min="14086" max="14086" width="4" style="13" customWidth="1"/>
    <col min="14087" max="14087" width="0" style="13" hidden="1" customWidth="1"/>
    <col min="14088" max="14088" width="23.25" style="13" customWidth="1"/>
    <col min="14089" max="14089" width="17.125" style="13" customWidth="1"/>
    <col min="14090" max="14090" width="8.125" style="13" customWidth="1"/>
    <col min="14091" max="14091" width="4" style="13" customWidth="1"/>
    <col min="14092" max="14092" width="0" style="13" hidden="1" customWidth="1"/>
    <col min="14093" max="14093" width="8.25" style="13" customWidth="1"/>
    <col min="14094" max="14094" width="0" style="13" hidden="1" customWidth="1"/>
    <col min="14095" max="14095" width="97.75" style="13" customWidth="1"/>
    <col min="14096" max="14096" width="14.125" style="13" customWidth="1"/>
    <col min="14097" max="14097" width="16" style="13" customWidth="1"/>
    <col min="14098" max="14100" width="10.125" style="13" customWidth="1"/>
    <col min="14101" max="14101" width="5.125" style="13" customWidth="1"/>
    <col min="14102" max="14336" width="9" style="13"/>
    <col min="14337" max="14337" width="4.125" style="13" customWidth="1"/>
    <col min="14338" max="14338" width="22.5" style="13" customWidth="1"/>
    <col min="14339" max="14339" width="26.625" style="13" customWidth="1"/>
    <col min="14340" max="14340" width="17.125" style="13" customWidth="1"/>
    <col min="14341" max="14341" width="8.125" style="13" customWidth="1"/>
    <col min="14342" max="14342" width="4" style="13" customWidth="1"/>
    <col min="14343" max="14343" width="0" style="13" hidden="1" customWidth="1"/>
    <col min="14344" max="14344" width="23.25" style="13" customWidth="1"/>
    <col min="14345" max="14345" width="17.125" style="13" customWidth="1"/>
    <col min="14346" max="14346" width="8.125" style="13" customWidth="1"/>
    <col min="14347" max="14347" width="4" style="13" customWidth="1"/>
    <col min="14348" max="14348" width="0" style="13" hidden="1" customWidth="1"/>
    <col min="14349" max="14349" width="8.25" style="13" customWidth="1"/>
    <col min="14350" max="14350" width="0" style="13" hidden="1" customWidth="1"/>
    <col min="14351" max="14351" width="97.75" style="13" customWidth="1"/>
    <col min="14352" max="14352" width="14.125" style="13" customWidth="1"/>
    <col min="14353" max="14353" width="16" style="13" customWidth="1"/>
    <col min="14354" max="14356" width="10.125" style="13" customWidth="1"/>
    <col min="14357" max="14357" width="5.125" style="13" customWidth="1"/>
    <col min="14358" max="14592" width="9" style="13"/>
    <col min="14593" max="14593" width="4.125" style="13" customWidth="1"/>
    <col min="14594" max="14594" width="22.5" style="13" customWidth="1"/>
    <col min="14595" max="14595" width="26.625" style="13" customWidth="1"/>
    <col min="14596" max="14596" width="17.125" style="13" customWidth="1"/>
    <col min="14597" max="14597" width="8.125" style="13" customWidth="1"/>
    <col min="14598" max="14598" width="4" style="13" customWidth="1"/>
    <col min="14599" max="14599" width="0" style="13" hidden="1" customWidth="1"/>
    <col min="14600" max="14600" width="23.25" style="13" customWidth="1"/>
    <col min="14601" max="14601" width="17.125" style="13" customWidth="1"/>
    <col min="14602" max="14602" width="8.125" style="13" customWidth="1"/>
    <col min="14603" max="14603" width="4" style="13" customWidth="1"/>
    <col min="14604" max="14604" width="0" style="13" hidden="1" customWidth="1"/>
    <col min="14605" max="14605" width="8.25" style="13" customWidth="1"/>
    <col min="14606" max="14606" width="0" style="13" hidden="1" customWidth="1"/>
    <col min="14607" max="14607" width="97.75" style="13" customWidth="1"/>
    <col min="14608" max="14608" width="14.125" style="13" customWidth="1"/>
    <col min="14609" max="14609" width="16" style="13" customWidth="1"/>
    <col min="14610" max="14612" width="10.125" style="13" customWidth="1"/>
    <col min="14613" max="14613" width="5.125" style="13" customWidth="1"/>
    <col min="14614" max="14848" width="9" style="13"/>
    <col min="14849" max="14849" width="4.125" style="13" customWidth="1"/>
    <col min="14850" max="14850" width="22.5" style="13" customWidth="1"/>
    <col min="14851" max="14851" width="26.625" style="13" customWidth="1"/>
    <col min="14852" max="14852" width="17.125" style="13" customWidth="1"/>
    <col min="14853" max="14853" width="8.125" style="13" customWidth="1"/>
    <col min="14854" max="14854" width="4" style="13" customWidth="1"/>
    <col min="14855" max="14855" width="0" style="13" hidden="1" customWidth="1"/>
    <col min="14856" max="14856" width="23.25" style="13" customWidth="1"/>
    <col min="14857" max="14857" width="17.125" style="13" customWidth="1"/>
    <col min="14858" max="14858" width="8.125" style="13" customWidth="1"/>
    <col min="14859" max="14859" width="4" style="13" customWidth="1"/>
    <col min="14860" max="14860" width="0" style="13" hidden="1" customWidth="1"/>
    <col min="14861" max="14861" width="8.25" style="13" customWidth="1"/>
    <col min="14862" max="14862" width="0" style="13" hidden="1" customWidth="1"/>
    <col min="14863" max="14863" width="97.75" style="13" customWidth="1"/>
    <col min="14864" max="14864" width="14.125" style="13" customWidth="1"/>
    <col min="14865" max="14865" width="16" style="13" customWidth="1"/>
    <col min="14866" max="14868" width="10.125" style="13" customWidth="1"/>
    <col min="14869" max="14869" width="5.125" style="13" customWidth="1"/>
    <col min="14870" max="15104" width="9" style="13"/>
    <col min="15105" max="15105" width="4.125" style="13" customWidth="1"/>
    <col min="15106" max="15106" width="22.5" style="13" customWidth="1"/>
    <col min="15107" max="15107" width="26.625" style="13" customWidth="1"/>
    <col min="15108" max="15108" width="17.125" style="13" customWidth="1"/>
    <col min="15109" max="15109" width="8.125" style="13" customWidth="1"/>
    <col min="15110" max="15110" width="4" style="13" customWidth="1"/>
    <col min="15111" max="15111" width="0" style="13" hidden="1" customWidth="1"/>
    <col min="15112" max="15112" width="23.25" style="13" customWidth="1"/>
    <col min="15113" max="15113" width="17.125" style="13" customWidth="1"/>
    <col min="15114" max="15114" width="8.125" style="13" customWidth="1"/>
    <col min="15115" max="15115" width="4" style="13" customWidth="1"/>
    <col min="15116" max="15116" width="0" style="13" hidden="1" customWidth="1"/>
    <col min="15117" max="15117" width="8.25" style="13" customWidth="1"/>
    <col min="15118" max="15118" width="0" style="13" hidden="1" customWidth="1"/>
    <col min="15119" max="15119" width="97.75" style="13" customWidth="1"/>
    <col min="15120" max="15120" width="14.125" style="13" customWidth="1"/>
    <col min="15121" max="15121" width="16" style="13" customWidth="1"/>
    <col min="15122" max="15124" width="10.125" style="13" customWidth="1"/>
    <col min="15125" max="15125" width="5.125" style="13" customWidth="1"/>
    <col min="15126" max="15360" width="9" style="13"/>
    <col min="15361" max="15361" width="4.125" style="13" customWidth="1"/>
    <col min="15362" max="15362" width="22.5" style="13" customWidth="1"/>
    <col min="15363" max="15363" width="26.625" style="13" customWidth="1"/>
    <col min="15364" max="15364" width="17.125" style="13" customWidth="1"/>
    <col min="15365" max="15365" width="8.125" style="13" customWidth="1"/>
    <col min="15366" max="15366" width="4" style="13" customWidth="1"/>
    <col min="15367" max="15367" width="0" style="13" hidden="1" customWidth="1"/>
    <col min="15368" max="15368" width="23.25" style="13" customWidth="1"/>
    <col min="15369" max="15369" width="17.125" style="13" customWidth="1"/>
    <col min="15370" max="15370" width="8.125" style="13" customWidth="1"/>
    <col min="15371" max="15371" width="4" style="13" customWidth="1"/>
    <col min="15372" max="15372" width="0" style="13" hidden="1" customWidth="1"/>
    <col min="15373" max="15373" width="8.25" style="13" customWidth="1"/>
    <col min="15374" max="15374" width="0" style="13" hidden="1" customWidth="1"/>
    <col min="15375" max="15375" width="97.75" style="13" customWidth="1"/>
    <col min="15376" max="15376" width="14.125" style="13" customWidth="1"/>
    <col min="15377" max="15377" width="16" style="13" customWidth="1"/>
    <col min="15378" max="15380" width="10.125" style="13" customWidth="1"/>
    <col min="15381" max="15381" width="5.125" style="13" customWidth="1"/>
    <col min="15382" max="15616" width="9" style="13"/>
    <col min="15617" max="15617" width="4.125" style="13" customWidth="1"/>
    <col min="15618" max="15618" width="22.5" style="13" customWidth="1"/>
    <col min="15619" max="15619" width="26.625" style="13" customWidth="1"/>
    <col min="15620" max="15620" width="17.125" style="13" customWidth="1"/>
    <col min="15621" max="15621" width="8.125" style="13" customWidth="1"/>
    <col min="15622" max="15622" width="4" style="13" customWidth="1"/>
    <col min="15623" max="15623" width="0" style="13" hidden="1" customWidth="1"/>
    <col min="15624" max="15624" width="23.25" style="13" customWidth="1"/>
    <col min="15625" max="15625" width="17.125" style="13" customWidth="1"/>
    <col min="15626" max="15626" width="8.125" style="13" customWidth="1"/>
    <col min="15627" max="15627" width="4" style="13" customWidth="1"/>
    <col min="15628" max="15628" width="0" style="13" hidden="1" customWidth="1"/>
    <col min="15629" max="15629" width="8.25" style="13" customWidth="1"/>
    <col min="15630" max="15630" width="0" style="13" hidden="1" customWidth="1"/>
    <col min="15631" max="15631" width="97.75" style="13" customWidth="1"/>
    <col min="15632" max="15632" width="14.125" style="13" customWidth="1"/>
    <col min="15633" max="15633" width="16" style="13" customWidth="1"/>
    <col min="15634" max="15636" width="10.125" style="13" customWidth="1"/>
    <col min="15637" max="15637" width="5.125" style="13" customWidth="1"/>
    <col min="15638" max="15872" width="9" style="13"/>
    <col min="15873" max="15873" width="4.125" style="13" customWidth="1"/>
    <col min="15874" max="15874" width="22.5" style="13" customWidth="1"/>
    <col min="15875" max="15875" width="26.625" style="13" customWidth="1"/>
    <col min="15876" max="15876" width="17.125" style="13" customWidth="1"/>
    <col min="15877" max="15877" width="8.125" style="13" customWidth="1"/>
    <col min="15878" max="15878" width="4" style="13" customWidth="1"/>
    <col min="15879" max="15879" width="0" style="13" hidden="1" customWidth="1"/>
    <col min="15880" max="15880" width="23.25" style="13" customWidth="1"/>
    <col min="15881" max="15881" width="17.125" style="13" customWidth="1"/>
    <col min="15882" max="15882" width="8.125" style="13" customWidth="1"/>
    <col min="15883" max="15883" width="4" style="13" customWidth="1"/>
    <col min="15884" max="15884" width="0" style="13" hidden="1" customWidth="1"/>
    <col min="15885" max="15885" width="8.25" style="13" customWidth="1"/>
    <col min="15886" max="15886" width="0" style="13" hidden="1" customWidth="1"/>
    <col min="15887" max="15887" width="97.75" style="13" customWidth="1"/>
    <col min="15888" max="15888" width="14.125" style="13" customWidth="1"/>
    <col min="15889" max="15889" width="16" style="13" customWidth="1"/>
    <col min="15890" max="15892" width="10.125" style="13" customWidth="1"/>
    <col min="15893" max="15893" width="5.125" style="13" customWidth="1"/>
    <col min="15894" max="16128" width="9" style="13"/>
    <col min="16129" max="16129" width="4.125" style="13" customWidth="1"/>
    <col min="16130" max="16130" width="22.5" style="13" customWidth="1"/>
    <col min="16131" max="16131" width="26.625" style="13" customWidth="1"/>
    <col min="16132" max="16132" width="17.125" style="13" customWidth="1"/>
    <col min="16133" max="16133" width="8.125" style="13" customWidth="1"/>
    <col min="16134" max="16134" width="4" style="13" customWidth="1"/>
    <col min="16135" max="16135" width="0" style="13" hidden="1" customWidth="1"/>
    <col min="16136" max="16136" width="23.25" style="13" customWidth="1"/>
    <col min="16137" max="16137" width="17.125" style="13" customWidth="1"/>
    <col min="16138" max="16138" width="8.125" style="13" customWidth="1"/>
    <col min="16139" max="16139" width="4" style="13" customWidth="1"/>
    <col min="16140" max="16140" width="0" style="13" hidden="1" customWidth="1"/>
    <col min="16141" max="16141" width="8.25" style="13" customWidth="1"/>
    <col min="16142" max="16142" width="0" style="13" hidden="1" customWidth="1"/>
    <col min="16143" max="16143" width="97.75" style="13" customWidth="1"/>
    <col min="16144" max="16144" width="14.125" style="13" customWidth="1"/>
    <col min="16145" max="16145" width="16" style="13" customWidth="1"/>
    <col min="16146" max="16148" width="10.125" style="13" customWidth="1"/>
    <col min="16149" max="16149" width="5.125" style="13" customWidth="1"/>
    <col min="16150" max="16384" width="9" style="13"/>
  </cols>
  <sheetData>
    <row r="1" spans="1:21" ht="36.75" customHeight="1" x14ac:dyDescent="0.15">
      <c r="A1" s="11" t="s">
        <v>338</v>
      </c>
      <c r="B1" s="11"/>
      <c r="C1" s="12"/>
      <c r="D1" s="13"/>
      <c r="E1" s="12"/>
      <c r="F1" s="12"/>
      <c r="G1" s="12"/>
      <c r="H1" s="210"/>
      <c r="I1" s="210"/>
      <c r="J1" s="211"/>
      <c r="K1" s="211"/>
      <c r="L1" s="211"/>
      <c r="M1" s="211"/>
      <c r="N1" s="211"/>
      <c r="O1" s="211"/>
      <c r="P1" s="12"/>
      <c r="Q1" s="12"/>
      <c r="R1" s="15"/>
      <c r="S1" s="15"/>
      <c r="T1" s="13"/>
      <c r="U1" s="13"/>
    </row>
    <row r="2" spans="1:21" ht="36.75" customHeight="1" x14ac:dyDescent="0.15">
      <c r="A2" s="210" t="s">
        <v>106</v>
      </c>
      <c r="B2" s="210"/>
      <c r="C2" s="211"/>
      <c r="D2" s="211"/>
      <c r="E2" s="211"/>
      <c r="F2" s="211"/>
      <c r="G2" s="211"/>
      <c r="H2" s="211"/>
      <c r="I2" s="211"/>
      <c r="J2" s="211"/>
      <c r="K2" s="211"/>
      <c r="L2" s="211"/>
      <c r="M2" s="211"/>
      <c r="N2" s="211"/>
      <c r="O2" s="211"/>
      <c r="P2" s="211"/>
      <c r="Q2" s="211"/>
      <c r="R2" s="211"/>
      <c r="S2" s="211"/>
      <c r="T2" s="211"/>
      <c r="U2" s="13"/>
    </row>
    <row r="3" spans="1:21" ht="18.75" customHeight="1" x14ac:dyDescent="0.15">
      <c r="A3" s="16"/>
      <c r="B3" s="16"/>
      <c r="C3" s="12"/>
      <c r="D3" s="13"/>
      <c r="E3" s="17"/>
      <c r="F3" s="12"/>
      <c r="G3" s="12"/>
      <c r="H3" s="12"/>
      <c r="I3" s="13"/>
      <c r="J3" s="12"/>
      <c r="K3" s="18"/>
      <c r="L3" s="18"/>
      <c r="M3" s="18"/>
      <c r="N3" s="18"/>
      <c r="O3" s="12"/>
      <c r="P3" s="19"/>
      <c r="Q3" s="212" t="s">
        <v>107</v>
      </c>
      <c r="R3" s="213"/>
      <c r="S3" s="213"/>
      <c r="T3" s="214"/>
      <c r="U3" s="13"/>
    </row>
    <row r="4" spans="1:21" ht="15.75" customHeight="1" x14ac:dyDescent="0.15">
      <c r="A4" s="16"/>
      <c r="B4" s="16"/>
      <c r="C4" s="12"/>
      <c r="D4" s="13"/>
      <c r="E4" s="17"/>
      <c r="F4" s="12"/>
      <c r="G4" s="12"/>
      <c r="H4" s="12"/>
      <c r="I4" s="13"/>
      <c r="J4" s="12"/>
      <c r="K4" s="18"/>
      <c r="L4" s="18"/>
      <c r="M4" s="18"/>
      <c r="N4" s="20"/>
      <c r="O4" s="12"/>
      <c r="P4" s="21"/>
      <c r="Q4" s="22"/>
      <c r="R4" s="23" t="s">
        <v>5</v>
      </c>
      <c r="S4" s="24" t="s">
        <v>108</v>
      </c>
      <c r="T4" s="24" t="s">
        <v>109</v>
      </c>
      <c r="U4" s="13"/>
    </row>
    <row r="5" spans="1:21" ht="22.5" customHeight="1" x14ac:dyDescent="0.15">
      <c r="A5" s="16"/>
      <c r="B5" s="16"/>
      <c r="C5" s="12"/>
      <c r="D5" s="13"/>
      <c r="E5" s="17"/>
      <c r="F5" s="12"/>
      <c r="G5" s="12"/>
      <c r="H5" s="12"/>
      <c r="I5" s="13"/>
      <c r="J5" s="12"/>
      <c r="K5" s="18"/>
      <c r="L5" s="18"/>
      <c r="M5" s="18"/>
      <c r="N5" s="20"/>
      <c r="O5" s="12"/>
      <c r="P5" s="25"/>
      <c r="Q5" s="26" t="s">
        <v>110</v>
      </c>
      <c r="R5" s="27"/>
      <c r="S5" s="28"/>
      <c r="T5" s="28"/>
      <c r="U5" s="13"/>
    </row>
    <row r="6" spans="1:21" ht="22.5" customHeight="1" x14ac:dyDescent="0.15">
      <c r="A6" s="16"/>
      <c r="B6" s="16"/>
      <c r="C6" s="12"/>
      <c r="D6" s="29"/>
      <c r="E6" s="17"/>
      <c r="F6" s="12"/>
      <c r="G6" s="12"/>
      <c r="H6" s="12"/>
      <c r="I6" s="29"/>
      <c r="J6" s="12"/>
      <c r="K6" s="18"/>
      <c r="L6" s="18"/>
      <c r="M6" s="18"/>
      <c r="N6" s="20"/>
      <c r="O6" s="12"/>
      <c r="P6" s="25"/>
      <c r="Q6" s="26" t="s">
        <v>111</v>
      </c>
      <c r="R6" s="27"/>
      <c r="S6" s="28"/>
      <c r="T6" s="28"/>
      <c r="U6" s="13"/>
    </row>
    <row r="7" spans="1:21" ht="22.5" customHeight="1" x14ac:dyDescent="0.15">
      <c r="A7" s="16"/>
      <c r="B7" s="16"/>
      <c r="C7" s="12"/>
      <c r="D7" s="30"/>
      <c r="E7" s="17"/>
      <c r="F7" s="12"/>
      <c r="G7" s="12"/>
      <c r="I7" s="30"/>
      <c r="J7" s="12"/>
      <c r="K7" s="18"/>
      <c r="L7" s="18"/>
      <c r="M7" s="18"/>
      <c r="N7" s="32"/>
      <c r="O7" s="12"/>
      <c r="P7" s="25"/>
      <c r="Q7" s="26" t="s">
        <v>112</v>
      </c>
      <c r="R7" s="27"/>
      <c r="S7" s="28"/>
      <c r="T7" s="28"/>
      <c r="U7" s="33"/>
    </row>
    <row r="8" spans="1:21" ht="27.75" customHeight="1" thickBot="1" x14ac:dyDescent="0.3">
      <c r="A8" s="215" t="s">
        <v>344</v>
      </c>
      <c r="B8" s="216"/>
      <c r="C8" s="216"/>
      <c r="D8" s="216"/>
      <c r="E8" s="216"/>
      <c r="F8" s="216"/>
      <c r="G8" s="12"/>
      <c r="H8" s="12"/>
      <c r="I8" s="34"/>
      <c r="J8" s="12"/>
      <c r="K8" s="18"/>
      <c r="L8" s="18"/>
      <c r="M8" s="18"/>
      <c r="N8" s="32"/>
      <c r="O8" s="12"/>
      <c r="P8" s="35"/>
      <c r="Q8" s="34"/>
      <c r="R8" s="36"/>
      <c r="S8" s="36"/>
      <c r="T8" s="37"/>
      <c r="U8" s="33"/>
    </row>
    <row r="9" spans="1:21" customFormat="1" ht="42" customHeight="1" thickBot="1" x14ac:dyDescent="0.2">
      <c r="A9" s="38"/>
      <c r="B9" s="39" t="s">
        <v>114</v>
      </c>
      <c r="C9" s="40" t="s">
        <v>115</v>
      </c>
      <c r="D9" s="41" t="s">
        <v>116</v>
      </c>
      <c r="E9" s="42" t="s">
        <v>117</v>
      </c>
      <c r="F9" s="43" t="s">
        <v>118</v>
      </c>
      <c r="G9" s="40" t="s">
        <v>119</v>
      </c>
      <c r="H9" s="39" t="s">
        <v>115</v>
      </c>
      <c r="I9" s="41" t="s">
        <v>116</v>
      </c>
      <c r="J9" s="44" t="s">
        <v>120</v>
      </c>
      <c r="K9" s="43" t="s">
        <v>118</v>
      </c>
      <c r="L9" s="43" t="s">
        <v>119</v>
      </c>
      <c r="M9" s="43" t="s">
        <v>121</v>
      </c>
      <c r="N9" s="45" t="s">
        <v>122</v>
      </c>
      <c r="O9" s="46" t="s">
        <v>123</v>
      </c>
      <c r="P9" s="43" t="s">
        <v>124</v>
      </c>
      <c r="Q9" s="47" t="s">
        <v>116</v>
      </c>
      <c r="R9" s="48" t="s">
        <v>125</v>
      </c>
      <c r="S9" s="49" t="s">
        <v>126</v>
      </c>
      <c r="T9" s="50" t="s">
        <v>127</v>
      </c>
      <c r="U9" s="51"/>
    </row>
    <row r="10" spans="1:21" ht="18.75" customHeight="1" x14ac:dyDescent="0.15">
      <c r="A10" s="217" t="s">
        <v>128</v>
      </c>
      <c r="B10" s="52" t="s">
        <v>220</v>
      </c>
      <c r="C10" s="53" t="s">
        <v>221</v>
      </c>
      <c r="D10" s="54" t="s">
        <v>146</v>
      </c>
      <c r="E10" s="55">
        <v>40</v>
      </c>
      <c r="F10" s="56" t="s">
        <v>132</v>
      </c>
      <c r="G10" s="57"/>
      <c r="H10" s="58" t="s">
        <v>221</v>
      </c>
      <c r="I10" s="54" t="s">
        <v>146</v>
      </c>
      <c r="J10" s="56">
        <f>ROUNDUP(E10*0.75,2)</f>
        <v>30</v>
      </c>
      <c r="K10" s="56" t="s">
        <v>132</v>
      </c>
      <c r="L10" s="56"/>
      <c r="M10" s="56">
        <f>ROUNDUP((R5*E10)+(R6*J10)+(R7*(E10*2)),2)</f>
        <v>0</v>
      </c>
      <c r="N10" s="59">
        <f>M10</f>
        <v>0</v>
      </c>
      <c r="O10" s="52" t="s">
        <v>222</v>
      </c>
      <c r="P10" s="60" t="s">
        <v>179</v>
      </c>
      <c r="Q10" s="54" t="s">
        <v>139</v>
      </c>
      <c r="R10" s="61">
        <v>2</v>
      </c>
      <c r="S10" s="55">
        <f>ROUNDUP(R10*0.75,2)</f>
        <v>1.5</v>
      </c>
      <c r="T10" s="62">
        <f>ROUNDUP((R5*R10)+(R6*S10)+(R7*(R10*2)),2)</f>
        <v>0</v>
      </c>
    </row>
    <row r="11" spans="1:21" ht="18.75" customHeight="1" x14ac:dyDescent="0.15">
      <c r="A11" s="218"/>
      <c r="B11" s="75"/>
      <c r="C11" s="76" t="s">
        <v>223</v>
      </c>
      <c r="D11" s="77"/>
      <c r="E11" s="78">
        <v>20</v>
      </c>
      <c r="F11" s="79" t="s">
        <v>132</v>
      </c>
      <c r="G11" s="80" t="s">
        <v>224</v>
      </c>
      <c r="H11" s="81" t="s">
        <v>223</v>
      </c>
      <c r="I11" s="77"/>
      <c r="J11" s="79">
        <f>ROUNDUP(E11*0.75,2)</f>
        <v>15</v>
      </c>
      <c r="K11" s="79" t="s">
        <v>132</v>
      </c>
      <c r="L11" s="79" t="s">
        <v>224</v>
      </c>
      <c r="M11" s="79">
        <f>ROUNDUP((R5*E11)+(R6*J11)+(R7*(E11*2)),2)</f>
        <v>0</v>
      </c>
      <c r="N11" s="82">
        <f>M11</f>
        <v>0</v>
      </c>
      <c r="O11" s="104" t="s">
        <v>345</v>
      </c>
      <c r="P11" s="83" t="s">
        <v>134</v>
      </c>
      <c r="Q11" s="77"/>
      <c r="R11" s="84">
        <v>2</v>
      </c>
      <c r="S11" s="78">
        <f>ROUNDUP(R11*0.75,2)</f>
        <v>1.5</v>
      </c>
      <c r="T11" s="85">
        <f>ROUNDUP((R5*R11)+(R6*S11)+(R7*(R11*2)),2)</f>
        <v>0</v>
      </c>
    </row>
    <row r="12" spans="1:21" ht="18.75" customHeight="1" x14ac:dyDescent="0.15">
      <c r="A12" s="218"/>
      <c r="B12" s="75"/>
      <c r="C12" s="76" t="s">
        <v>135</v>
      </c>
      <c r="D12" s="77"/>
      <c r="E12" s="78">
        <v>30</v>
      </c>
      <c r="F12" s="79" t="s">
        <v>132</v>
      </c>
      <c r="G12" s="80"/>
      <c r="H12" s="81" t="s">
        <v>135</v>
      </c>
      <c r="I12" s="77"/>
      <c r="J12" s="79">
        <f>ROUNDUP(E12*0.75,2)</f>
        <v>22.5</v>
      </c>
      <c r="K12" s="79" t="s">
        <v>132</v>
      </c>
      <c r="L12" s="79"/>
      <c r="M12" s="79">
        <f>ROUNDUP((R5*E12)+(R6*J12)+(R7*(E12*2)),2)</f>
        <v>0</v>
      </c>
      <c r="N12" s="82">
        <f>ROUND(M12+(M12*6/100),2)</f>
        <v>0</v>
      </c>
      <c r="O12" s="98" t="s">
        <v>226</v>
      </c>
      <c r="P12" s="83" t="s">
        <v>149</v>
      </c>
      <c r="Q12" s="77"/>
      <c r="R12" s="84">
        <v>12</v>
      </c>
      <c r="S12" s="78">
        <f>ROUNDUP(R12*0.75,2)</f>
        <v>9</v>
      </c>
      <c r="T12" s="85">
        <f>ROUNDUP((R5*R12)+(R6*S12)+(R7*(R12*2)),2)</f>
        <v>0</v>
      </c>
    </row>
    <row r="13" spans="1:21" ht="18.75" customHeight="1" x14ac:dyDescent="0.15">
      <c r="A13" s="218"/>
      <c r="B13" s="75"/>
      <c r="C13" s="76" t="s">
        <v>143</v>
      </c>
      <c r="D13" s="77"/>
      <c r="E13" s="78">
        <v>5</v>
      </c>
      <c r="F13" s="79" t="s">
        <v>132</v>
      </c>
      <c r="G13" s="80"/>
      <c r="H13" s="81" t="s">
        <v>143</v>
      </c>
      <c r="I13" s="77"/>
      <c r="J13" s="79">
        <f>ROUNDUP(E13*0.75,2)</f>
        <v>3.75</v>
      </c>
      <c r="K13" s="79" t="s">
        <v>132</v>
      </c>
      <c r="L13" s="79"/>
      <c r="M13" s="79">
        <f>ROUNDUP((R5*E13)+(R6*J13)+(R7*(E13*2)),2)</f>
        <v>0</v>
      </c>
      <c r="N13" s="82">
        <f>ROUND(M13+(M13*10/100),2)</f>
        <v>0</v>
      </c>
      <c r="O13" s="75" t="s">
        <v>227</v>
      </c>
      <c r="P13" s="83" t="s">
        <v>150</v>
      </c>
      <c r="Q13" s="77"/>
      <c r="R13" s="84">
        <v>2</v>
      </c>
      <c r="S13" s="78">
        <f>ROUNDUP(R13*0.75,2)</f>
        <v>1.5</v>
      </c>
      <c r="T13" s="85">
        <f>ROUNDUP((R5*R13)+(R6*S13)+(R7*(R13*2)),2)</f>
        <v>0</v>
      </c>
    </row>
    <row r="14" spans="1:21" ht="18.75" customHeight="1" x14ac:dyDescent="0.15">
      <c r="A14" s="218"/>
      <c r="B14" s="75"/>
      <c r="C14" s="76" t="s">
        <v>176</v>
      </c>
      <c r="D14" s="77"/>
      <c r="E14" s="78">
        <v>0.5</v>
      </c>
      <c r="F14" s="79" t="s">
        <v>132</v>
      </c>
      <c r="G14" s="80"/>
      <c r="H14" s="81" t="s">
        <v>176</v>
      </c>
      <c r="I14" s="77"/>
      <c r="J14" s="79">
        <f>ROUNDUP(E14*0.75,2)</f>
        <v>0.38</v>
      </c>
      <c r="K14" s="79" t="s">
        <v>132</v>
      </c>
      <c r="L14" s="79"/>
      <c r="M14" s="79">
        <f>ROUNDUP((R5*E14)+(R6*J14)+(R7*(E14*2)),2)</f>
        <v>0</v>
      </c>
      <c r="N14" s="82">
        <f>ROUND(M14+(M14*10/100),2)</f>
        <v>0</v>
      </c>
      <c r="O14" s="75" t="s">
        <v>148</v>
      </c>
      <c r="P14" s="83" t="s">
        <v>151</v>
      </c>
      <c r="Q14" s="77"/>
      <c r="R14" s="84">
        <v>0.6</v>
      </c>
      <c r="S14" s="78">
        <f>ROUNDUP(R14*0.75,2)</f>
        <v>0.45</v>
      </c>
      <c r="T14" s="85">
        <f>ROUNDUP((R5*R14)+(R6*S14)+(R7*(R14*2)),2)</f>
        <v>0</v>
      </c>
    </row>
    <row r="15" spans="1:21" ht="18.75" customHeight="1" x14ac:dyDescent="0.15">
      <c r="A15" s="218"/>
      <c r="B15" s="64"/>
      <c r="C15" s="65"/>
      <c r="D15" s="66"/>
      <c r="E15" s="67"/>
      <c r="F15" s="68"/>
      <c r="G15" s="69"/>
      <c r="H15" s="70"/>
      <c r="I15" s="66"/>
      <c r="J15" s="68"/>
      <c r="K15" s="68"/>
      <c r="L15" s="68"/>
      <c r="M15" s="68"/>
      <c r="N15" s="71"/>
      <c r="O15" s="64"/>
      <c r="P15" s="72"/>
      <c r="Q15" s="66"/>
      <c r="R15" s="73"/>
      <c r="S15" s="67"/>
      <c r="T15" s="74"/>
    </row>
    <row r="16" spans="1:21" ht="18.75" customHeight="1" x14ac:dyDescent="0.15">
      <c r="A16" s="218"/>
      <c r="B16" s="75" t="s">
        <v>228</v>
      </c>
      <c r="C16" s="76" t="s">
        <v>157</v>
      </c>
      <c r="D16" s="77"/>
      <c r="E16" s="78">
        <v>30</v>
      </c>
      <c r="F16" s="79" t="s">
        <v>132</v>
      </c>
      <c r="G16" s="80"/>
      <c r="H16" s="81" t="s">
        <v>157</v>
      </c>
      <c r="I16" s="77"/>
      <c r="J16" s="79">
        <f>ROUNDUP(E16*0.75,2)</f>
        <v>22.5</v>
      </c>
      <c r="K16" s="79" t="s">
        <v>132</v>
      </c>
      <c r="L16" s="79"/>
      <c r="M16" s="79">
        <f>ROUNDUP((R5*E16)+(R6*J16)+(R7*(E16*2)),2)</f>
        <v>0</v>
      </c>
      <c r="N16" s="82">
        <f>ROUND(M16+(M16*3/100),2)</f>
        <v>0</v>
      </c>
      <c r="O16" s="75" t="s">
        <v>153</v>
      </c>
      <c r="P16" s="83" t="s">
        <v>151</v>
      </c>
      <c r="Q16" s="77"/>
      <c r="R16" s="84">
        <v>1</v>
      </c>
      <c r="S16" s="78">
        <f>ROUNDUP(R16*0.75,2)</f>
        <v>0.75</v>
      </c>
      <c r="T16" s="85">
        <f>ROUNDUP((R5*R16)+(R6*S16)+(R7*(R16*2)),2)</f>
        <v>0</v>
      </c>
    </row>
    <row r="17" spans="1:20" ht="18.75" customHeight="1" x14ac:dyDescent="0.15">
      <c r="A17" s="218"/>
      <c r="B17" s="75"/>
      <c r="C17" s="76" t="s">
        <v>229</v>
      </c>
      <c r="D17" s="77"/>
      <c r="E17" s="78">
        <v>10</v>
      </c>
      <c r="F17" s="79" t="s">
        <v>132</v>
      </c>
      <c r="G17" s="80"/>
      <c r="H17" s="81" t="s">
        <v>229</v>
      </c>
      <c r="I17" s="77"/>
      <c r="J17" s="79">
        <f>ROUNDUP(E17*0.75,2)</f>
        <v>7.5</v>
      </c>
      <c r="K17" s="79" t="s">
        <v>132</v>
      </c>
      <c r="L17" s="79"/>
      <c r="M17" s="79">
        <f>ROUNDUP((R5*E17)+(R6*J17)+(R7*(E17*2)),2)</f>
        <v>0</v>
      </c>
      <c r="N17" s="82">
        <f>ROUND(M17+(M17*15/100),2)</f>
        <v>0</v>
      </c>
      <c r="O17" s="75" t="s">
        <v>230</v>
      </c>
      <c r="P17" s="83" t="s">
        <v>209</v>
      </c>
      <c r="Q17" s="77" t="s">
        <v>146</v>
      </c>
      <c r="R17" s="84">
        <v>1</v>
      </c>
      <c r="S17" s="78">
        <f>ROUNDUP(R17*0.75,2)</f>
        <v>0.75</v>
      </c>
      <c r="T17" s="85">
        <f>ROUNDUP((R5*R17)+(R6*S17)+(R7*(R17*2)),2)</f>
        <v>0</v>
      </c>
    </row>
    <row r="18" spans="1:20" ht="18.75" customHeight="1" x14ac:dyDescent="0.15">
      <c r="A18" s="218"/>
      <c r="B18" s="75"/>
      <c r="C18" s="76"/>
      <c r="D18" s="77"/>
      <c r="E18" s="78"/>
      <c r="F18" s="79"/>
      <c r="G18" s="80"/>
      <c r="H18" s="81"/>
      <c r="I18" s="77"/>
      <c r="J18" s="79"/>
      <c r="K18" s="79"/>
      <c r="L18" s="79"/>
      <c r="M18" s="79"/>
      <c r="N18" s="82"/>
      <c r="O18" s="75" t="s">
        <v>148</v>
      </c>
      <c r="P18" s="83" t="s">
        <v>156</v>
      </c>
      <c r="Q18" s="77"/>
      <c r="R18" s="84">
        <v>2</v>
      </c>
      <c r="S18" s="78">
        <f>ROUNDUP(R18*0.75,2)</f>
        <v>1.5</v>
      </c>
      <c r="T18" s="85">
        <f>ROUNDUP((R5*R18)+(R6*S18)+(R7*(R18*2)),2)</f>
        <v>0</v>
      </c>
    </row>
    <row r="19" spans="1:20" ht="18.75" customHeight="1" x14ac:dyDescent="0.15">
      <c r="A19" s="218"/>
      <c r="B19" s="75"/>
      <c r="C19" s="76"/>
      <c r="D19" s="77"/>
      <c r="E19" s="78"/>
      <c r="F19" s="79"/>
      <c r="G19" s="80"/>
      <c r="H19" s="81"/>
      <c r="I19" s="77"/>
      <c r="J19" s="79"/>
      <c r="K19" s="79"/>
      <c r="L19" s="79"/>
      <c r="M19" s="79"/>
      <c r="N19" s="82"/>
      <c r="O19" s="75"/>
      <c r="P19" s="83" t="s">
        <v>134</v>
      </c>
      <c r="Q19" s="77"/>
      <c r="R19" s="84">
        <v>2</v>
      </c>
      <c r="S19" s="78">
        <f>ROUNDUP(R19*0.75,2)</f>
        <v>1.5</v>
      </c>
      <c r="T19" s="85">
        <f>ROUNDUP((R5*R19)+(R6*S19)+(R7*(R19*2)),2)</f>
        <v>0</v>
      </c>
    </row>
    <row r="20" spans="1:20" ht="18.75" customHeight="1" x14ac:dyDescent="0.15">
      <c r="A20" s="218"/>
      <c r="B20" s="64"/>
      <c r="C20" s="65"/>
      <c r="D20" s="66"/>
      <c r="E20" s="67"/>
      <c r="F20" s="68"/>
      <c r="G20" s="69"/>
      <c r="H20" s="70"/>
      <c r="I20" s="66"/>
      <c r="J20" s="68"/>
      <c r="K20" s="68"/>
      <c r="L20" s="68"/>
      <c r="M20" s="68"/>
      <c r="N20" s="71"/>
      <c r="O20" s="64"/>
      <c r="P20" s="72"/>
      <c r="Q20" s="66"/>
      <c r="R20" s="73"/>
      <c r="S20" s="67"/>
      <c r="T20" s="74"/>
    </row>
    <row r="21" spans="1:20" ht="18.75" customHeight="1" x14ac:dyDescent="0.15">
      <c r="A21" s="218"/>
      <c r="B21" s="75" t="s">
        <v>231</v>
      </c>
      <c r="C21" s="76" t="s">
        <v>232</v>
      </c>
      <c r="D21" s="77"/>
      <c r="E21" s="78">
        <v>20</v>
      </c>
      <c r="F21" s="79" t="s">
        <v>132</v>
      </c>
      <c r="G21" s="80"/>
      <c r="H21" s="81" t="s">
        <v>232</v>
      </c>
      <c r="I21" s="77"/>
      <c r="J21" s="79">
        <f>ROUNDUP(E21*0.75,2)</f>
        <v>15</v>
      </c>
      <c r="K21" s="79" t="s">
        <v>132</v>
      </c>
      <c r="L21" s="79"/>
      <c r="M21" s="79">
        <f>ROUNDUP((R5*E21)+(R6*J21)+(R7*(E21*2)),2)</f>
        <v>0</v>
      </c>
      <c r="N21" s="82">
        <f>ROUND(M21+(M21*10/100),2)</f>
        <v>0</v>
      </c>
      <c r="O21" s="75" t="s">
        <v>233</v>
      </c>
      <c r="P21" s="83" t="s">
        <v>41</v>
      </c>
      <c r="Q21" s="77"/>
      <c r="R21" s="84">
        <v>60</v>
      </c>
      <c r="S21" s="78">
        <f>ROUNDUP(R21*0.75,2)</f>
        <v>45</v>
      </c>
      <c r="T21" s="85">
        <f>ROUNDUP((R5*R21)+(R6*S21)+(R7*(R21*2)),2)</f>
        <v>0</v>
      </c>
    </row>
    <row r="22" spans="1:20" ht="18.75" customHeight="1" x14ac:dyDescent="0.15">
      <c r="A22" s="218"/>
      <c r="B22" s="75"/>
      <c r="C22" s="76" t="s">
        <v>185</v>
      </c>
      <c r="D22" s="77"/>
      <c r="E22" s="78">
        <v>5</v>
      </c>
      <c r="F22" s="79" t="s">
        <v>132</v>
      </c>
      <c r="G22" s="80"/>
      <c r="H22" s="81" t="s">
        <v>185</v>
      </c>
      <c r="I22" s="77"/>
      <c r="J22" s="79">
        <f>ROUNDUP(E22*0.75,2)</f>
        <v>3.75</v>
      </c>
      <c r="K22" s="79" t="s">
        <v>132</v>
      </c>
      <c r="L22" s="79"/>
      <c r="M22" s="79">
        <f>ROUNDUP((R5*E22)+(R6*J22)+(R7*(E22*2)),2)</f>
        <v>0</v>
      </c>
      <c r="N22" s="82">
        <f>M22</f>
        <v>0</v>
      </c>
      <c r="O22" s="104" t="s">
        <v>346</v>
      </c>
      <c r="P22" s="83" t="s">
        <v>189</v>
      </c>
      <c r="Q22" s="77" t="s">
        <v>190</v>
      </c>
      <c r="R22" s="84">
        <v>0.6</v>
      </c>
      <c r="S22" s="78">
        <f>ROUNDUP(R22*0.75,2)</f>
        <v>0.45</v>
      </c>
      <c r="T22" s="85">
        <f>ROUNDUP((R5*R22)+(R6*S22)+(R7*(R22*2)),2)</f>
        <v>0</v>
      </c>
    </row>
    <row r="23" spans="1:20" ht="18.75" customHeight="1" x14ac:dyDescent="0.15">
      <c r="A23" s="218"/>
      <c r="B23" s="75"/>
      <c r="C23" s="76" t="s">
        <v>138</v>
      </c>
      <c r="D23" s="77" t="s">
        <v>139</v>
      </c>
      <c r="E23" s="78">
        <v>40</v>
      </c>
      <c r="F23" s="79" t="s">
        <v>140</v>
      </c>
      <c r="G23" s="80"/>
      <c r="H23" s="81" t="s">
        <v>138</v>
      </c>
      <c r="I23" s="77" t="s">
        <v>139</v>
      </c>
      <c r="J23" s="79">
        <f>ROUNDUP(E23*0.75,2)</f>
        <v>30</v>
      </c>
      <c r="K23" s="79" t="s">
        <v>140</v>
      </c>
      <c r="L23" s="79"/>
      <c r="M23" s="79">
        <f>ROUNDUP((R5*E23)+(R6*J23)+(R7*(E23*2)),2)</f>
        <v>0</v>
      </c>
      <c r="N23" s="82">
        <f>M23</f>
        <v>0</v>
      </c>
      <c r="O23" s="98" t="s">
        <v>347</v>
      </c>
      <c r="P23" s="83" t="s">
        <v>137</v>
      </c>
      <c r="Q23" s="77"/>
      <c r="R23" s="84">
        <v>0.2</v>
      </c>
      <c r="S23" s="78">
        <f>ROUNDUP(R23*0.75,2)</f>
        <v>0.15</v>
      </c>
      <c r="T23" s="85">
        <f>ROUNDUP((R5*R23)+(R6*S23)+(R7*(R23*2)),2)</f>
        <v>0</v>
      </c>
    </row>
    <row r="24" spans="1:20" ht="18.75" customHeight="1" x14ac:dyDescent="0.15">
      <c r="A24" s="218"/>
      <c r="B24" s="75"/>
      <c r="C24" s="76"/>
      <c r="D24" s="77"/>
      <c r="E24" s="78"/>
      <c r="F24" s="79"/>
      <c r="G24" s="80"/>
      <c r="H24" s="81"/>
      <c r="I24" s="77"/>
      <c r="J24" s="79"/>
      <c r="K24" s="79"/>
      <c r="L24" s="79"/>
      <c r="M24" s="79"/>
      <c r="N24" s="82"/>
      <c r="O24" s="75" t="s">
        <v>236</v>
      </c>
      <c r="P24" s="83" t="s">
        <v>179</v>
      </c>
      <c r="Q24" s="77" t="s">
        <v>139</v>
      </c>
      <c r="R24" s="84">
        <v>1</v>
      </c>
      <c r="S24" s="78">
        <f>ROUNDUP(R24*0.75,2)</f>
        <v>0.75</v>
      </c>
      <c r="T24" s="85">
        <f>ROUNDUP((R5*R24)+(R6*S24)+(R7*(R24*2)),2)</f>
        <v>0</v>
      </c>
    </row>
    <row r="25" spans="1:20" ht="18.75" customHeight="1" x14ac:dyDescent="0.15">
      <c r="A25" s="218"/>
      <c r="B25" s="75"/>
      <c r="C25" s="76"/>
      <c r="D25" s="77"/>
      <c r="E25" s="78"/>
      <c r="F25" s="79"/>
      <c r="G25" s="80"/>
      <c r="H25" s="81"/>
      <c r="I25" s="77"/>
      <c r="J25" s="79"/>
      <c r="K25" s="79"/>
      <c r="L25" s="79"/>
      <c r="M25" s="79"/>
      <c r="N25" s="82"/>
      <c r="O25" s="75" t="s">
        <v>237</v>
      </c>
      <c r="P25" s="83" t="s">
        <v>238</v>
      </c>
      <c r="Q25" s="77"/>
      <c r="R25" s="84">
        <v>1.5</v>
      </c>
      <c r="S25" s="78">
        <f>ROUNDUP(R25*0.75,2)</f>
        <v>1.1300000000000001</v>
      </c>
      <c r="T25" s="85">
        <f>ROUNDUP((R5*R25)+(R6*S25)+(R7*(R25*2)),2)</f>
        <v>0</v>
      </c>
    </row>
    <row r="26" spans="1:20" ht="18.75" customHeight="1" x14ac:dyDescent="0.15">
      <c r="A26" s="218"/>
      <c r="B26" s="75"/>
      <c r="C26" s="76"/>
      <c r="D26" s="77"/>
      <c r="E26" s="78"/>
      <c r="F26" s="79"/>
      <c r="G26" s="80"/>
      <c r="H26" s="81"/>
      <c r="I26" s="77"/>
      <c r="J26" s="79"/>
      <c r="K26" s="79"/>
      <c r="L26" s="79"/>
      <c r="M26" s="79"/>
      <c r="N26" s="82"/>
      <c r="O26" s="75" t="s">
        <v>239</v>
      </c>
      <c r="P26" s="83"/>
      <c r="Q26" s="77"/>
      <c r="R26" s="84"/>
      <c r="S26" s="78"/>
      <c r="T26" s="85"/>
    </row>
    <row r="27" spans="1:20" ht="18.75" customHeight="1" thickBot="1" x14ac:dyDescent="0.2">
      <c r="A27" s="219"/>
      <c r="B27" s="86"/>
      <c r="C27" s="87"/>
      <c r="D27" s="88"/>
      <c r="E27" s="89"/>
      <c r="F27" s="90"/>
      <c r="G27" s="91"/>
      <c r="H27" s="92"/>
      <c r="I27" s="88"/>
      <c r="J27" s="90"/>
      <c r="K27" s="90"/>
      <c r="L27" s="90"/>
      <c r="M27" s="90"/>
      <c r="N27" s="93"/>
      <c r="O27" s="86"/>
      <c r="P27" s="94"/>
      <c r="Q27" s="88"/>
      <c r="R27" s="95"/>
      <c r="S27" s="89"/>
      <c r="T27" s="96"/>
    </row>
  </sheetData>
  <mergeCells count="5">
    <mergeCell ref="H1:O1"/>
    <mergeCell ref="A2:T2"/>
    <mergeCell ref="Q3:T3"/>
    <mergeCell ref="A8:F8"/>
    <mergeCell ref="A10:A27"/>
  </mergeCells>
  <phoneticPr fontId="11"/>
  <printOptions horizontalCentered="1" verticalCentered="1"/>
  <pageMargins left="0.39370078740157483" right="0.39370078740157483" top="0.39370078740157483" bottom="0.39370078740157483" header="0.39370078740157483" footer="0.39370078740157483"/>
  <pageSetup paperSize="12"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29"/>
  <sheetViews>
    <sheetView showZeros="0" zoomScale="60" zoomScaleNormal="60" zoomScaleSheetLayoutView="80" workbookViewId="0"/>
  </sheetViews>
  <sheetFormatPr defaultColWidth="9" defaultRowHeight="18.75" customHeight="1" x14ac:dyDescent="0.15"/>
  <cols>
    <col min="1" max="1" width="4.125" style="97" customWidth="1"/>
    <col min="2" max="2" width="22.5" style="98" customWidth="1"/>
    <col min="3" max="3" width="26.625" style="98" customWidth="1"/>
    <col min="4" max="4" width="17.125" style="63" customWidth="1"/>
    <col min="5" max="5" width="8.125" style="99" customWidth="1"/>
    <col min="6" max="6" width="4" style="100" customWidth="1"/>
    <col min="7" max="7" width="10.25" style="100" hidden="1" customWidth="1"/>
    <col min="8" max="8" width="23.25" style="31" customWidth="1"/>
    <col min="9" max="9" width="17.125" style="63" customWidth="1"/>
    <col min="10" max="10" width="8.125" style="100" customWidth="1"/>
    <col min="11" max="11" width="4" style="100" customWidth="1"/>
    <col min="12" max="12" width="10.25" style="100" hidden="1" customWidth="1"/>
    <col min="13" max="13" width="8.25" style="100" customWidth="1"/>
    <col min="14" max="14" width="8.625" style="101" hidden="1" customWidth="1"/>
    <col min="15" max="15" width="97.75" style="98" customWidth="1"/>
    <col min="16" max="16" width="14.125" style="31" customWidth="1"/>
    <col min="17" max="17" width="16" style="63" customWidth="1"/>
    <col min="18" max="18" width="10.125" style="102" customWidth="1"/>
    <col min="19" max="19" width="10.125" style="99" customWidth="1"/>
    <col min="20" max="20" width="10.125" style="63" customWidth="1"/>
    <col min="21" max="21" width="5.125" style="63" customWidth="1"/>
    <col min="29" max="256" width="9" style="13"/>
    <col min="257" max="257" width="4.125" style="13" customWidth="1"/>
    <col min="258" max="258" width="22.5" style="13" customWidth="1"/>
    <col min="259" max="259" width="26.625" style="13" customWidth="1"/>
    <col min="260" max="260" width="17.125" style="13" customWidth="1"/>
    <col min="261" max="261" width="8.125" style="13" customWidth="1"/>
    <col min="262" max="262" width="4" style="13" customWidth="1"/>
    <col min="263" max="263" width="0" style="13" hidden="1" customWidth="1"/>
    <col min="264" max="264" width="23.25" style="13" customWidth="1"/>
    <col min="265" max="265" width="17.125" style="13" customWidth="1"/>
    <col min="266" max="266" width="8.125" style="13" customWidth="1"/>
    <col min="267" max="267" width="4" style="13" customWidth="1"/>
    <col min="268" max="268" width="0" style="13" hidden="1" customWidth="1"/>
    <col min="269" max="269" width="8.25" style="13" customWidth="1"/>
    <col min="270" max="270" width="0" style="13" hidden="1" customWidth="1"/>
    <col min="271" max="271" width="97.75" style="13" customWidth="1"/>
    <col min="272" max="272" width="14.125" style="13" customWidth="1"/>
    <col min="273" max="273" width="16" style="13" customWidth="1"/>
    <col min="274" max="276" width="10.125" style="13" customWidth="1"/>
    <col min="277" max="277" width="5.125" style="13" customWidth="1"/>
    <col min="278" max="512" width="9" style="13"/>
    <col min="513" max="513" width="4.125" style="13" customWidth="1"/>
    <col min="514" max="514" width="22.5" style="13" customWidth="1"/>
    <col min="515" max="515" width="26.625" style="13" customWidth="1"/>
    <col min="516" max="516" width="17.125" style="13" customWidth="1"/>
    <col min="517" max="517" width="8.125" style="13" customWidth="1"/>
    <col min="518" max="518" width="4" style="13" customWidth="1"/>
    <col min="519" max="519" width="0" style="13" hidden="1" customWidth="1"/>
    <col min="520" max="520" width="23.25" style="13" customWidth="1"/>
    <col min="521" max="521" width="17.125" style="13" customWidth="1"/>
    <col min="522" max="522" width="8.125" style="13" customWidth="1"/>
    <col min="523" max="523" width="4" style="13" customWidth="1"/>
    <col min="524" max="524" width="0" style="13" hidden="1" customWidth="1"/>
    <col min="525" max="525" width="8.25" style="13" customWidth="1"/>
    <col min="526" max="526" width="0" style="13" hidden="1" customWidth="1"/>
    <col min="527" max="527" width="97.75" style="13" customWidth="1"/>
    <col min="528" max="528" width="14.125" style="13" customWidth="1"/>
    <col min="529" max="529" width="16" style="13" customWidth="1"/>
    <col min="530" max="532" width="10.125" style="13" customWidth="1"/>
    <col min="533" max="533" width="5.125" style="13" customWidth="1"/>
    <col min="534" max="768" width="9" style="13"/>
    <col min="769" max="769" width="4.125" style="13" customWidth="1"/>
    <col min="770" max="770" width="22.5" style="13" customWidth="1"/>
    <col min="771" max="771" width="26.625" style="13" customWidth="1"/>
    <col min="772" max="772" width="17.125" style="13" customWidth="1"/>
    <col min="773" max="773" width="8.125" style="13" customWidth="1"/>
    <col min="774" max="774" width="4" style="13" customWidth="1"/>
    <col min="775" max="775" width="0" style="13" hidden="1" customWidth="1"/>
    <col min="776" max="776" width="23.25" style="13" customWidth="1"/>
    <col min="777" max="777" width="17.125" style="13" customWidth="1"/>
    <col min="778" max="778" width="8.125" style="13" customWidth="1"/>
    <col min="779" max="779" width="4" style="13" customWidth="1"/>
    <col min="780" max="780" width="0" style="13" hidden="1" customWidth="1"/>
    <col min="781" max="781" width="8.25" style="13" customWidth="1"/>
    <col min="782" max="782" width="0" style="13" hidden="1" customWidth="1"/>
    <col min="783" max="783" width="97.75" style="13" customWidth="1"/>
    <col min="784" max="784" width="14.125" style="13" customWidth="1"/>
    <col min="785" max="785" width="16" style="13" customWidth="1"/>
    <col min="786" max="788" width="10.125" style="13" customWidth="1"/>
    <col min="789" max="789" width="5.125" style="13" customWidth="1"/>
    <col min="790" max="1024" width="9" style="13"/>
    <col min="1025" max="1025" width="4.125" style="13" customWidth="1"/>
    <col min="1026" max="1026" width="22.5" style="13" customWidth="1"/>
    <col min="1027" max="1027" width="26.625" style="13" customWidth="1"/>
    <col min="1028" max="1028" width="17.125" style="13" customWidth="1"/>
    <col min="1029" max="1029" width="8.125" style="13" customWidth="1"/>
    <col min="1030" max="1030" width="4" style="13" customWidth="1"/>
    <col min="1031" max="1031" width="0" style="13" hidden="1" customWidth="1"/>
    <col min="1032" max="1032" width="23.25" style="13" customWidth="1"/>
    <col min="1033" max="1033" width="17.125" style="13" customWidth="1"/>
    <col min="1034" max="1034" width="8.125" style="13" customWidth="1"/>
    <col min="1035" max="1035" width="4" style="13" customWidth="1"/>
    <col min="1036" max="1036" width="0" style="13" hidden="1" customWidth="1"/>
    <col min="1037" max="1037" width="8.25" style="13" customWidth="1"/>
    <col min="1038" max="1038" width="0" style="13" hidden="1" customWidth="1"/>
    <col min="1039" max="1039" width="97.75" style="13" customWidth="1"/>
    <col min="1040" max="1040" width="14.125" style="13" customWidth="1"/>
    <col min="1041" max="1041" width="16" style="13" customWidth="1"/>
    <col min="1042" max="1044" width="10.125" style="13" customWidth="1"/>
    <col min="1045" max="1045" width="5.125" style="13" customWidth="1"/>
    <col min="1046" max="1280" width="9" style="13"/>
    <col min="1281" max="1281" width="4.125" style="13" customWidth="1"/>
    <col min="1282" max="1282" width="22.5" style="13" customWidth="1"/>
    <col min="1283" max="1283" width="26.625" style="13" customWidth="1"/>
    <col min="1284" max="1284" width="17.125" style="13" customWidth="1"/>
    <col min="1285" max="1285" width="8.125" style="13" customWidth="1"/>
    <col min="1286" max="1286" width="4" style="13" customWidth="1"/>
    <col min="1287" max="1287" width="0" style="13" hidden="1" customWidth="1"/>
    <col min="1288" max="1288" width="23.25" style="13" customWidth="1"/>
    <col min="1289" max="1289" width="17.125" style="13" customWidth="1"/>
    <col min="1290" max="1290" width="8.125" style="13" customWidth="1"/>
    <col min="1291" max="1291" width="4" style="13" customWidth="1"/>
    <col min="1292" max="1292" width="0" style="13" hidden="1" customWidth="1"/>
    <col min="1293" max="1293" width="8.25" style="13" customWidth="1"/>
    <col min="1294" max="1294" width="0" style="13" hidden="1" customWidth="1"/>
    <col min="1295" max="1295" width="97.75" style="13" customWidth="1"/>
    <col min="1296" max="1296" width="14.125" style="13" customWidth="1"/>
    <col min="1297" max="1297" width="16" style="13" customWidth="1"/>
    <col min="1298" max="1300" width="10.125" style="13" customWidth="1"/>
    <col min="1301" max="1301" width="5.125" style="13" customWidth="1"/>
    <col min="1302" max="1536" width="9" style="13"/>
    <col min="1537" max="1537" width="4.125" style="13" customWidth="1"/>
    <col min="1538" max="1538" width="22.5" style="13" customWidth="1"/>
    <col min="1539" max="1539" width="26.625" style="13" customWidth="1"/>
    <col min="1540" max="1540" width="17.125" style="13" customWidth="1"/>
    <col min="1541" max="1541" width="8.125" style="13" customWidth="1"/>
    <col min="1542" max="1542" width="4" style="13" customWidth="1"/>
    <col min="1543" max="1543" width="0" style="13" hidden="1" customWidth="1"/>
    <col min="1544" max="1544" width="23.25" style="13" customWidth="1"/>
    <col min="1545" max="1545" width="17.125" style="13" customWidth="1"/>
    <col min="1546" max="1546" width="8.125" style="13" customWidth="1"/>
    <col min="1547" max="1547" width="4" style="13" customWidth="1"/>
    <col min="1548" max="1548" width="0" style="13" hidden="1" customWidth="1"/>
    <col min="1549" max="1549" width="8.25" style="13" customWidth="1"/>
    <col min="1550" max="1550" width="0" style="13" hidden="1" customWidth="1"/>
    <col min="1551" max="1551" width="97.75" style="13" customWidth="1"/>
    <col min="1552" max="1552" width="14.125" style="13" customWidth="1"/>
    <col min="1553" max="1553" width="16" style="13" customWidth="1"/>
    <col min="1554" max="1556" width="10.125" style="13" customWidth="1"/>
    <col min="1557" max="1557" width="5.125" style="13" customWidth="1"/>
    <col min="1558" max="1792" width="9" style="13"/>
    <col min="1793" max="1793" width="4.125" style="13" customWidth="1"/>
    <col min="1794" max="1794" width="22.5" style="13" customWidth="1"/>
    <col min="1795" max="1795" width="26.625" style="13" customWidth="1"/>
    <col min="1796" max="1796" width="17.125" style="13" customWidth="1"/>
    <col min="1797" max="1797" width="8.125" style="13" customWidth="1"/>
    <col min="1798" max="1798" width="4" style="13" customWidth="1"/>
    <col min="1799" max="1799" width="0" style="13" hidden="1" customWidth="1"/>
    <col min="1800" max="1800" width="23.25" style="13" customWidth="1"/>
    <col min="1801" max="1801" width="17.125" style="13" customWidth="1"/>
    <col min="1802" max="1802" width="8.125" style="13" customWidth="1"/>
    <col min="1803" max="1803" width="4" style="13" customWidth="1"/>
    <col min="1804" max="1804" width="0" style="13" hidden="1" customWidth="1"/>
    <col min="1805" max="1805" width="8.25" style="13" customWidth="1"/>
    <col min="1806" max="1806" width="0" style="13" hidden="1" customWidth="1"/>
    <col min="1807" max="1807" width="97.75" style="13" customWidth="1"/>
    <col min="1808" max="1808" width="14.125" style="13" customWidth="1"/>
    <col min="1809" max="1809" width="16" style="13" customWidth="1"/>
    <col min="1810" max="1812" width="10.125" style="13" customWidth="1"/>
    <col min="1813" max="1813" width="5.125" style="13" customWidth="1"/>
    <col min="1814" max="2048" width="9" style="13"/>
    <col min="2049" max="2049" width="4.125" style="13" customWidth="1"/>
    <col min="2050" max="2050" width="22.5" style="13" customWidth="1"/>
    <col min="2051" max="2051" width="26.625" style="13" customWidth="1"/>
    <col min="2052" max="2052" width="17.125" style="13" customWidth="1"/>
    <col min="2053" max="2053" width="8.125" style="13" customWidth="1"/>
    <col min="2054" max="2054" width="4" style="13" customWidth="1"/>
    <col min="2055" max="2055" width="0" style="13" hidden="1" customWidth="1"/>
    <col min="2056" max="2056" width="23.25" style="13" customWidth="1"/>
    <col min="2057" max="2057" width="17.125" style="13" customWidth="1"/>
    <col min="2058" max="2058" width="8.125" style="13" customWidth="1"/>
    <col min="2059" max="2059" width="4" style="13" customWidth="1"/>
    <col min="2060" max="2060" width="0" style="13" hidden="1" customWidth="1"/>
    <col min="2061" max="2061" width="8.25" style="13" customWidth="1"/>
    <col min="2062" max="2062" width="0" style="13" hidden="1" customWidth="1"/>
    <col min="2063" max="2063" width="97.75" style="13" customWidth="1"/>
    <col min="2064" max="2064" width="14.125" style="13" customWidth="1"/>
    <col min="2065" max="2065" width="16" style="13" customWidth="1"/>
    <col min="2066" max="2068" width="10.125" style="13" customWidth="1"/>
    <col min="2069" max="2069" width="5.125" style="13" customWidth="1"/>
    <col min="2070" max="2304" width="9" style="13"/>
    <col min="2305" max="2305" width="4.125" style="13" customWidth="1"/>
    <col min="2306" max="2306" width="22.5" style="13" customWidth="1"/>
    <col min="2307" max="2307" width="26.625" style="13" customWidth="1"/>
    <col min="2308" max="2308" width="17.125" style="13" customWidth="1"/>
    <col min="2309" max="2309" width="8.125" style="13" customWidth="1"/>
    <col min="2310" max="2310" width="4" style="13" customWidth="1"/>
    <col min="2311" max="2311" width="0" style="13" hidden="1" customWidth="1"/>
    <col min="2312" max="2312" width="23.25" style="13" customWidth="1"/>
    <col min="2313" max="2313" width="17.125" style="13" customWidth="1"/>
    <col min="2314" max="2314" width="8.125" style="13" customWidth="1"/>
    <col min="2315" max="2315" width="4" style="13" customWidth="1"/>
    <col min="2316" max="2316" width="0" style="13" hidden="1" customWidth="1"/>
    <col min="2317" max="2317" width="8.25" style="13" customWidth="1"/>
    <col min="2318" max="2318" width="0" style="13" hidden="1" customWidth="1"/>
    <col min="2319" max="2319" width="97.75" style="13" customWidth="1"/>
    <col min="2320" max="2320" width="14.125" style="13" customWidth="1"/>
    <col min="2321" max="2321" width="16" style="13" customWidth="1"/>
    <col min="2322" max="2324" width="10.125" style="13" customWidth="1"/>
    <col min="2325" max="2325" width="5.125" style="13" customWidth="1"/>
    <col min="2326" max="2560" width="9" style="13"/>
    <col min="2561" max="2561" width="4.125" style="13" customWidth="1"/>
    <col min="2562" max="2562" width="22.5" style="13" customWidth="1"/>
    <col min="2563" max="2563" width="26.625" style="13" customWidth="1"/>
    <col min="2564" max="2564" width="17.125" style="13" customWidth="1"/>
    <col min="2565" max="2565" width="8.125" style="13" customWidth="1"/>
    <col min="2566" max="2566" width="4" style="13" customWidth="1"/>
    <col min="2567" max="2567" width="0" style="13" hidden="1" customWidth="1"/>
    <col min="2568" max="2568" width="23.25" style="13" customWidth="1"/>
    <col min="2569" max="2569" width="17.125" style="13" customWidth="1"/>
    <col min="2570" max="2570" width="8.125" style="13" customWidth="1"/>
    <col min="2571" max="2571" width="4" style="13" customWidth="1"/>
    <col min="2572" max="2572" width="0" style="13" hidden="1" customWidth="1"/>
    <col min="2573" max="2573" width="8.25" style="13" customWidth="1"/>
    <col min="2574" max="2574" width="0" style="13" hidden="1" customWidth="1"/>
    <col min="2575" max="2575" width="97.75" style="13" customWidth="1"/>
    <col min="2576" max="2576" width="14.125" style="13" customWidth="1"/>
    <col min="2577" max="2577" width="16" style="13" customWidth="1"/>
    <col min="2578" max="2580" width="10.125" style="13" customWidth="1"/>
    <col min="2581" max="2581" width="5.125" style="13" customWidth="1"/>
    <col min="2582" max="2816" width="9" style="13"/>
    <col min="2817" max="2817" width="4.125" style="13" customWidth="1"/>
    <col min="2818" max="2818" width="22.5" style="13" customWidth="1"/>
    <col min="2819" max="2819" width="26.625" style="13" customWidth="1"/>
    <col min="2820" max="2820" width="17.125" style="13" customWidth="1"/>
    <col min="2821" max="2821" width="8.125" style="13" customWidth="1"/>
    <col min="2822" max="2822" width="4" style="13" customWidth="1"/>
    <col min="2823" max="2823" width="0" style="13" hidden="1" customWidth="1"/>
    <col min="2824" max="2824" width="23.25" style="13" customWidth="1"/>
    <col min="2825" max="2825" width="17.125" style="13" customWidth="1"/>
    <col min="2826" max="2826" width="8.125" style="13" customWidth="1"/>
    <col min="2827" max="2827" width="4" style="13" customWidth="1"/>
    <col min="2828" max="2828" width="0" style="13" hidden="1" customWidth="1"/>
    <col min="2829" max="2829" width="8.25" style="13" customWidth="1"/>
    <col min="2830" max="2830" width="0" style="13" hidden="1" customWidth="1"/>
    <col min="2831" max="2831" width="97.75" style="13" customWidth="1"/>
    <col min="2832" max="2832" width="14.125" style="13" customWidth="1"/>
    <col min="2833" max="2833" width="16" style="13" customWidth="1"/>
    <col min="2834" max="2836" width="10.125" style="13" customWidth="1"/>
    <col min="2837" max="2837" width="5.125" style="13" customWidth="1"/>
    <col min="2838" max="3072" width="9" style="13"/>
    <col min="3073" max="3073" width="4.125" style="13" customWidth="1"/>
    <col min="3074" max="3074" width="22.5" style="13" customWidth="1"/>
    <col min="3075" max="3075" width="26.625" style="13" customWidth="1"/>
    <col min="3076" max="3076" width="17.125" style="13" customWidth="1"/>
    <col min="3077" max="3077" width="8.125" style="13" customWidth="1"/>
    <col min="3078" max="3078" width="4" style="13" customWidth="1"/>
    <col min="3079" max="3079" width="0" style="13" hidden="1" customWidth="1"/>
    <col min="3080" max="3080" width="23.25" style="13" customWidth="1"/>
    <col min="3081" max="3081" width="17.125" style="13" customWidth="1"/>
    <col min="3082" max="3082" width="8.125" style="13" customWidth="1"/>
    <col min="3083" max="3083" width="4" style="13" customWidth="1"/>
    <col min="3084" max="3084" width="0" style="13" hidden="1" customWidth="1"/>
    <col min="3085" max="3085" width="8.25" style="13" customWidth="1"/>
    <col min="3086" max="3086" width="0" style="13" hidden="1" customWidth="1"/>
    <col min="3087" max="3087" width="97.75" style="13" customWidth="1"/>
    <col min="3088" max="3088" width="14.125" style="13" customWidth="1"/>
    <col min="3089" max="3089" width="16" style="13" customWidth="1"/>
    <col min="3090" max="3092" width="10.125" style="13" customWidth="1"/>
    <col min="3093" max="3093" width="5.125" style="13" customWidth="1"/>
    <col min="3094" max="3328" width="9" style="13"/>
    <col min="3329" max="3329" width="4.125" style="13" customWidth="1"/>
    <col min="3330" max="3330" width="22.5" style="13" customWidth="1"/>
    <col min="3331" max="3331" width="26.625" style="13" customWidth="1"/>
    <col min="3332" max="3332" width="17.125" style="13" customWidth="1"/>
    <col min="3333" max="3333" width="8.125" style="13" customWidth="1"/>
    <col min="3334" max="3334" width="4" style="13" customWidth="1"/>
    <col min="3335" max="3335" width="0" style="13" hidden="1" customWidth="1"/>
    <col min="3336" max="3336" width="23.25" style="13" customWidth="1"/>
    <col min="3337" max="3337" width="17.125" style="13" customWidth="1"/>
    <col min="3338" max="3338" width="8.125" style="13" customWidth="1"/>
    <col min="3339" max="3339" width="4" style="13" customWidth="1"/>
    <col min="3340" max="3340" width="0" style="13" hidden="1" customWidth="1"/>
    <col min="3341" max="3341" width="8.25" style="13" customWidth="1"/>
    <col min="3342" max="3342" width="0" style="13" hidden="1" customWidth="1"/>
    <col min="3343" max="3343" width="97.75" style="13" customWidth="1"/>
    <col min="3344" max="3344" width="14.125" style="13" customWidth="1"/>
    <col min="3345" max="3345" width="16" style="13" customWidth="1"/>
    <col min="3346" max="3348" width="10.125" style="13" customWidth="1"/>
    <col min="3349" max="3349" width="5.125" style="13" customWidth="1"/>
    <col min="3350" max="3584" width="9" style="13"/>
    <col min="3585" max="3585" width="4.125" style="13" customWidth="1"/>
    <col min="3586" max="3586" width="22.5" style="13" customWidth="1"/>
    <col min="3587" max="3587" width="26.625" style="13" customWidth="1"/>
    <col min="3588" max="3588" width="17.125" style="13" customWidth="1"/>
    <col min="3589" max="3589" width="8.125" style="13" customWidth="1"/>
    <col min="3590" max="3590" width="4" style="13" customWidth="1"/>
    <col min="3591" max="3591" width="0" style="13" hidden="1" customWidth="1"/>
    <col min="3592" max="3592" width="23.25" style="13" customWidth="1"/>
    <col min="3593" max="3593" width="17.125" style="13" customWidth="1"/>
    <col min="3594" max="3594" width="8.125" style="13" customWidth="1"/>
    <col min="3595" max="3595" width="4" style="13" customWidth="1"/>
    <col min="3596" max="3596" width="0" style="13" hidden="1" customWidth="1"/>
    <col min="3597" max="3597" width="8.25" style="13" customWidth="1"/>
    <col min="3598" max="3598" width="0" style="13" hidden="1" customWidth="1"/>
    <col min="3599" max="3599" width="97.75" style="13" customWidth="1"/>
    <col min="3600" max="3600" width="14.125" style="13" customWidth="1"/>
    <col min="3601" max="3601" width="16" style="13" customWidth="1"/>
    <col min="3602" max="3604" width="10.125" style="13" customWidth="1"/>
    <col min="3605" max="3605" width="5.125" style="13" customWidth="1"/>
    <col min="3606" max="3840" width="9" style="13"/>
    <col min="3841" max="3841" width="4.125" style="13" customWidth="1"/>
    <col min="3842" max="3842" width="22.5" style="13" customWidth="1"/>
    <col min="3843" max="3843" width="26.625" style="13" customWidth="1"/>
    <col min="3844" max="3844" width="17.125" style="13" customWidth="1"/>
    <col min="3845" max="3845" width="8.125" style="13" customWidth="1"/>
    <col min="3846" max="3846" width="4" style="13" customWidth="1"/>
    <col min="3847" max="3847" width="0" style="13" hidden="1" customWidth="1"/>
    <col min="3848" max="3848" width="23.25" style="13" customWidth="1"/>
    <col min="3849" max="3849" width="17.125" style="13" customWidth="1"/>
    <col min="3850" max="3850" width="8.125" style="13" customWidth="1"/>
    <col min="3851" max="3851" width="4" style="13" customWidth="1"/>
    <col min="3852" max="3852" width="0" style="13" hidden="1" customWidth="1"/>
    <col min="3853" max="3853" width="8.25" style="13" customWidth="1"/>
    <col min="3854" max="3854" width="0" style="13" hidden="1" customWidth="1"/>
    <col min="3855" max="3855" width="97.75" style="13" customWidth="1"/>
    <col min="3856" max="3856" width="14.125" style="13" customWidth="1"/>
    <col min="3857" max="3857" width="16" style="13" customWidth="1"/>
    <col min="3858" max="3860" width="10.125" style="13" customWidth="1"/>
    <col min="3861" max="3861" width="5.125" style="13" customWidth="1"/>
    <col min="3862" max="4096" width="9" style="13"/>
    <col min="4097" max="4097" width="4.125" style="13" customWidth="1"/>
    <col min="4098" max="4098" width="22.5" style="13" customWidth="1"/>
    <col min="4099" max="4099" width="26.625" style="13" customWidth="1"/>
    <col min="4100" max="4100" width="17.125" style="13" customWidth="1"/>
    <col min="4101" max="4101" width="8.125" style="13" customWidth="1"/>
    <col min="4102" max="4102" width="4" style="13" customWidth="1"/>
    <col min="4103" max="4103" width="0" style="13" hidden="1" customWidth="1"/>
    <col min="4104" max="4104" width="23.25" style="13" customWidth="1"/>
    <col min="4105" max="4105" width="17.125" style="13" customWidth="1"/>
    <col min="4106" max="4106" width="8.125" style="13" customWidth="1"/>
    <col min="4107" max="4107" width="4" style="13" customWidth="1"/>
    <col min="4108" max="4108" width="0" style="13" hidden="1" customWidth="1"/>
    <col min="4109" max="4109" width="8.25" style="13" customWidth="1"/>
    <col min="4110" max="4110" width="0" style="13" hidden="1" customWidth="1"/>
    <col min="4111" max="4111" width="97.75" style="13" customWidth="1"/>
    <col min="4112" max="4112" width="14.125" style="13" customWidth="1"/>
    <col min="4113" max="4113" width="16" style="13" customWidth="1"/>
    <col min="4114" max="4116" width="10.125" style="13" customWidth="1"/>
    <col min="4117" max="4117" width="5.125" style="13" customWidth="1"/>
    <col min="4118" max="4352" width="9" style="13"/>
    <col min="4353" max="4353" width="4.125" style="13" customWidth="1"/>
    <col min="4354" max="4354" width="22.5" style="13" customWidth="1"/>
    <col min="4355" max="4355" width="26.625" style="13" customWidth="1"/>
    <col min="4356" max="4356" width="17.125" style="13" customWidth="1"/>
    <col min="4357" max="4357" width="8.125" style="13" customWidth="1"/>
    <col min="4358" max="4358" width="4" style="13" customWidth="1"/>
    <col min="4359" max="4359" width="0" style="13" hidden="1" customWidth="1"/>
    <col min="4360" max="4360" width="23.25" style="13" customWidth="1"/>
    <col min="4361" max="4361" width="17.125" style="13" customWidth="1"/>
    <col min="4362" max="4362" width="8.125" style="13" customWidth="1"/>
    <col min="4363" max="4363" width="4" style="13" customWidth="1"/>
    <col min="4364" max="4364" width="0" style="13" hidden="1" customWidth="1"/>
    <col min="4365" max="4365" width="8.25" style="13" customWidth="1"/>
    <col min="4366" max="4366" width="0" style="13" hidden="1" customWidth="1"/>
    <col min="4367" max="4367" width="97.75" style="13" customWidth="1"/>
    <col min="4368" max="4368" width="14.125" style="13" customWidth="1"/>
    <col min="4369" max="4369" width="16" style="13" customWidth="1"/>
    <col min="4370" max="4372" width="10.125" style="13" customWidth="1"/>
    <col min="4373" max="4373" width="5.125" style="13" customWidth="1"/>
    <col min="4374" max="4608" width="9" style="13"/>
    <col min="4609" max="4609" width="4.125" style="13" customWidth="1"/>
    <col min="4610" max="4610" width="22.5" style="13" customWidth="1"/>
    <col min="4611" max="4611" width="26.625" style="13" customWidth="1"/>
    <col min="4612" max="4612" width="17.125" style="13" customWidth="1"/>
    <col min="4613" max="4613" width="8.125" style="13" customWidth="1"/>
    <col min="4614" max="4614" width="4" style="13" customWidth="1"/>
    <col min="4615" max="4615" width="0" style="13" hidden="1" customWidth="1"/>
    <col min="4616" max="4616" width="23.25" style="13" customWidth="1"/>
    <col min="4617" max="4617" width="17.125" style="13" customWidth="1"/>
    <col min="4618" max="4618" width="8.125" style="13" customWidth="1"/>
    <col min="4619" max="4619" width="4" style="13" customWidth="1"/>
    <col min="4620" max="4620" width="0" style="13" hidden="1" customWidth="1"/>
    <col min="4621" max="4621" width="8.25" style="13" customWidth="1"/>
    <col min="4622" max="4622" width="0" style="13" hidden="1" customWidth="1"/>
    <col min="4623" max="4623" width="97.75" style="13" customWidth="1"/>
    <col min="4624" max="4624" width="14.125" style="13" customWidth="1"/>
    <col min="4625" max="4625" width="16" style="13" customWidth="1"/>
    <col min="4626" max="4628" width="10.125" style="13" customWidth="1"/>
    <col min="4629" max="4629" width="5.125" style="13" customWidth="1"/>
    <col min="4630" max="4864" width="9" style="13"/>
    <col min="4865" max="4865" width="4.125" style="13" customWidth="1"/>
    <col min="4866" max="4866" width="22.5" style="13" customWidth="1"/>
    <col min="4867" max="4867" width="26.625" style="13" customWidth="1"/>
    <col min="4868" max="4868" width="17.125" style="13" customWidth="1"/>
    <col min="4869" max="4869" width="8.125" style="13" customWidth="1"/>
    <col min="4870" max="4870" width="4" style="13" customWidth="1"/>
    <col min="4871" max="4871" width="0" style="13" hidden="1" customWidth="1"/>
    <col min="4872" max="4872" width="23.25" style="13" customWidth="1"/>
    <col min="4873" max="4873" width="17.125" style="13" customWidth="1"/>
    <col min="4874" max="4874" width="8.125" style="13" customWidth="1"/>
    <col min="4875" max="4875" width="4" style="13" customWidth="1"/>
    <col min="4876" max="4876" width="0" style="13" hidden="1" customWidth="1"/>
    <col min="4877" max="4877" width="8.25" style="13" customWidth="1"/>
    <col min="4878" max="4878" width="0" style="13" hidden="1" customWidth="1"/>
    <col min="4879" max="4879" width="97.75" style="13" customWidth="1"/>
    <col min="4880" max="4880" width="14.125" style="13" customWidth="1"/>
    <col min="4881" max="4881" width="16" style="13" customWidth="1"/>
    <col min="4882" max="4884" width="10.125" style="13" customWidth="1"/>
    <col min="4885" max="4885" width="5.125" style="13" customWidth="1"/>
    <col min="4886" max="5120" width="9" style="13"/>
    <col min="5121" max="5121" width="4.125" style="13" customWidth="1"/>
    <col min="5122" max="5122" width="22.5" style="13" customWidth="1"/>
    <col min="5123" max="5123" width="26.625" style="13" customWidth="1"/>
    <col min="5124" max="5124" width="17.125" style="13" customWidth="1"/>
    <col min="5125" max="5125" width="8.125" style="13" customWidth="1"/>
    <col min="5126" max="5126" width="4" style="13" customWidth="1"/>
    <col min="5127" max="5127" width="0" style="13" hidden="1" customWidth="1"/>
    <col min="5128" max="5128" width="23.25" style="13" customWidth="1"/>
    <col min="5129" max="5129" width="17.125" style="13" customWidth="1"/>
    <col min="5130" max="5130" width="8.125" style="13" customWidth="1"/>
    <col min="5131" max="5131" width="4" style="13" customWidth="1"/>
    <col min="5132" max="5132" width="0" style="13" hidden="1" customWidth="1"/>
    <col min="5133" max="5133" width="8.25" style="13" customWidth="1"/>
    <col min="5134" max="5134" width="0" style="13" hidden="1" customWidth="1"/>
    <col min="5135" max="5135" width="97.75" style="13" customWidth="1"/>
    <col min="5136" max="5136" width="14.125" style="13" customWidth="1"/>
    <col min="5137" max="5137" width="16" style="13" customWidth="1"/>
    <col min="5138" max="5140" width="10.125" style="13" customWidth="1"/>
    <col min="5141" max="5141" width="5.125" style="13" customWidth="1"/>
    <col min="5142" max="5376" width="9" style="13"/>
    <col min="5377" max="5377" width="4.125" style="13" customWidth="1"/>
    <col min="5378" max="5378" width="22.5" style="13" customWidth="1"/>
    <col min="5379" max="5379" width="26.625" style="13" customWidth="1"/>
    <col min="5380" max="5380" width="17.125" style="13" customWidth="1"/>
    <col min="5381" max="5381" width="8.125" style="13" customWidth="1"/>
    <col min="5382" max="5382" width="4" style="13" customWidth="1"/>
    <col min="5383" max="5383" width="0" style="13" hidden="1" customWidth="1"/>
    <col min="5384" max="5384" width="23.25" style="13" customWidth="1"/>
    <col min="5385" max="5385" width="17.125" style="13" customWidth="1"/>
    <col min="5386" max="5386" width="8.125" style="13" customWidth="1"/>
    <col min="5387" max="5387" width="4" style="13" customWidth="1"/>
    <col min="5388" max="5388" width="0" style="13" hidden="1" customWidth="1"/>
    <col min="5389" max="5389" width="8.25" style="13" customWidth="1"/>
    <col min="5390" max="5390" width="0" style="13" hidden="1" customWidth="1"/>
    <col min="5391" max="5391" width="97.75" style="13" customWidth="1"/>
    <col min="5392" max="5392" width="14.125" style="13" customWidth="1"/>
    <col min="5393" max="5393" width="16" style="13" customWidth="1"/>
    <col min="5394" max="5396" width="10.125" style="13" customWidth="1"/>
    <col min="5397" max="5397" width="5.125" style="13" customWidth="1"/>
    <col min="5398" max="5632" width="9" style="13"/>
    <col min="5633" max="5633" width="4.125" style="13" customWidth="1"/>
    <col min="5634" max="5634" width="22.5" style="13" customWidth="1"/>
    <col min="5635" max="5635" width="26.625" style="13" customWidth="1"/>
    <col min="5636" max="5636" width="17.125" style="13" customWidth="1"/>
    <col min="5637" max="5637" width="8.125" style="13" customWidth="1"/>
    <col min="5638" max="5638" width="4" style="13" customWidth="1"/>
    <col min="5639" max="5639" width="0" style="13" hidden="1" customWidth="1"/>
    <col min="5640" max="5640" width="23.25" style="13" customWidth="1"/>
    <col min="5641" max="5641" width="17.125" style="13" customWidth="1"/>
    <col min="5642" max="5642" width="8.125" style="13" customWidth="1"/>
    <col min="5643" max="5643" width="4" style="13" customWidth="1"/>
    <col min="5644" max="5644" width="0" style="13" hidden="1" customWidth="1"/>
    <col min="5645" max="5645" width="8.25" style="13" customWidth="1"/>
    <col min="5646" max="5646" width="0" style="13" hidden="1" customWidth="1"/>
    <col min="5647" max="5647" width="97.75" style="13" customWidth="1"/>
    <col min="5648" max="5648" width="14.125" style="13" customWidth="1"/>
    <col min="5649" max="5649" width="16" style="13" customWidth="1"/>
    <col min="5650" max="5652" width="10.125" style="13" customWidth="1"/>
    <col min="5653" max="5653" width="5.125" style="13" customWidth="1"/>
    <col min="5654" max="5888" width="9" style="13"/>
    <col min="5889" max="5889" width="4.125" style="13" customWidth="1"/>
    <col min="5890" max="5890" width="22.5" style="13" customWidth="1"/>
    <col min="5891" max="5891" width="26.625" style="13" customWidth="1"/>
    <col min="5892" max="5892" width="17.125" style="13" customWidth="1"/>
    <col min="5893" max="5893" width="8.125" style="13" customWidth="1"/>
    <col min="5894" max="5894" width="4" style="13" customWidth="1"/>
    <col min="5895" max="5895" width="0" style="13" hidden="1" customWidth="1"/>
    <col min="5896" max="5896" width="23.25" style="13" customWidth="1"/>
    <col min="5897" max="5897" width="17.125" style="13" customWidth="1"/>
    <col min="5898" max="5898" width="8.125" style="13" customWidth="1"/>
    <col min="5899" max="5899" width="4" style="13" customWidth="1"/>
    <col min="5900" max="5900" width="0" style="13" hidden="1" customWidth="1"/>
    <col min="5901" max="5901" width="8.25" style="13" customWidth="1"/>
    <col min="5902" max="5902" width="0" style="13" hidden="1" customWidth="1"/>
    <col min="5903" max="5903" width="97.75" style="13" customWidth="1"/>
    <col min="5904" max="5904" width="14.125" style="13" customWidth="1"/>
    <col min="5905" max="5905" width="16" style="13" customWidth="1"/>
    <col min="5906" max="5908" width="10.125" style="13" customWidth="1"/>
    <col min="5909" max="5909" width="5.125" style="13" customWidth="1"/>
    <col min="5910" max="6144" width="9" style="13"/>
    <col min="6145" max="6145" width="4.125" style="13" customWidth="1"/>
    <col min="6146" max="6146" width="22.5" style="13" customWidth="1"/>
    <col min="6147" max="6147" width="26.625" style="13" customWidth="1"/>
    <col min="6148" max="6148" width="17.125" style="13" customWidth="1"/>
    <col min="6149" max="6149" width="8.125" style="13" customWidth="1"/>
    <col min="6150" max="6150" width="4" style="13" customWidth="1"/>
    <col min="6151" max="6151" width="0" style="13" hidden="1" customWidth="1"/>
    <col min="6152" max="6152" width="23.25" style="13" customWidth="1"/>
    <col min="6153" max="6153" width="17.125" style="13" customWidth="1"/>
    <col min="6154" max="6154" width="8.125" style="13" customWidth="1"/>
    <col min="6155" max="6155" width="4" style="13" customWidth="1"/>
    <col min="6156" max="6156" width="0" style="13" hidden="1" customWidth="1"/>
    <col min="6157" max="6157" width="8.25" style="13" customWidth="1"/>
    <col min="6158" max="6158" width="0" style="13" hidden="1" customWidth="1"/>
    <col min="6159" max="6159" width="97.75" style="13" customWidth="1"/>
    <col min="6160" max="6160" width="14.125" style="13" customWidth="1"/>
    <col min="6161" max="6161" width="16" style="13" customWidth="1"/>
    <col min="6162" max="6164" width="10.125" style="13" customWidth="1"/>
    <col min="6165" max="6165" width="5.125" style="13" customWidth="1"/>
    <col min="6166" max="6400" width="9" style="13"/>
    <col min="6401" max="6401" width="4.125" style="13" customWidth="1"/>
    <col min="6402" max="6402" width="22.5" style="13" customWidth="1"/>
    <col min="6403" max="6403" width="26.625" style="13" customWidth="1"/>
    <col min="6404" max="6404" width="17.125" style="13" customWidth="1"/>
    <col min="6405" max="6405" width="8.125" style="13" customWidth="1"/>
    <col min="6406" max="6406" width="4" style="13" customWidth="1"/>
    <col min="6407" max="6407" width="0" style="13" hidden="1" customWidth="1"/>
    <col min="6408" max="6408" width="23.25" style="13" customWidth="1"/>
    <col min="6409" max="6409" width="17.125" style="13" customWidth="1"/>
    <col min="6410" max="6410" width="8.125" style="13" customWidth="1"/>
    <col min="6411" max="6411" width="4" style="13" customWidth="1"/>
    <col min="6412" max="6412" width="0" style="13" hidden="1" customWidth="1"/>
    <col min="6413" max="6413" width="8.25" style="13" customWidth="1"/>
    <col min="6414" max="6414" width="0" style="13" hidden="1" customWidth="1"/>
    <col min="6415" max="6415" width="97.75" style="13" customWidth="1"/>
    <col min="6416" max="6416" width="14.125" style="13" customWidth="1"/>
    <col min="6417" max="6417" width="16" style="13" customWidth="1"/>
    <col min="6418" max="6420" width="10.125" style="13" customWidth="1"/>
    <col min="6421" max="6421" width="5.125" style="13" customWidth="1"/>
    <col min="6422" max="6656" width="9" style="13"/>
    <col min="6657" max="6657" width="4.125" style="13" customWidth="1"/>
    <col min="6658" max="6658" width="22.5" style="13" customWidth="1"/>
    <col min="6659" max="6659" width="26.625" style="13" customWidth="1"/>
    <col min="6660" max="6660" width="17.125" style="13" customWidth="1"/>
    <col min="6661" max="6661" width="8.125" style="13" customWidth="1"/>
    <col min="6662" max="6662" width="4" style="13" customWidth="1"/>
    <col min="6663" max="6663" width="0" style="13" hidden="1" customWidth="1"/>
    <col min="6664" max="6664" width="23.25" style="13" customWidth="1"/>
    <col min="6665" max="6665" width="17.125" style="13" customWidth="1"/>
    <col min="6666" max="6666" width="8.125" style="13" customWidth="1"/>
    <col min="6667" max="6667" width="4" style="13" customWidth="1"/>
    <col min="6668" max="6668" width="0" style="13" hidden="1" customWidth="1"/>
    <col min="6669" max="6669" width="8.25" style="13" customWidth="1"/>
    <col min="6670" max="6670" width="0" style="13" hidden="1" customWidth="1"/>
    <col min="6671" max="6671" width="97.75" style="13" customWidth="1"/>
    <col min="6672" max="6672" width="14.125" style="13" customWidth="1"/>
    <col min="6673" max="6673" width="16" style="13" customWidth="1"/>
    <col min="6674" max="6676" width="10.125" style="13" customWidth="1"/>
    <col min="6677" max="6677" width="5.125" style="13" customWidth="1"/>
    <col min="6678" max="6912" width="9" style="13"/>
    <col min="6913" max="6913" width="4.125" style="13" customWidth="1"/>
    <col min="6914" max="6914" width="22.5" style="13" customWidth="1"/>
    <col min="6915" max="6915" width="26.625" style="13" customWidth="1"/>
    <col min="6916" max="6916" width="17.125" style="13" customWidth="1"/>
    <col min="6917" max="6917" width="8.125" style="13" customWidth="1"/>
    <col min="6918" max="6918" width="4" style="13" customWidth="1"/>
    <col min="6919" max="6919" width="0" style="13" hidden="1" customWidth="1"/>
    <col min="6920" max="6920" width="23.25" style="13" customWidth="1"/>
    <col min="6921" max="6921" width="17.125" style="13" customWidth="1"/>
    <col min="6922" max="6922" width="8.125" style="13" customWidth="1"/>
    <col min="6923" max="6923" width="4" style="13" customWidth="1"/>
    <col min="6924" max="6924" width="0" style="13" hidden="1" customWidth="1"/>
    <col min="6925" max="6925" width="8.25" style="13" customWidth="1"/>
    <col min="6926" max="6926" width="0" style="13" hidden="1" customWidth="1"/>
    <col min="6927" max="6927" width="97.75" style="13" customWidth="1"/>
    <col min="6928" max="6928" width="14.125" style="13" customWidth="1"/>
    <col min="6929" max="6929" width="16" style="13" customWidth="1"/>
    <col min="6930" max="6932" width="10.125" style="13" customWidth="1"/>
    <col min="6933" max="6933" width="5.125" style="13" customWidth="1"/>
    <col min="6934" max="7168" width="9" style="13"/>
    <col min="7169" max="7169" width="4.125" style="13" customWidth="1"/>
    <col min="7170" max="7170" width="22.5" style="13" customWidth="1"/>
    <col min="7171" max="7171" width="26.625" style="13" customWidth="1"/>
    <col min="7172" max="7172" width="17.125" style="13" customWidth="1"/>
    <col min="7173" max="7173" width="8.125" style="13" customWidth="1"/>
    <col min="7174" max="7174" width="4" style="13" customWidth="1"/>
    <col min="7175" max="7175" width="0" style="13" hidden="1" customWidth="1"/>
    <col min="7176" max="7176" width="23.25" style="13" customWidth="1"/>
    <col min="7177" max="7177" width="17.125" style="13" customWidth="1"/>
    <col min="7178" max="7178" width="8.125" style="13" customWidth="1"/>
    <col min="7179" max="7179" width="4" style="13" customWidth="1"/>
    <col min="7180" max="7180" width="0" style="13" hidden="1" customWidth="1"/>
    <col min="7181" max="7181" width="8.25" style="13" customWidth="1"/>
    <col min="7182" max="7182" width="0" style="13" hidden="1" customWidth="1"/>
    <col min="7183" max="7183" width="97.75" style="13" customWidth="1"/>
    <col min="7184" max="7184" width="14.125" style="13" customWidth="1"/>
    <col min="7185" max="7185" width="16" style="13" customWidth="1"/>
    <col min="7186" max="7188" width="10.125" style="13" customWidth="1"/>
    <col min="7189" max="7189" width="5.125" style="13" customWidth="1"/>
    <col min="7190" max="7424" width="9" style="13"/>
    <col min="7425" max="7425" width="4.125" style="13" customWidth="1"/>
    <col min="7426" max="7426" width="22.5" style="13" customWidth="1"/>
    <col min="7427" max="7427" width="26.625" style="13" customWidth="1"/>
    <col min="7428" max="7428" width="17.125" style="13" customWidth="1"/>
    <col min="7429" max="7429" width="8.125" style="13" customWidth="1"/>
    <col min="7430" max="7430" width="4" style="13" customWidth="1"/>
    <col min="7431" max="7431" width="0" style="13" hidden="1" customWidth="1"/>
    <col min="7432" max="7432" width="23.25" style="13" customWidth="1"/>
    <col min="7433" max="7433" width="17.125" style="13" customWidth="1"/>
    <col min="7434" max="7434" width="8.125" style="13" customWidth="1"/>
    <col min="7435" max="7435" width="4" style="13" customWidth="1"/>
    <col min="7436" max="7436" width="0" style="13" hidden="1" customWidth="1"/>
    <col min="7437" max="7437" width="8.25" style="13" customWidth="1"/>
    <col min="7438" max="7438" width="0" style="13" hidden="1" customWidth="1"/>
    <col min="7439" max="7439" width="97.75" style="13" customWidth="1"/>
    <col min="7440" max="7440" width="14.125" style="13" customWidth="1"/>
    <col min="7441" max="7441" width="16" style="13" customWidth="1"/>
    <col min="7442" max="7444" width="10.125" style="13" customWidth="1"/>
    <col min="7445" max="7445" width="5.125" style="13" customWidth="1"/>
    <col min="7446" max="7680" width="9" style="13"/>
    <col min="7681" max="7681" width="4.125" style="13" customWidth="1"/>
    <col min="7682" max="7682" width="22.5" style="13" customWidth="1"/>
    <col min="7683" max="7683" width="26.625" style="13" customWidth="1"/>
    <col min="7684" max="7684" width="17.125" style="13" customWidth="1"/>
    <col min="7685" max="7685" width="8.125" style="13" customWidth="1"/>
    <col min="7686" max="7686" width="4" style="13" customWidth="1"/>
    <col min="7687" max="7687" width="0" style="13" hidden="1" customWidth="1"/>
    <col min="7688" max="7688" width="23.25" style="13" customWidth="1"/>
    <col min="7689" max="7689" width="17.125" style="13" customWidth="1"/>
    <col min="7690" max="7690" width="8.125" style="13" customWidth="1"/>
    <col min="7691" max="7691" width="4" style="13" customWidth="1"/>
    <col min="7692" max="7692" width="0" style="13" hidden="1" customWidth="1"/>
    <col min="7693" max="7693" width="8.25" style="13" customWidth="1"/>
    <col min="7694" max="7694" width="0" style="13" hidden="1" customWidth="1"/>
    <col min="7695" max="7695" width="97.75" style="13" customWidth="1"/>
    <col min="7696" max="7696" width="14.125" style="13" customWidth="1"/>
    <col min="7697" max="7697" width="16" style="13" customWidth="1"/>
    <col min="7698" max="7700" width="10.125" style="13" customWidth="1"/>
    <col min="7701" max="7701" width="5.125" style="13" customWidth="1"/>
    <col min="7702" max="7936" width="9" style="13"/>
    <col min="7937" max="7937" width="4.125" style="13" customWidth="1"/>
    <col min="7938" max="7938" width="22.5" style="13" customWidth="1"/>
    <col min="7939" max="7939" width="26.625" style="13" customWidth="1"/>
    <col min="7940" max="7940" width="17.125" style="13" customWidth="1"/>
    <col min="7941" max="7941" width="8.125" style="13" customWidth="1"/>
    <col min="7942" max="7942" width="4" style="13" customWidth="1"/>
    <col min="7943" max="7943" width="0" style="13" hidden="1" customWidth="1"/>
    <col min="7944" max="7944" width="23.25" style="13" customWidth="1"/>
    <col min="7945" max="7945" width="17.125" style="13" customWidth="1"/>
    <col min="7946" max="7946" width="8.125" style="13" customWidth="1"/>
    <col min="7947" max="7947" width="4" style="13" customWidth="1"/>
    <col min="7948" max="7948" width="0" style="13" hidden="1" customWidth="1"/>
    <col min="7949" max="7949" width="8.25" style="13" customWidth="1"/>
    <col min="7950" max="7950" width="0" style="13" hidden="1" customWidth="1"/>
    <col min="7951" max="7951" width="97.75" style="13" customWidth="1"/>
    <col min="7952" max="7952" width="14.125" style="13" customWidth="1"/>
    <col min="7953" max="7953" width="16" style="13" customWidth="1"/>
    <col min="7954" max="7956" width="10.125" style="13" customWidth="1"/>
    <col min="7957" max="7957" width="5.125" style="13" customWidth="1"/>
    <col min="7958" max="8192" width="9" style="13"/>
    <col min="8193" max="8193" width="4.125" style="13" customWidth="1"/>
    <col min="8194" max="8194" width="22.5" style="13" customWidth="1"/>
    <col min="8195" max="8195" width="26.625" style="13" customWidth="1"/>
    <col min="8196" max="8196" width="17.125" style="13" customWidth="1"/>
    <col min="8197" max="8197" width="8.125" style="13" customWidth="1"/>
    <col min="8198" max="8198" width="4" style="13" customWidth="1"/>
    <col min="8199" max="8199" width="0" style="13" hidden="1" customWidth="1"/>
    <col min="8200" max="8200" width="23.25" style="13" customWidth="1"/>
    <col min="8201" max="8201" width="17.125" style="13" customWidth="1"/>
    <col min="8202" max="8202" width="8.125" style="13" customWidth="1"/>
    <col min="8203" max="8203" width="4" style="13" customWidth="1"/>
    <col min="8204" max="8204" width="0" style="13" hidden="1" customWidth="1"/>
    <col min="8205" max="8205" width="8.25" style="13" customWidth="1"/>
    <col min="8206" max="8206" width="0" style="13" hidden="1" customWidth="1"/>
    <col min="8207" max="8207" width="97.75" style="13" customWidth="1"/>
    <col min="8208" max="8208" width="14.125" style="13" customWidth="1"/>
    <col min="8209" max="8209" width="16" style="13" customWidth="1"/>
    <col min="8210" max="8212" width="10.125" style="13" customWidth="1"/>
    <col min="8213" max="8213" width="5.125" style="13" customWidth="1"/>
    <col min="8214" max="8448" width="9" style="13"/>
    <col min="8449" max="8449" width="4.125" style="13" customWidth="1"/>
    <col min="8450" max="8450" width="22.5" style="13" customWidth="1"/>
    <col min="8451" max="8451" width="26.625" style="13" customWidth="1"/>
    <col min="8452" max="8452" width="17.125" style="13" customWidth="1"/>
    <col min="8453" max="8453" width="8.125" style="13" customWidth="1"/>
    <col min="8454" max="8454" width="4" style="13" customWidth="1"/>
    <col min="8455" max="8455" width="0" style="13" hidden="1" customWidth="1"/>
    <col min="8456" max="8456" width="23.25" style="13" customWidth="1"/>
    <col min="8457" max="8457" width="17.125" style="13" customWidth="1"/>
    <col min="8458" max="8458" width="8.125" style="13" customWidth="1"/>
    <col min="8459" max="8459" width="4" style="13" customWidth="1"/>
    <col min="8460" max="8460" width="0" style="13" hidden="1" customWidth="1"/>
    <col min="8461" max="8461" width="8.25" style="13" customWidth="1"/>
    <col min="8462" max="8462" width="0" style="13" hidden="1" customWidth="1"/>
    <col min="8463" max="8463" width="97.75" style="13" customWidth="1"/>
    <col min="8464" max="8464" width="14.125" style="13" customWidth="1"/>
    <col min="8465" max="8465" width="16" style="13" customWidth="1"/>
    <col min="8466" max="8468" width="10.125" style="13" customWidth="1"/>
    <col min="8469" max="8469" width="5.125" style="13" customWidth="1"/>
    <col min="8470" max="8704" width="9" style="13"/>
    <col min="8705" max="8705" width="4.125" style="13" customWidth="1"/>
    <col min="8706" max="8706" width="22.5" style="13" customWidth="1"/>
    <col min="8707" max="8707" width="26.625" style="13" customWidth="1"/>
    <col min="8708" max="8708" width="17.125" style="13" customWidth="1"/>
    <col min="8709" max="8709" width="8.125" style="13" customWidth="1"/>
    <col min="8710" max="8710" width="4" style="13" customWidth="1"/>
    <col min="8711" max="8711" width="0" style="13" hidden="1" customWidth="1"/>
    <col min="8712" max="8712" width="23.25" style="13" customWidth="1"/>
    <col min="8713" max="8713" width="17.125" style="13" customWidth="1"/>
    <col min="8714" max="8714" width="8.125" style="13" customWidth="1"/>
    <col min="8715" max="8715" width="4" style="13" customWidth="1"/>
    <col min="8716" max="8716" width="0" style="13" hidden="1" customWidth="1"/>
    <col min="8717" max="8717" width="8.25" style="13" customWidth="1"/>
    <col min="8718" max="8718" width="0" style="13" hidden="1" customWidth="1"/>
    <col min="8719" max="8719" width="97.75" style="13" customWidth="1"/>
    <col min="8720" max="8720" width="14.125" style="13" customWidth="1"/>
    <col min="8721" max="8721" width="16" style="13" customWidth="1"/>
    <col min="8722" max="8724" width="10.125" style="13" customWidth="1"/>
    <col min="8725" max="8725" width="5.125" style="13" customWidth="1"/>
    <col min="8726" max="8960" width="9" style="13"/>
    <col min="8961" max="8961" width="4.125" style="13" customWidth="1"/>
    <col min="8962" max="8962" width="22.5" style="13" customWidth="1"/>
    <col min="8963" max="8963" width="26.625" style="13" customWidth="1"/>
    <col min="8964" max="8964" width="17.125" style="13" customWidth="1"/>
    <col min="8965" max="8965" width="8.125" style="13" customWidth="1"/>
    <col min="8966" max="8966" width="4" style="13" customWidth="1"/>
    <col min="8967" max="8967" width="0" style="13" hidden="1" customWidth="1"/>
    <col min="8968" max="8968" width="23.25" style="13" customWidth="1"/>
    <col min="8969" max="8969" width="17.125" style="13" customWidth="1"/>
    <col min="8970" max="8970" width="8.125" style="13" customWidth="1"/>
    <col min="8971" max="8971" width="4" style="13" customWidth="1"/>
    <col min="8972" max="8972" width="0" style="13" hidden="1" customWidth="1"/>
    <col min="8973" max="8973" width="8.25" style="13" customWidth="1"/>
    <col min="8974" max="8974" width="0" style="13" hidden="1" customWidth="1"/>
    <col min="8975" max="8975" width="97.75" style="13" customWidth="1"/>
    <col min="8976" max="8976" width="14.125" style="13" customWidth="1"/>
    <col min="8977" max="8977" width="16" style="13" customWidth="1"/>
    <col min="8978" max="8980" width="10.125" style="13" customWidth="1"/>
    <col min="8981" max="8981" width="5.125" style="13" customWidth="1"/>
    <col min="8982" max="9216" width="9" style="13"/>
    <col min="9217" max="9217" width="4.125" style="13" customWidth="1"/>
    <col min="9218" max="9218" width="22.5" style="13" customWidth="1"/>
    <col min="9219" max="9219" width="26.625" style="13" customWidth="1"/>
    <col min="9220" max="9220" width="17.125" style="13" customWidth="1"/>
    <col min="9221" max="9221" width="8.125" style="13" customWidth="1"/>
    <col min="9222" max="9222" width="4" style="13" customWidth="1"/>
    <col min="9223" max="9223" width="0" style="13" hidden="1" customWidth="1"/>
    <col min="9224" max="9224" width="23.25" style="13" customWidth="1"/>
    <col min="9225" max="9225" width="17.125" style="13" customWidth="1"/>
    <col min="9226" max="9226" width="8.125" style="13" customWidth="1"/>
    <col min="9227" max="9227" width="4" style="13" customWidth="1"/>
    <col min="9228" max="9228" width="0" style="13" hidden="1" customWidth="1"/>
    <col min="9229" max="9229" width="8.25" style="13" customWidth="1"/>
    <col min="9230" max="9230" width="0" style="13" hidden="1" customWidth="1"/>
    <col min="9231" max="9231" width="97.75" style="13" customWidth="1"/>
    <col min="9232" max="9232" width="14.125" style="13" customWidth="1"/>
    <col min="9233" max="9233" width="16" style="13" customWidth="1"/>
    <col min="9234" max="9236" width="10.125" style="13" customWidth="1"/>
    <col min="9237" max="9237" width="5.125" style="13" customWidth="1"/>
    <col min="9238" max="9472" width="9" style="13"/>
    <col min="9473" max="9473" width="4.125" style="13" customWidth="1"/>
    <col min="9474" max="9474" width="22.5" style="13" customWidth="1"/>
    <col min="9475" max="9475" width="26.625" style="13" customWidth="1"/>
    <col min="9476" max="9476" width="17.125" style="13" customWidth="1"/>
    <col min="9477" max="9477" width="8.125" style="13" customWidth="1"/>
    <col min="9478" max="9478" width="4" style="13" customWidth="1"/>
    <col min="9479" max="9479" width="0" style="13" hidden="1" customWidth="1"/>
    <col min="9480" max="9480" width="23.25" style="13" customWidth="1"/>
    <col min="9481" max="9481" width="17.125" style="13" customWidth="1"/>
    <col min="9482" max="9482" width="8.125" style="13" customWidth="1"/>
    <col min="9483" max="9483" width="4" style="13" customWidth="1"/>
    <col min="9484" max="9484" width="0" style="13" hidden="1" customWidth="1"/>
    <col min="9485" max="9485" width="8.25" style="13" customWidth="1"/>
    <col min="9486" max="9486" width="0" style="13" hidden="1" customWidth="1"/>
    <col min="9487" max="9487" width="97.75" style="13" customWidth="1"/>
    <col min="9488" max="9488" width="14.125" style="13" customWidth="1"/>
    <col min="9489" max="9489" width="16" style="13" customWidth="1"/>
    <col min="9490" max="9492" width="10.125" style="13" customWidth="1"/>
    <col min="9493" max="9493" width="5.125" style="13" customWidth="1"/>
    <col min="9494" max="9728" width="9" style="13"/>
    <col min="9729" max="9729" width="4.125" style="13" customWidth="1"/>
    <col min="9730" max="9730" width="22.5" style="13" customWidth="1"/>
    <col min="9731" max="9731" width="26.625" style="13" customWidth="1"/>
    <col min="9732" max="9732" width="17.125" style="13" customWidth="1"/>
    <col min="9733" max="9733" width="8.125" style="13" customWidth="1"/>
    <col min="9734" max="9734" width="4" style="13" customWidth="1"/>
    <col min="9735" max="9735" width="0" style="13" hidden="1" customWidth="1"/>
    <col min="9736" max="9736" width="23.25" style="13" customWidth="1"/>
    <col min="9737" max="9737" width="17.125" style="13" customWidth="1"/>
    <col min="9738" max="9738" width="8.125" style="13" customWidth="1"/>
    <col min="9739" max="9739" width="4" style="13" customWidth="1"/>
    <col min="9740" max="9740" width="0" style="13" hidden="1" customWidth="1"/>
    <col min="9741" max="9741" width="8.25" style="13" customWidth="1"/>
    <col min="9742" max="9742" width="0" style="13" hidden="1" customWidth="1"/>
    <col min="9743" max="9743" width="97.75" style="13" customWidth="1"/>
    <col min="9744" max="9744" width="14.125" style="13" customWidth="1"/>
    <col min="9745" max="9745" width="16" style="13" customWidth="1"/>
    <col min="9746" max="9748" width="10.125" style="13" customWidth="1"/>
    <col min="9749" max="9749" width="5.125" style="13" customWidth="1"/>
    <col min="9750" max="9984" width="9" style="13"/>
    <col min="9985" max="9985" width="4.125" style="13" customWidth="1"/>
    <col min="9986" max="9986" width="22.5" style="13" customWidth="1"/>
    <col min="9987" max="9987" width="26.625" style="13" customWidth="1"/>
    <col min="9988" max="9988" width="17.125" style="13" customWidth="1"/>
    <col min="9989" max="9989" width="8.125" style="13" customWidth="1"/>
    <col min="9990" max="9990" width="4" style="13" customWidth="1"/>
    <col min="9991" max="9991" width="0" style="13" hidden="1" customWidth="1"/>
    <col min="9992" max="9992" width="23.25" style="13" customWidth="1"/>
    <col min="9993" max="9993" width="17.125" style="13" customWidth="1"/>
    <col min="9994" max="9994" width="8.125" style="13" customWidth="1"/>
    <col min="9995" max="9995" width="4" style="13" customWidth="1"/>
    <col min="9996" max="9996" width="0" style="13" hidden="1" customWidth="1"/>
    <col min="9997" max="9997" width="8.25" style="13" customWidth="1"/>
    <col min="9998" max="9998" width="0" style="13" hidden="1" customWidth="1"/>
    <col min="9999" max="9999" width="97.75" style="13" customWidth="1"/>
    <col min="10000" max="10000" width="14.125" style="13" customWidth="1"/>
    <col min="10001" max="10001" width="16" style="13" customWidth="1"/>
    <col min="10002" max="10004" width="10.125" style="13" customWidth="1"/>
    <col min="10005" max="10005" width="5.125" style="13" customWidth="1"/>
    <col min="10006" max="10240" width="9" style="13"/>
    <col min="10241" max="10241" width="4.125" style="13" customWidth="1"/>
    <col min="10242" max="10242" width="22.5" style="13" customWidth="1"/>
    <col min="10243" max="10243" width="26.625" style="13" customWidth="1"/>
    <col min="10244" max="10244" width="17.125" style="13" customWidth="1"/>
    <col min="10245" max="10245" width="8.125" style="13" customWidth="1"/>
    <col min="10246" max="10246" width="4" style="13" customWidth="1"/>
    <col min="10247" max="10247" width="0" style="13" hidden="1" customWidth="1"/>
    <col min="10248" max="10248" width="23.25" style="13" customWidth="1"/>
    <col min="10249" max="10249" width="17.125" style="13" customWidth="1"/>
    <col min="10250" max="10250" width="8.125" style="13" customWidth="1"/>
    <col min="10251" max="10251" width="4" style="13" customWidth="1"/>
    <col min="10252" max="10252" width="0" style="13" hidden="1" customWidth="1"/>
    <col min="10253" max="10253" width="8.25" style="13" customWidth="1"/>
    <col min="10254" max="10254" width="0" style="13" hidden="1" customWidth="1"/>
    <col min="10255" max="10255" width="97.75" style="13" customWidth="1"/>
    <col min="10256" max="10256" width="14.125" style="13" customWidth="1"/>
    <col min="10257" max="10257" width="16" style="13" customWidth="1"/>
    <col min="10258" max="10260" width="10.125" style="13" customWidth="1"/>
    <col min="10261" max="10261" width="5.125" style="13" customWidth="1"/>
    <col min="10262" max="10496" width="9" style="13"/>
    <col min="10497" max="10497" width="4.125" style="13" customWidth="1"/>
    <col min="10498" max="10498" width="22.5" style="13" customWidth="1"/>
    <col min="10499" max="10499" width="26.625" style="13" customWidth="1"/>
    <col min="10500" max="10500" width="17.125" style="13" customWidth="1"/>
    <col min="10501" max="10501" width="8.125" style="13" customWidth="1"/>
    <col min="10502" max="10502" width="4" style="13" customWidth="1"/>
    <col min="10503" max="10503" width="0" style="13" hidden="1" customWidth="1"/>
    <col min="10504" max="10504" width="23.25" style="13" customWidth="1"/>
    <col min="10505" max="10505" width="17.125" style="13" customWidth="1"/>
    <col min="10506" max="10506" width="8.125" style="13" customWidth="1"/>
    <col min="10507" max="10507" width="4" style="13" customWidth="1"/>
    <col min="10508" max="10508" width="0" style="13" hidden="1" customWidth="1"/>
    <col min="10509" max="10509" width="8.25" style="13" customWidth="1"/>
    <col min="10510" max="10510" width="0" style="13" hidden="1" customWidth="1"/>
    <col min="10511" max="10511" width="97.75" style="13" customWidth="1"/>
    <col min="10512" max="10512" width="14.125" style="13" customWidth="1"/>
    <col min="10513" max="10513" width="16" style="13" customWidth="1"/>
    <col min="10514" max="10516" width="10.125" style="13" customWidth="1"/>
    <col min="10517" max="10517" width="5.125" style="13" customWidth="1"/>
    <col min="10518" max="10752" width="9" style="13"/>
    <col min="10753" max="10753" width="4.125" style="13" customWidth="1"/>
    <col min="10754" max="10754" width="22.5" style="13" customWidth="1"/>
    <col min="10755" max="10755" width="26.625" style="13" customWidth="1"/>
    <col min="10756" max="10756" width="17.125" style="13" customWidth="1"/>
    <col min="10757" max="10757" width="8.125" style="13" customWidth="1"/>
    <col min="10758" max="10758" width="4" style="13" customWidth="1"/>
    <col min="10759" max="10759" width="0" style="13" hidden="1" customWidth="1"/>
    <col min="10760" max="10760" width="23.25" style="13" customWidth="1"/>
    <col min="10761" max="10761" width="17.125" style="13" customWidth="1"/>
    <col min="10762" max="10762" width="8.125" style="13" customWidth="1"/>
    <col min="10763" max="10763" width="4" style="13" customWidth="1"/>
    <col min="10764" max="10764" width="0" style="13" hidden="1" customWidth="1"/>
    <col min="10765" max="10765" width="8.25" style="13" customWidth="1"/>
    <col min="10766" max="10766" width="0" style="13" hidden="1" customWidth="1"/>
    <col min="10767" max="10767" width="97.75" style="13" customWidth="1"/>
    <col min="10768" max="10768" width="14.125" style="13" customWidth="1"/>
    <col min="10769" max="10769" width="16" style="13" customWidth="1"/>
    <col min="10770" max="10772" width="10.125" style="13" customWidth="1"/>
    <col min="10773" max="10773" width="5.125" style="13" customWidth="1"/>
    <col min="10774" max="11008" width="9" style="13"/>
    <col min="11009" max="11009" width="4.125" style="13" customWidth="1"/>
    <col min="11010" max="11010" width="22.5" style="13" customWidth="1"/>
    <col min="11011" max="11011" width="26.625" style="13" customWidth="1"/>
    <col min="11012" max="11012" width="17.125" style="13" customWidth="1"/>
    <col min="11013" max="11013" width="8.125" style="13" customWidth="1"/>
    <col min="11014" max="11014" width="4" style="13" customWidth="1"/>
    <col min="11015" max="11015" width="0" style="13" hidden="1" customWidth="1"/>
    <col min="11016" max="11016" width="23.25" style="13" customWidth="1"/>
    <col min="11017" max="11017" width="17.125" style="13" customWidth="1"/>
    <col min="11018" max="11018" width="8.125" style="13" customWidth="1"/>
    <col min="11019" max="11019" width="4" style="13" customWidth="1"/>
    <col min="11020" max="11020" width="0" style="13" hidden="1" customWidth="1"/>
    <col min="11021" max="11021" width="8.25" style="13" customWidth="1"/>
    <col min="11022" max="11022" width="0" style="13" hidden="1" customWidth="1"/>
    <col min="11023" max="11023" width="97.75" style="13" customWidth="1"/>
    <col min="11024" max="11024" width="14.125" style="13" customWidth="1"/>
    <col min="11025" max="11025" width="16" style="13" customWidth="1"/>
    <col min="11026" max="11028" width="10.125" style="13" customWidth="1"/>
    <col min="11029" max="11029" width="5.125" style="13" customWidth="1"/>
    <col min="11030" max="11264" width="9" style="13"/>
    <col min="11265" max="11265" width="4.125" style="13" customWidth="1"/>
    <col min="11266" max="11266" width="22.5" style="13" customWidth="1"/>
    <col min="11267" max="11267" width="26.625" style="13" customWidth="1"/>
    <col min="11268" max="11268" width="17.125" style="13" customWidth="1"/>
    <col min="11269" max="11269" width="8.125" style="13" customWidth="1"/>
    <col min="11270" max="11270" width="4" style="13" customWidth="1"/>
    <col min="11271" max="11271" width="0" style="13" hidden="1" customWidth="1"/>
    <col min="11272" max="11272" width="23.25" style="13" customWidth="1"/>
    <col min="11273" max="11273" width="17.125" style="13" customWidth="1"/>
    <col min="11274" max="11274" width="8.125" style="13" customWidth="1"/>
    <col min="11275" max="11275" width="4" style="13" customWidth="1"/>
    <col min="11276" max="11276" width="0" style="13" hidden="1" customWidth="1"/>
    <col min="11277" max="11277" width="8.25" style="13" customWidth="1"/>
    <col min="11278" max="11278" width="0" style="13" hidden="1" customWidth="1"/>
    <col min="11279" max="11279" width="97.75" style="13" customWidth="1"/>
    <col min="11280" max="11280" width="14.125" style="13" customWidth="1"/>
    <col min="11281" max="11281" width="16" style="13" customWidth="1"/>
    <col min="11282" max="11284" width="10.125" style="13" customWidth="1"/>
    <col min="11285" max="11285" width="5.125" style="13" customWidth="1"/>
    <col min="11286" max="11520" width="9" style="13"/>
    <col min="11521" max="11521" width="4.125" style="13" customWidth="1"/>
    <col min="11522" max="11522" width="22.5" style="13" customWidth="1"/>
    <col min="11523" max="11523" width="26.625" style="13" customWidth="1"/>
    <col min="11524" max="11524" width="17.125" style="13" customWidth="1"/>
    <col min="11525" max="11525" width="8.125" style="13" customWidth="1"/>
    <col min="11526" max="11526" width="4" style="13" customWidth="1"/>
    <col min="11527" max="11527" width="0" style="13" hidden="1" customWidth="1"/>
    <col min="11528" max="11528" width="23.25" style="13" customWidth="1"/>
    <col min="11529" max="11529" width="17.125" style="13" customWidth="1"/>
    <col min="11530" max="11530" width="8.125" style="13" customWidth="1"/>
    <col min="11531" max="11531" width="4" style="13" customWidth="1"/>
    <col min="11532" max="11532" width="0" style="13" hidden="1" customWidth="1"/>
    <col min="11533" max="11533" width="8.25" style="13" customWidth="1"/>
    <col min="11534" max="11534" width="0" style="13" hidden="1" customWidth="1"/>
    <col min="11535" max="11535" width="97.75" style="13" customWidth="1"/>
    <col min="11536" max="11536" width="14.125" style="13" customWidth="1"/>
    <col min="11537" max="11537" width="16" style="13" customWidth="1"/>
    <col min="11538" max="11540" width="10.125" style="13" customWidth="1"/>
    <col min="11541" max="11541" width="5.125" style="13" customWidth="1"/>
    <col min="11542" max="11776" width="9" style="13"/>
    <col min="11777" max="11777" width="4.125" style="13" customWidth="1"/>
    <col min="11778" max="11778" width="22.5" style="13" customWidth="1"/>
    <col min="11779" max="11779" width="26.625" style="13" customWidth="1"/>
    <col min="11780" max="11780" width="17.125" style="13" customWidth="1"/>
    <col min="11781" max="11781" width="8.125" style="13" customWidth="1"/>
    <col min="11782" max="11782" width="4" style="13" customWidth="1"/>
    <col min="11783" max="11783" width="0" style="13" hidden="1" customWidth="1"/>
    <col min="11784" max="11784" width="23.25" style="13" customWidth="1"/>
    <col min="11785" max="11785" width="17.125" style="13" customWidth="1"/>
    <col min="11786" max="11786" width="8.125" style="13" customWidth="1"/>
    <col min="11787" max="11787" width="4" style="13" customWidth="1"/>
    <col min="11788" max="11788" width="0" style="13" hidden="1" customWidth="1"/>
    <col min="11789" max="11789" width="8.25" style="13" customWidth="1"/>
    <col min="11790" max="11790" width="0" style="13" hidden="1" customWidth="1"/>
    <col min="11791" max="11791" width="97.75" style="13" customWidth="1"/>
    <col min="11792" max="11792" width="14.125" style="13" customWidth="1"/>
    <col min="11793" max="11793" width="16" style="13" customWidth="1"/>
    <col min="11794" max="11796" width="10.125" style="13" customWidth="1"/>
    <col min="11797" max="11797" width="5.125" style="13" customWidth="1"/>
    <col min="11798" max="12032" width="9" style="13"/>
    <col min="12033" max="12033" width="4.125" style="13" customWidth="1"/>
    <col min="12034" max="12034" width="22.5" style="13" customWidth="1"/>
    <col min="12035" max="12035" width="26.625" style="13" customWidth="1"/>
    <col min="12036" max="12036" width="17.125" style="13" customWidth="1"/>
    <col min="12037" max="12037" width="8.125" style="13" customWidth="1"/>
    <col min="12038" max="12038" width="4" style="13" customWidth="1"/>
    <col min="12039" max="12039" width="0" style="13" hidden="1" customWidth="1"/>
    <col min="12040" max="12040" width="23.25" style="13" customWidth="1"/>
    <col min="12041" max="12041" width="17.125" style="13" customWidth="1"/>
    <col min="12042" max="12042" width="8.125" style="13" customWidth="1"/>
    <col min="12043" max="12043" width="4" style="13" customWidth="1"/>
    <col min="12044" max="12044" width="0" style="13" hidden="1" customWidth="1"/>
    <col min="12045" max="12045" width="8.25" style="13" customWidth="1"/>
    <col min="12046" max="12046" width="0" style="13" hidden="1" customWidth="1"/>
    <col min="12047" max="12047" width="97.75" style="13" customWidth="1"/>
    <col min="12048" max="12048" width="14.125" style="13" customWidth="1"/>
    <col min="12049" max="12049" width="16" style="13" customWidth="1"/>
    <col min="12050" max="12052" width="10.125" style="13" customWidth="1"/>
    <col min="12053" max="12053" width="5.125" style="13" customWidth="1"/>
    <col min="12054" max="12288" width="9" style="13"/>
    <col min="12289" max="12289" width="4.125" style="13" customWidth="1"/>
    <col min="12290" max="12290" width="22.5" style="13" customWidth="1"/>
    <col min="12291" max="12291" width="26.625" style="13" customWidth="1"/>
    <col min="12292" max="12292" width="17.125" style="13" customWidth="1"/>
    <col min="12293" max="12293" width="8.125" style="13" customWidth="1"/>
    <col min="12294" max="12294" width="4" style="13" customWidth="1"/>
    <col min="12295" max="12295" width="0" style="13" hidden="1" customWidth="1"/>
    <col min="12296" max="12296" width="23.25" style="13" customWidth="1"/>
    <col min="12297" max="12297" width="17.125" style="13" customWidth="1"/>
    <col min="12298" max="12298" width="8.125" style="13" customWidth="1"/>
    <col min="12299" max="12299" width="4" style="13" customWidth="1"/>
    <col min="12300" max="12300" width="0" style="13" hidden="1" customWidth="1"/>
    <col min="12301" max="12301" width="8.25" style="13" customWidth="1"/>
    <col min="12302" max="12302" width="0" style="13" hidden="1" customWidth="1"/>
    <col min="12303" max="12303" width="97.75" style="13" customWidth="1"/>
    <col min="12304" max="12304" width="14.125" style="13" customWidth="1"/>
    <col min="12305" max="12305" width="16" style="13" customWidth="1"/>
    <col min="12306" max="12308" width="10.125" style="13" customWidth="1"/>
    <col min="12309" max="12309" width="5.125" style="13" customWidth="1"/>
    <col min="12310" max="12544" width="9" style="13"/>
    <col min="12545" max="12545" width="4.125" style="13" customWidth="1"/>
    <col min="12546" max="12546" width="22.5" style="13" customWidth="1"/>
    <col min="12547" max="12547" width="26.625" style="13" customWidth="1"/>
    <col min="12548" max="12548" width="17.125" style="13" customWidth="1"/>
    <col min="12549" max="12549" width="8.125" style="13" customWidth="1"/>
    <col min="12550" max="12550" width="4" style="13" customWidth="1"/>
    <col min="12551" max="12551" width="0" style="13" hidden="1" customWidth="1"/>
    <col min="12552" max="12552" width="23.25" style="13" customWidth="1"/>
    <col min="12553" max="12553" width="17.125" style="13" customWidth="1"/>
    <col min="12554" max="12554" width="8.125" style="13" customWidth="1"/>
    <col min="12555" max="12555" width="4" style="13" customWidth="1"/>
    <col min="12556" max="12556" width="0" style="13" hidden="1" customWidth="1"/>
    <col min="12557" max="12557" width="8.25" style="13" customWidth="1"/>
    <col min="12558" max="12558" width="0" style="13" hidden="1" customWidth="1"/>
    <col min="12559" max="12559" width="97.75" style="13" customWidth="1"/>
    <col min="12560" max="12560" width="14.125" style="13" customWidth="1"/>
    <col min="12561" max="12561" width="16" style="13" customWidth="1"/>
    <col min="12562" max="12564" width="10.125" style="13" customWidth="1"/>
    <col min="12565" max="12565" width="5.125" style="13" customWidth="1"/>
    <col min="12566" max="12800" width="9" style="13"/>
    <col min="12801" max="12801" width="4.125" style="13" customWidth="1"/>
    <col min="12802" max="12802" width="22.5" style="13" customWidth="1"/>
    <col min="12803" max="12803" width="26.625" style="13" customWidth="1"/>
    <col min="12804" max="12804" width="17.125" style="13" customWidth="1"/>
    <col min="12805" max="12805" width="8.125" style="13" customWidth="1"/>
    <col min="12806" max="12806" width="4" style="13" customWidth="1"/>
    <col min="12807" max="12807" width="0" style="13" hidden="1" customWidth="1"/>
    <col min="12808" max="12808" width="23.25" style="13" customWidth="1"/>
    <col min="12809" max="12809" width="17.125" style="13" customWidth="1"/>
    <col min="12810" max="12810" width="8.125" style="13" customWidth="1"/>
    <col min="12811" max="12811" width="4" style="13" customWidth="1"/>
    <col min="12812" max="12812" width="0" style="13" hidden="1" customWidth="1"/>
    <col min="12813" max="12813" width="8.25" style="13" customWidth="1"/>
    <col min="12814" max="12814" width="0" style="13" hidden="1" customWidth="1"/>
    <col min="12815" max="12815" width="97.75" style="13" customWidth="1"/>
    <col min="12816" max="12816" width="14.125" style="13" customWidth="1"/>
    <col min="12817" max="12817" width="16" style="13" customWidth="1"/>
    <col min="12818" max="12820" width="10.125" style="13" customWidth="1"/>
    <col min="12821" max="12821" width="5.125" style="13" customWidth="1"/>
    <col min="12822" max="13056" width="9" style="13"/>
    <col min="13057" max="13057" width="4.125" style="13" customWidth="1"/>
    <col min="13058" max="13058" width="22.5" style="13" customWidth="1"/>
    <col min="13059" max="13059" width="26.625" style="13" customWidth="1"/>
    <col min="13060" max="13060" width="17.125" style="13" customWidth="1"/>
    <col min="13061" max="13061" width="8.125" style="13" customWidth="1"/>
    <col min="13062" max="13062" width="4" style="13" customWidth="1"/>
    <col min="13063" max="13063" width="0" style="13" hidden="1" customWidth="1"/>
    <col min="13064" max="13064" width="23.25" style="13" customWidth="1"/>
    <col min="13065" max="13065" width="17.125" style="13" customWidth="1"/>
    <col min="13066" max="13066" width="8.125" style="13" customWidth="1"/>
    <col min="13067" max="13067" width="4" style="13" customWidth="1"/>
    <col min="13068" max="13068" width="0" style="13" hidden="1" customWidth="1"/>
    <col min="13069" max="13069" width="8.25" style="13" customWidth="1"/>
    <col min="13070" max="13070" width="0" style="13" hidden="1" customWidth="1"/>
    <col min="13071" max="13071" width="97.75" style="13" customWidth="1"/>
    <col min="13072" max="13072" width="14.125" style="13" customWidth="1"/>
    <col min="13073" max="13073" width="16" style="13" customWidth="1"/>
    <col min="13074" max="13076" width="10.125" style="13" customWidth="1"/>
    <col min="13077" max="13077" width="5.125" style="13" customWidth="1"/>
    <col min="13078" max="13312" width="9" style="13"/>
    <col min="13313" max="13313" width="4.125" style="13" customWidth="1"/>
    <col min="13314" max="13314" width="22.5" style="13" customWidth="1"/>
    <col min="13315" max="13315" width="26.625" style="13" customWidth="1"/>
    <col min="13316" max="13316" width="17.125" style="13" customWidth="1"/>
    <col min="13317" max="13317" width="8.125" style="13" customWidth="1"/>
    <col min="13318" max="13318" width="4" style="13" customWidth="1"/>
    <col min="13319" max="13319" width="0" style="13" hidden="1" customWidth="1"/>
    <col min="13320" max="13320" width="23.25" style="13" customWidth="1"/>
    <col min="13321" max="13321" width="17.125" style="13" customWidth="1"/>
    <col min="13322" max="13322" width="8.125" style="13" customWidth="1"/>
    <col min="13323" max="13323" width="4" style="13" customWidth="1"/>
    <col min="13324" max="13324" width="0" style="13" hidden="1" customWidth="1"/>
    <col min="13325" max="13325" width="8.25" style="13" customWidth="1"/>
    <col min="13326" max="13326" width="0" style="13" hidden="1" customWidth="1"/>
    <col min="13327" max="13327" width="97.75" style="13" customWidth="1"/>
    <col min="13328" max="13328" width="14.125" style="13" customWidth="1"/>
    <col min="13329" max="13329" width="16" style="13" customWidth="1"/>
    <col min="13330" max="13332" width="10.125" style="13" customWidth="1"/>
    <col min="13333" max="13333" width="5.125" style="13" customWidth="1"/>
    <col min="13334" max="13568" width="9" style="13"/>
    <col min="13569" max="13569" width="4.125" style="13" customWidth="1"/>
    <col min="13570" max="13570" width="22.5" style="13" customWidth="1"/>
    <col min="13571" max="13571" width="26.625" style="13" customWidth="1"/>
    <col min="13572" max="13572" width="17.125" style="13" customWidth="1"/>
    <col min="13573" max="13573" width="8.125" style="13" customWidth="1"/>
    <col min="13574" max="13574" width="4" style="13" customWidth="1"/>
    <col min="13575" max="13575" width="0" style="13" hidden="1" customWidth="1"/>
    <col min="13576" max="13576" width="23.25" style="13" customWidth="1"/>
    <col min="13577" max="13577" width="17.125" style="13" customWidth="1"/>
    <col min="13578" max="13578" width="8.125" style="13" customWidth="1"/>
    <col min="13579" max="13579" width="4" style="13" customWidth="1"/>
    <col min="13580" max="13580" width="0" style="13" hidden="1" customWidth="1"/>
    <col min="13581" max="13581" width="8.25" style="13" customWidth="1"/>
    <col min="13582" max="13582" width="0" style="13" hidden="1" customWidth="1"/>
    <col min="13583" max="13583" width="97.75" style="13" customWidth="1"/>
    <col min="13584" max="13584" width="14.125" style="13" customWidth="1"/>
    <col min="13585" max="13585" width="16" style="13" customWidth="1"/>
    <col min="13586" max="13588" width="10.125" style="13" customWidth="1"/>
    <col min="13589" max="13589" width="5.125" style="13" customWidth="1"/>
    <col min="13590" max="13824" width="9" style="13"/>
    <col min="13825" max="13825" width="4.125" style="13" customWidth="1"/>
    <col min="13826" max="13826" width="22.5" style="13" customWidth="1"/>
    <col min="13827" max="13827" width="26.625" style="13" customWidth="1"/>
    <col min="13828" max="13828" width="17.125" style="13" customWidth="1"/>
    <col min="13829" max="13829" width="8.125" style="13" customWidth="1"/>
    <col min="13830" max="13830" width="4" style="13" customWidth="1"/>
    <col min="13831" max="13831" width="0" style="13" hidden="1" customWidth="1"/>
    <col min="13832" max="13832" width="23.25" style="13" customWidth="1"/>
    <col min="13833" max="13833" width="17.125" style="13" customWidth="1"/>
    <col min="13834" max="13834" width="8.125" style="13" customWidth="1"/>
    <col min="13835" max="13835" width="4" style="13" customWidth="1"/>
    <col min="13836" max="13836" width="0" style="13" hidden="1" customWidth="1"/>
    <col min="13837" max="13837" width="8.25" style="13" customWidth="1"/>
    <col min="13838" max="13838" width="0" style="13" hidden="1" customWidth="1"/>
    <col min="13839" max="13839" width="97.75" style="13" customWidth="1"/>
    <col min="13840" max="13840" width="14.125" style="13" customWidth="1"/>
    <col min="13841" max="13841" width="16" style="13" customWidth="1"/>
    <col min="13842" max="13844" width="10.125" style="13" customWidth="1"/>
    <col min="13845" max="13845" width="5.125" style="13" customWidth="1"/>
    <col min="13846" max="14080" width="9" style="13"/>
    <col min="14081" max="14081" width="4.125" style="13" customWidth="1"/>
    <col min="14082" max="14082" width="22.5" style="13" customWidth="1"/>
    <col min="14083" max="14083" width="26.625" style="13" customWidth="1"/>
    <col min="14084" max="14084" width="17.125" style="13" customWidth="1"/>
    <col min="14085" max="14085" width="8.125" style="13" customWidth="1"/>
    <col min="14086" max="14086" width="4" style="13" customWidth="1"/>
    <col min="14087" max="14087" width="0" style="13" hidden="1" customWidth="1"/>
    <col min="14088" max="14088" width="23.25" style="13" customWidth="1"/>
    <col min="14089" max="14089" width="17.125" style="13" customWidth="1"/>
    <col min="14090" max="14090" width="8.125" style="13" customWidth="1"/>
    <col min="14091" max="14091" width="4" style="13" customWidth="1"/>
    <col min="14092" max="14092" width="0" style="13" hidden="1" customWidth="1"/>
    <col min="14093" max="14093" width="8.25" style="13" customWidth="1"/>
    <col min="14094" max="14094" width="0" style="13" hidden="1" customWidth="1"/>
    <col min="14095" max="14095" width="97.75" style="13" customWidth="1"/>
    <col min="14096" max="14096" width="14.125" style="13" customWidth="1"/>
    <col min="14097" max="14097" width="16" style="13" customWidth="1"/>
    <col min="14098" max="14100" width="10.125" style="13" customWidth="1"/>
    <col min="14101" max="14101" width="5.125" style="13" customWidth="1"/>
    <col min="14102" max="14336" width="9" style="13"/>
    <col min="14337" max="14337" width="4.125" style="13" customWidth="1"/>
    <col min="14338" max="14338" width="22.5" style="13" customWidth="1"/>
    <col min="14339" max="14339" width="26.625" style="13" customWidth="1"/>
    <col min="14340" max="14340" width="17.125" style="13" customWidth="1"/>
    <col min="14341" max="14341" width="8.125" style="13" customWidth="1"/>
    <col min="14342" max="14342" width="4" style="13" customWidth="1"/>
    <col min="14343" max="14343" width="0" style="13" hidden="1" customWidth="1"/>
    <col min="14344" max="14344" width="23.25" style="13" customWidth="1"/>
    <col min="14345" max="14345" width="17.125" style="13" customWidth="1"/>
    <col min="14346" max="14346" width="8.125" style="13" customWidth="1"/>
    <col min="14347" max="14347" width="4" style="13" customWidth="1"/>
    <col min="14348" max="14348" width="0" style="13" hidden="1" customWidth="1"/>
    <col min="14349" max="14349" width="8.25" style="13" customWidth="1"/>
    <col min="14350" max="14350" width="0" style="13" hidden="1" customWidth="1"/>
    <col min="14351" max="14351" width="97.75" style="13" customWidth="1"/>
    <col min="14352" max="14352" width="14.125" style="13" customWidth="1"/>
    <col min="14353" max="14353" width="16" style="13" customWidth="1"/>
    <col min="14354" max="14356" width="10.125" style="13" customWidth="1"/>
    <col min="14357" max="14357" width="5.125" style="13" customWidth="1"/>
    <col min="14358" max="14592" width="9" style="13"/>
    <col min="14593" max="14593" width="4.125" style="13" customWidth="1"/>
    <col min="14594" max="14594" width="22.5" style="13" customWidth="1"/>
    <col min="14595" max="14595" width="26.625" style="13" customWidth="1"/>
    <col min="14596" max="14596" width="17.125" style="13" customWidth="1"/>
    <col min="14597" max="14597" width="8.125" style="13" customWidth="1"/>
    <col min="14598" max="14598" width="4" style="13" customWidth="1"/>
    <col min="14599" max="14599" width="0" style="13" hidden="1" customWidth="1"/>
    <col min="14600" max="14600" width="23.25" style="13" customWidth="1"/>
    <col min="14601" max="14601" width="17.125" style="13" customWidth="1"/>
    <col min="14602" max="14602" width="8.125" style="13" customWidth="1"/>
    <col min="14603" max="14603" width="4" style="13" customWidth="1"/>
    <col min="14604" max="14604" width="0" style="13" hidden="1" customWidth="1"/>
    <col min="14605" max="14605" width="8.25" style="13" customWidth="1"/>
    <col min="14606" max="14606" width="0" style="13" hidden="1" customWidth="1"/>
    <col min="14607" max="14607" width="97.75" style="13" customWidth="1"/>
    <col min="14608" max="14608" width="14.125" style="13" customWidth="1"/>
    <col min="14609" max="14609" width="16" style="13" customWidth="1"/>
    <col min="14610" max="14612" width="10.125" style="13" customWidth="1"/>
    <col min="14613" max="14613" width="5.125" style="13" customWidth="1"/>
    <col min="14614" max="14848" width="9" style="13"/>
    <col min="14849" max="14849" width="4.125" style="13" customWidth="1"/>
    <col min="14850" max="14850" width="22.5" style="13" customWidth="1"/>
    <col min="14851" max="14851" width="26.625" style="13" customWidth="1"/>
    <col min="14852" max="14852" width="17.125" style="13" customWidth="1"/>
    <col min="14853" max="14853" width="8.125" style="13" customWidth="1"/>
    <col min="14854" max="14854" width="4" style="13" customWidth="1"/>
    <col min="14855" max="14855" width="0" style="13" hidden="1" customWidth="1"/>
    <col min="14856" max="14856" width="23.25" style="13" customWidth="1"/>
    <col min="14857" max="14857" width="17.125" style="13" customWidth="1"/>
    <col min="14858" max="14858" width="8.125" style="13" customWidth="1"/>
    <col min="14859" max="14859" width="4" style="13" customWidth="1"/>
    <col min="14860" max="14860" width="0" style="13" hidden="1" customWidth="1"/>
    <col min="14861" max="14861" width="8.25" style="13" customWidth="1"/>
    <col min="14862" max="14862" width="0" style="13" hidden="1" customWidth="1"/>
    <col min="14863" max="14863" width="97.75" style="13" customWidth="1"/>
    <col min="14864" max="14864" width="14.125" style="13" customWidth="1"/>
    <col min="14865" max="14865" width="16" style="13" customWidth="1"/>
    <col min="14866" max="14868" width="10.125" style="13" customWidth="1"/>
    <col min="14869" max="14869" width="5.125" style="13" customWidth="1"/>
    <col min="14870" max="15104" width="9" style="13"/>
    <col min="15105" max="15105" width="4.125" style="13" customWidth="1"/>
    <col min="15106" max="15106" width="22.5" style="13" customWidth="1"/>
    <col min="15107" max="15107" width="26.625" style="13" customWidth="1"/>
    <col min="15108" max="15108" width="17.125" style="13" customWidth="1"/>
    <col min="15109" max="15109" width="8.125" style="13" customWidth="1"/>
    <col min="15110" max="15110" width="4" style="13" customWidth="1"/>
    <col min="15111" max="15111" width="0" style="13" hidden="1" customWidth="1"/>
    <col min="15112" max="15112" width="23.25" style="13" customWidth="1"/>
    <col min="15113" max="15113" width="17.125" style="13" customWidth="1"/>
    <col min="15114" max="15114" width="8.125" style="13" customWidth="1"/>
    <col min="15115" max="15115" width="4" style="13" customWidth="1"/>
    <col min="15116" max="15116" width="0" style="13" hidden="1" customWidth="1"/>
    <col min="15117" max="15117" width="8.25" style="13" customWidth="1"/>
    <col min="15118" max="15118" width="0" style="13" hidden="1" customWidth="1"/>
    <col min="15119" max="15119" width="97.75" style="13" customWidth="1"/>
    <col min="15120" max="15120" width="14.125" style="13" customWidth="1"/>
    <col min="15121" max="15121" width="16" style="13" customWidth="1"/>
    <col min="15122" max="15124" width="10.125" style="13" customWidth="1"/>
    <col min="15125" max="15125" width="5.125" style="13" customWidth="1"/>
    <col min="15126" max="15360" width="9" style="13"/>
    <col min="15361" max="15361" width="4.125" style="13" customWidth="1"/>
    <col min="15362" max="15362" width="22.5" style="13" customWidth="1"/>
    <col min="15363" max="15363" width="26.625" style="13" customWidth="1"/>
    <col min="15364" max="15364" width="17.125" style="13" customWidth="1"/>
    <col min="15365" max="15365" width="8.125" style="13" customWidth="1"/>
    <col min="15366" max="15366" width="4" style="13" customWidth="1"/>
    <col min="15367" max="15367" width="0" style="13" hidden="1" customWidth="1"/>
    <col min="15368" max="15368" width="23.25" style="13" customWidth="1"/>
    <col min="15369" max="15369" width="17.125" style="13" customWidth="1"/>
    <col min="15370" max="15370" width="8.125" style="13" customWidth="1"/>
    <col min="15371" max="15371" width="4" style="13" customWidth="1"/>
    <col min="15372" max="15372" width="0" style="13" hidden="1" customWidth="1"/>
    <col min="15373" max="15373" width="8.25" style="13" customWidth="1"/>
    <col min="15374" max="15374" width="0" style="13" hidden="1" customWidth="1"/>
    <col min="15375" max="15375" width="97.75" style="13" customWidth="1"/>
    <col min="15376" max="15376" width="14.125" style="13" customWidth="1"/>
    <col min="15377" max="15377" width="16" style="13" customWidth="1"/>
    <col min="15378" max="15380" width="10.125" style="13" customWidth="1"/>
    <col min="15381" max="15381" width="5.125" style="13" customWidth="1"/>
    <col min="15382" max="15616" width="9" style="13"/>
    <col min="15617" max="15617" width="4.125" style="13" customWidth="1"/>
    <col min="15618" max="15618" width="22.5" style="13" customWidth="1"/>
    <col min="15619" max="15619" width="26.625" style="13" customWidth="1"/>
    <col min="15620" max="15620" width="17.125" style="13" customWidth="1"/>
    <col min="15621" max="15621" width="8.125" style="13" customWidth="1"/>
    <col min="15622" max="15622" width="4" style="13" customWidth="1"/>
    <col min="15623" max="15623" width="0" style="13" hidden="1" customWidth="1"/>
    <col min="15624" max="15624" width="23.25" style="13" customWidth="1"/>
    <col min="15625" max="15625" width="17.125" style="13" customWidth="1"/>
    <col min="15626" max="15626" width="8.125" style="13" customWidth="1"/>
    <col min="15627" max="15627" width="4" style="13" customWidth="1"/>
    <col min="15628" max="15628" width="0" style="13" hidden="1" customWidth="1"/>
    <col min="15629" max="15629" width="8.25" style="13" customWidth="1"/>
    <col min="15630" max="15630" width="0" style="13" hidden="1" customWidth="1"/>
    <col min="15631" max="15631" width="97.75" style="13" customWidth="1"/>
    <col min="15632" max="15632" width="14.125" style="13" customWidth="1"/>
    <col min="15633" max="15633" width="16" style="13" customWidth="1"/>
    <col min="15634" max="15636" width="10.125" style="13" customWidth="1"/>
    <col min="15637" max="15637" width="5.125" style="13" customWidth="1"/>
    <col min="15638" max="15872" width="9" style="13"/>
    <col min="15873" max="15873" width="4.125" style="13" customWidth="1"/>
    <col min="15874" max="15874" width="22.5" style="13" customWidth="1"/>
    <col min="15875" max="15875" width="26.625" style="13" customWidth="1"/>
    <col min="15876" max="15876" width="17.125" style="13" customWidth="1"/>
    <col min="15877" max="15877" width="8.125" style="13" customWidth="1"/>
    <col min="15878" max="15878" width="4" style="13" customWidth="1"/>
    <col min="15879" max="15879" width="0" style="13" hidden="1" customWidth="1"/>
    <col min="15880" max="15880" width="23.25" style="13" customWidth="1"/>
    <col min="15881" max="15881" width="17.125" style="13" customWidth="1"/>
    <col min="15882" max="15882" width="8.125" style="13" customWidth="1"/>
    <col min="15883" max="15883" width="4" style="13" customWidth="1"/>
    <col min="15884" max="15884" width="0" style="13" hidden="1" customWidth="1"/>
    <col min="15885" max="15885" width="8.25" style="13" customWidth="1"/>
    <col min="15886" max="15886" width="0" style="13" hidden="1" customWidth="1"/>
    <col min="15887" max="15887" width="97.75" style="13" customWidth="1"/>
    <col min="15888" max="15888" width="14.125" style="13" customWidth="1"/>
    <col min="15889" max="15889" width="16" style="13" customWidth="1"/>
    <col min="15890" max="15892" width="10.125" style="13" customWidth="1"/>
    <col min="15893" max="15893" width="5.125" style="13" customWidth="1"/>
    <col min="15894" max="16128" width="9" style="13"/>
    <col min="16129" max="16129" width="4.125" style="13" customWidth="1"/>
    <col min="16130" max="16130" width="22.5" style="13" customWidth="1"/>
    <col min="16131" max="16131" width="26.625" style="13" customWidth="1"/>
    <col min="16132" max="16132" width="17.125" style="13" customWidth="1"/>
    <col min="16133" max="16133" width="8.125" style="13" customWidth="1"/>
    <col min="16134" max="16134" width="4" style="13" customWidth="1"/>
    <col min="16135" max="16135" width="0" style="13" hidden="1" customWidth="1"/>
    <col min="16136" max="16136" width="23.25" style="13" customWidth="1"/>
    <col min="16137" max="16137" width="17.125" style="13" customWidth="1"/>
    <col min="16138" max="16138" width="8.125" style="13" customWidth="1"/>
    <col min="16139" max="16139" width="4" style="13" customWidth="1"/>
    <col min="16140" max="16140" width="0" style="13" hidden="1" customWidth="1"/>
    <col min="16141" max="16141" width="8.25" style="13" customWidth="1"/>
    <col min="16142" max="16142" width="0" style="13" hidden="1" customWidth="1"/>
    <col min="16143" max="16143" width="97.75" style="13" customWidth="1"/>
    <col min="16144" max="16144" width="14.125" style="13" customWidth="1"/>
    <col min="16145" max="16145" width="16" style="13" customWidth="1"/>
    <col min="16146" max="16148" width="10.125" style="13" customWidth="1"/>
    <col min="16149" max="16149" width="5.125" style="13" customWidth="1"/>
    <col min="16150" max="16384" width="9" style="13"/>
  </cols>
  <sheetData>
    <row r="1" spans="1:21" ht="36.75" customHeight="1" x14ac:dyDescent="0.15">
      <c r="A1" s="11" t="s">
        <v>105</v>
      </c>
      <c r="B1" s="11"/>
      <c r="C1" s="12"/>
      <c r="D1" s="13"/>
      <c r="E1" s="12"/>
      <c r="F1" s="12"/>
      <c r="G1" s="12"/>
      <c r="H1" s="210"/>
      <c r="I1" s="210"/>
      <c r="J1" s="211"/>
      <c r="K1" s="211"/>
      <c r="L1" s="211"/>
      <c r="M1" s="211"/>
      <c r="N1" s="211"/>
      <c r="O1" s="211"/>
      <c r="P1" s="12"/>
      <c r="Q1" s="12"/>
      <c r="R1" s="15"/>
      <c r="S1" s="15"/>
      <c r="T1" s="13"/>
      <c r="U1" s="13"/>
    </row>
    <row r="2" spans="1:21" ht="36.75" customHeight="1" x14ac:dyDescent="0.15">
      <c r="A2" s="210" t="s">
        <v>106</v>
      </c>
      <c r="B2" s="210"/>
      <c r="C2" s="211"/>
      <c r="D2" s="211"/>
      <c r="E2" s="211"/>
      <c r="F2" s="211"/>
      <c r="G2" s="211"/>
      <c r="H2" s="211"/>
      <c r="I2" s="211"/>
      <c r="J2" s="211"/>
      <c r="K2" s="211"/>
      <c r="L2" s="211"/>
      <c r="M2" s="211"/>
      <c r="N2" s="211"/>
      <c r="O2" s="211"/>
      <c r="P2" s="211"/>
      <c r="Q2" s="211"/>
      <c r="R2" s="211"/>
      <c r="S2" s="211"/>
      <c r="T2" s="211"/>
      <c r="U2" s="13"/>
    </row>
    <row r="3" spans="1:21" ht="18.75" customHeight="1" x14ac:dyDescent="0.15">
      <c r="A3" s="16"/>
      <c r="B3" s="16"/>
      <c r="C3" s="12"/>
      <c r="D3" s="13"/>
      <c r="E3" s="17"/>
      <c r="F3" s="12"/>
      <c r="G3" s="12"/>
      <c r="H3" s="12"/>
      <c r="I3" s="13"/>
      <c r="J3" s="12"/>
      <c r="K3" s="18"/>
      <c r="L3" s="18"/>
      <c r="M3" s="18"/>
      <c r="N3" s="18"/>
      <c r="O3" s="12"/>
      <c r="P3" s="19"/>
      <c r="Q3" s="212" t="s">
        <v>107</v>
      </c>
      <c r="R3" s="213"/>
      <c r="S3" s="213"/>
      <c r="T3" s="214"/>
      <c r="U3" s="13"/>
    </row>
    <row r="4" spans="1:21" ht="15.75" customHeight="1" x14ac:dyDescent="0.15">
      <c r="A4" s="16"/>
      <c r="B4" s="16"/>
      <c r="C4" s="12"/>
      <c r="D4" s="13"/>
      <c r="E4" s="17"/>
      <c r="F4" s="12"/>
      <c r="G4" s="12"/>
      <c r="H4" s="12"/>
      <c r="I4" s="13"/>
      <c r="J4" s="12"/>
      <c r="K4" s="18"/>
      <c r="L4" s="18"/>
      <c r="M4" s="18"/>
      <c r="N4" s="20"/>
      <c r="O4" s="12"/>
      <c r="P4" s="21"/>
      <c r="Q4" s="22"/>
      <c r="R4" s="23" t="s">
        <v>5</v>
      </c>
      <c r="S4" s="24" t="s">
        <v>108</v>
      </c>
      <c r="T4" s="24" t="s">
        <v>109</v>
      </c>
      <c r="U4" s="13"/>
    </row>
    <row r="5" spans="1:21" ht="22.5" customHeight="1" x14ac:dyDescent="0.15">
      <c r="A5" s="16"/>
      <c r="B5" s="16"/>
      <c r="C5" s="12"/>
      <c r="D5" s="13"/>
      <c r="E5" s="17"/>
      <c r="F5" s="12"/>
      <c r="G5" s="12"/>
      <c r="H5" s="12"/>
      <c r="I5" s="13"/>
      <c r="J5" s="12"/>
      <c r="K5" s="18"/>
      <c r="L5" s="18"/>
      <c r="M5" s="18"/>
      <c r="N5" s="20"/>
      <c r="O5" s="12"/>
      <c r="P5" s="25"/>
      <c r="Q5" s="26" t="s">
        <v>110</v>
      </c>
      <c r="R5" s="27"/>
      <c r="S5" s="28"/>
      <c r="T5" s="28"/>
      <c r="U5" s="13"/>
    </row>
    <row r="6" spans="1:21" ht="22.5" customHeight="1" x14ac:dyDescent="0.15">
      <c r="A6" s="16"/>
      <c r="B6" s="16"/>
      <c r="C6" s="12"/>
      <c r="D6" s="29"/>
      <c r="E6" s="17"/>
      <c r="F6" s="12"/>
      <c r="G6" s="12"/>
      <c r="H6" s="12"/>
      <c r="I6" s="29"/>
      <c r="J6" s="12"/>
      <c r="K6" s="18"/>
      <c r="L6" s="18"/>
      <c r="M6" s="18"/>
      <c r="N6" s="20"/>
      <c r="O6" s="12"/>
      <c r="P6" s="25"/>
      <c r="Q6" s="26" t="s">
        <v>111</v>
      </c>
      <c r="R6" s="27"/>
      <c r="S6" s="28"/>
      <c r="T6" s="28"/>
      <c r="U6" s="13"/>
    </row>
    <row r="7" spans="1:21" ht="22.5" customHeight="1" x14ac:dyDescent="0.15">
      <c r="A7" s="16"/>
      <c r="B7" s="16"/>
      <c r="C7" s="12"/>
      <c r="D7" s="30"/>
      <c r="E7" s="17"/>
      <c r="F7" s="12"/>
      <c r="G7" s="12"/>
      <c r="I7" s="30"/>
      <c r="J7" s="12"/>
      <c r="K7" s="18"/>
      <c r="L7" s="18"/>
      <c r="M7" s="18"/>
      <c r="N7" s="32"/>
      <c r="O7" s="12"/>
      <c r="P7" s="25"/>
      <c r="Q7" s="26" t="s">
        <v>112</v>
      </c>
      <c r="R7" s="27"/>
      <c r="S7" s="28"/>
      <c r="T7" s="28"/>
      <c r="U7" s="33"/>
    </row>
    <row r="8" spans="1:21" ht="27.75" customHeight="1" thickBot="1" x14ac:dyDescent="0.3">
      <c r="A8" s="215" t="s">
        <v>113</v>
      </c>
      <c r="B8" s="216"/>
      <c r="C8" s="216"/>
      <c r="D8" s="216"/>
      <c r="E8" s="216"/>
      <c r="F8" s="216"/>
      <c r="G8" s="12"/>
      <c r="H8" s="12"/>
      <c r="I8" s="34"/>
      <c r="J8" s="12"/>
      <c r="K8" s="18"/>
      <c r="L8" s="18"/>
      <c r="M8" s="18"/>
      <c r="N8" s="32"/>
      <c r="O8" s="12"/>
      <c r="P8" s="35"/>
      <c r="Q8" s="34"/>
      <c r="R8" s="36"/>
      <c r="S8" s="36"/>
      <c r="T8" s="37"/>
      <c r="U8" s="33"/>
    </row>
    <row r="9" spans="1:21" customFormat="1" ht="42" customHeight="1" thickBot="1" x14ac:dyDescent="0.2">
      <c r="A9" s="38"/>
      <c r="B9" s="39" t="s">
        <v>114</v>
      </c>
      <c r="C9" s="40" t="s">
        <v>115</v>
      </c>
      <c r="D9" s="41" t="s">
        <v>116</v>
      </c>
      <c r="E9" s="42" t="s">
        <v>117</v>
      </c>
      <c r="F9" s="43" t="s">
        <v>118</v>
      </c>
      <c r="G9" s="40" t="s">
        <v>119</v>
      </c>
      <c r="H9" s="39" t="s">
        <v>115</v>
      </c>
      <c r="I9" s="41" t="s">
        <v>116</v>
      </c>
      <c r="J9" s="44" t="s">
        <v>120</v>
      </c>
      <c r="K9" s="43" t="s">
        <v>118</v>
      </c>
      <c r="L9" s="43" t="s">
        <v>119</v>
      </c>
      <c r="M9" s="43" t="s">
        <v>121</v>
      </c>
      <c r="N9" s="45" t="s">
        <v>122</v>
      </c>
      <c r="O9" s="46" t="s">
        <v>123</v>
      </c>
      <c r="P9" s="43" t="s">
        <v>124</v>
      </c>
      <c r="Q9" s="47" t="s">
        <v>116</v>
      </c>
      <c r="R9" s="48" t="s">
        <v>125</v>
      </c>
      <c r="S9" s="49" t="s">
        <v>126</v>
      </c>
      <c r="T9" s="50" t="s">
        <v>127</v>
      </c>
      <c r="U9" s="51"/>
    </row>
    <row r="10" spans="1:21" ht="18.75" customHeight="1" x14ac:dyDescent="0.15">
      <c r="A10" s="217" t="s">
        <v>128</v>
      </c>
      <c r="B10" s="52" t="s">
        <v>129</v>
      </c>
      <c r="C10" s="53"/>
      <c r="D10" s="54"/>
      <c r="E10" s="55"/>
      <c r="F10" s="56"/>
      <c r="G10" s="57"/>
      <c r="H10" s="58"/>
      <c r="I10" s="54"/>
      <c r="J10" s="56"/>
      <c r="K10" s="56"/>
      <c r="L10" s="56"/>
      <c r="M10" s="56"/>
      <c r="N10" s="59"/>
      <c r="O10" s="52"/>
      <c r="P10" s="60" t="s">
        <v>129</v>
      </c>
      <c r="Q10" s="54"/>
      <c r="R10" s="61">
        <v>110</v>
      </c>
      <c r="S10" s="55">
        <f>ROUNDUP(R10*0.75,2)</f>
        <v>82.5</v>
      </c>
      <c r="T10" s="62">
        <f>ROUNDUP((R5*R10)+(R6*S10)+(R7*(R10*2)),2)</f>
        <v>0</v>
      </c>
    </row>
    <row r="11" spans="1:21" ht="18.75" customHeight="1" x14ac:dyDescent="0.15">
      <c r="A11" s="218"/>
      <c r="B11" s="64"/>
      <c r="C11" s="65"/>
      <c r="D11" s="66"/>
      <c r="E11" s="67"/>
      <c r="F11" s="68"/>
      <c r="G11" s="69"/>
      <c r="H11" s="70"/>
      <c r="I11" s="66"/>
      <c r="J11" s="68"/>
      <c r="K11" s="68"/>
      <c r="L11" s="68"/>
      <c r="M11" s="68"/>
      <c r="N11" s="71"/>
      <c r="O11" s="64"/>
      <c r="P11" s="72"/>
      <c r="Q11" s="66"/>
      <c r="R11" s="73"/>
      <c r="S11" s="67"/>
      <c r="T11" s="74"/>
    </row>
    <row r="12" spans="1:21" ht="18.75" customHeight="1" x14ac:dyDescent="0.15">
      <c r="A12" s="218"/>
      <c r="B12" s="75" t="s">
        <v>130</v>
      </c>
      <c r="C12" s="76" t="s">
        <v>131</v>
      </c>
      <c r="D12" s="77"/>
      <c r="E12" s="78">
        <v>40</v>
      </c>
      <c r="F12" s="79" t="s">
        <v>132</v>
      </c>
      <c r="G12" s="80"/>
      <c r="H12" s="81" t="s">
        <v>131</v>
      </c>
      <c r="I12" s="77"/>
      <c r="J12" s="79">
        <f>ROUNDUP(E12*0.75,2)</f>
        <v>30</v>
      </c>
      <c r="K12" s="79" t="s">
        <v>132</v>
      </c>
      <c r="L12" s="79"/>
      <c r="M12" s="79">
        <f>ROUNDUP((R5*E12)+(R6*J12)+(R7*(E12*2)),2)</f>
        <v>0</v>
      </c>
      <c r="N12" s="82">
        <f>M12</f>
        <v>0</v>
      </c>
      <c r="O12" s="75" t="s">
        <v>133</v>
      </c>
      <c r="P12" s="83" t="s">
        <v>134</v>
      </c>
      <c r="Q12" s="77"/>
      <c r="R12" s="84">
        <v>1</v>
      </c>
      <c r="S12" s="78">
        <f t="shared" ref="S12:S20" si="0">ROUNDUP(R12*0.75,2)</f>
        <v>0.75</v>
      </c>
      <c r="T12" s="85">
        <f>ROUNDUP((R5*R12)+(R6*S12)+(R7*(R12*2)),2)</f>
        <v>0</v>
      </c>
    </row>
    <row r="13" spans="1:21" ht="18.75" customHeight="1" x14ac:dyDescent="0.15">
      <c r="A13" s="218"/>
      <c r="B13" s="75"/>
      <c r="C13" s="76" t="s">
        <v>135</v>
      </c>
      <c r="D13" s="77"/>
      <c r="E13" s="78">
        <v>20</v>
      </c>
      <c r="F13" s="79" t="s">
        <v>132</v>
      </c>
      <c r="G13" s="80"/>
      <c r="H13" s="81" t="s">
        <v>135</v>
      </c>
      <c r="I13" s="77"/>
      <c r="J13" s="79">
        <f>ROUNDUP(E13*0.75,2)</f>
        <v>15</v>
      </c>
      <c r="K13" s="79" t="s">
        <v>132</v>
      </c>
      <c r="L13" s="79"/>
      <c r="M13" s="79">
        <f>ROUNDUP((R5*E13)+(R6*J13)+(R7*(E13*2)),2)</f>
        <v>0</v>
      </c>
      <c r="N13" s="82">
        <f>ROUND(M13+(M13*6/100),2)</f>
        <v>0</v>
      </c>
      <c r="O13" s="75" t="s">
        <v>136</v>
      </c>
      <c r="P13" s="83" t="s">
        <v>137</v>
      </c>
      <c r="Q13" s="77"/>
      <c r="R13" s="84">
        <v>0.1</v>
      </c>
      <c r="S13" s="78">
        <f t="shared" si="0"/>
        <v>0.08</v>
      </c>
      <c r="T13" s="85">
        <f>ROUNDUP((R5*R13)+(R6*S13)+(R7*(R13*2)),2)</f>
        <v>0</v>
      </c>
    </row>
    <row r="14" spans="1:21" ht="18.75" customHeight="1" x14ac:dyDescent="0.15">
      <c r="A14" s="218"/>
      <c r="B14" s="75"/>
      <c r="C14" s="76" t="s">
        <v>138</v>
      </c>
      <c r="D14" s="77" t="s">
        <v>139</v>
      </c>
      <c r="E14" s="78">
        <v>5</v>
      </c>
      <c r="F14" s="79" t="s">
        <v>140</v>
      </c>
      <c r="G14" s="80"/>
      <c r="H14" s="81" t="s">
        <v>138</v>
      </c>
      <c r="I14" s="77" t="s">
        <v>139</v>
      </c>
      <c r="J14" s="79">
        <f>ROUNDUP(E14*0.75,2)</f>
        <v>3.75</v>
      </c>
      <c r="K14" s="79" t="s">
        <v>140</v>
      </c>
      <c r="L14" s="79"/>
      <c r="M14" s="79">
        <f>ROUNDUP((R5*E14)+(R6*J14)+(R7*(E14*2)),2)</f>
        <v>0</v>
      </c>
      <c r="N14" s="82">
        <f>M14</f>
        <v>0</v>
      </c>
      <c r="O14" s="75" t="s">
        <v>141</v>
      </c>
      <c r="P14" s="83" t="s">
        <v>142</v>
      </c>
      <c r="Q14" s="77"/>
      <c r="R14" s="84">
        <v>0.01</v>
      </c>
      <c r="S14" s="78">
        <f t="shared" si="0"/>
        <v>0.01</v>
      </c>
      <c r="T14" s="85">
        <f>ROUNDUP((R5*R14)+(R6*S14)+(R7*(R14*2)),2)</f>
        <v>0</v>
      </c>
    </row>
    <row r="15" spans="1:21" ht="18.75" customHeight="1" x14ac:dyDescent="0.15">
      <c r="A15" s="218"/>
      <c r="B15" s="75"/>
      <c r="C15" s="76" t="s">
        <v>143</v>
      </c>
      <c r="D15" s="77"/>
      <c r="E15" s="78">
        <v>10</v>
      </c>
      <c r="F15" s="79" t="s">
        <v>132</v>
      </c>
      <c r="G15" s="80"/>
      <c r="H15" s="81" t="s">
        <v>143</v>
      </c>
      <c r="I15" s="77"/>
      <c r="J15" s="79">
        <f>ROUNDUP(E15*0.75,2)</f>
        <v>7.5</v>
      </c>
      <c r="K15" s="79" t="s">
        <v>132</v>
      </c>
      <c r="L15" s="79"/>
      <c r="M15" s="79">
        <f>ROUNDUP((R5*E15)+(R6*J15)+(R7*(E15*2)),2)</f>
        <v>0</v>
      </c>
      <c r="N15" s="82">
        <f>ROUND(M15+(M15*10/100),2)</f>
        <v>0</v>
      </c>
      <c r="O15" s="75" t="s">
        <v>144</v>
      </c>
      <c r="P15" s="83" t="s">
        <v>145</v>
      </c>
      <c r="Q15" s="77" t="s">
        <v>146</v>
      </c>
      <c r="R15" s="84">
        <v>5</v>
      </c>
      <c r="S15" s="78">
        <f t="shared" si="0"/>
        <v>3.75</v>
      </c>
      <c r="T15" s="85">
        <f>ROUNDUP((R5*R15)+(R6*S15)+(R7*(R15*2)),2)</f>
        <v>0</v>
      </c>
    </row>
    <row r="16" spans="1:21" ht="18.75" customHeight="1" x14ac:dyDescent="0.15">
      <c r="A16" s="218"/>
      <c r="B16" s="75"/>
      <c r="C16" s="76"/>
      <c r="D16" s="77"/>
      <c r="E16" s="78"/>
      <c r="F16" s="79"/>
      <c r="G16" s="80"/>
      <c r="H16" s="81"/>
      <c r="I16" s="77"/>
      <c r="J16" s="79"/>
      <c r="K16" s="79"/>
      <c r="L16" s="79"/>
      <c r="M16" s="79"/>
      <c r="N16" s="82"/>
      <c r="O16" s="75" t="s">
        <v>147</v>
      </c>
      <c r="P16" s="83" t="s">
        <v>134</v>
      </c>
      <c r="Q16" s="77"/>
      <c r="R16" s="84">
        <v>2</v>
      </c>
      <c r="S16" s="78">
        <f t="shared" si="0"/>
        <v>1.5</v>
      </c>
      <c r="T16" s="85">
        <f>ROUNDUP((R5*R16)+(R6*S16)+(R7*(R16*2)),2)</f>
        <v>0</v>
      </c>
    </row>
    <row r="17" spans="1:20" ht="18.75" customHeight="1" x14ac:dyDescent="0.15">
      <c r="A17" s="218"/>
      <c r="B17" s="75"/>
      <c r="C17" s="76"/>
      <c r="D17" s="77"/>
      <c r="E17" s="78"/>
      <c r="F17" s="79"/>
      <c r="G17" s="80"/>
      <c r="H17" s="81"/>
      <c r="I17" s="77"/>
      <c r="J17" s="79"/>
      <c r="K17" s="79"/>
      <c r="L17" s="79"/>
      <c r="M17" s="79"/>
      <c r="N17" s="82"/>
      <c r="O17" s="75" t="s">
        <v>148</v>
      </c>
      <c r="P17" s="83" t="s">
        <v>149</v>
      </c>
      <c r="Q17" s="77"/>
      <c r="R17" s="84">
        <v>2.5</v>
      </c>
      <c r="S17" s="78">
        <f t="shared" si="0"/>
        <v>1.8800000000000001</v>
      </c>
      <c r="T17" s="85">
        <f>ROUNDUP((R5*R17)+(R6*S17)+(R7*(R17*2)),2)</f>
        <v>0</v>
      </c>
    </row>
    <row r="18" spans="1:20" ht="18.75" customHeight="1" x14ac:dyDescent="0.15">
      <c r="A18" s="218"/>
      <c r="B18" s="75"/>
      <c r="C18" s="76"/>
      <c r="D18" s="77"/>
      <c r="E18" s="78"/>
      <c r="F18" s="79"/>
      <c r="G18" s="80"/>
      <c r="H18" s="81"/>
      <c r="I18" s="77"/>
      <c r="J18" s="79"/>
      <c r="K18" s="79"/>
      <c r="L18" s="79"/>
      <c r="M18" s="79"/>
      <c r="N18" s="82"/>
      <c r="O18" s="75"/>
      <c r="P18" s="83" t="s">
        <v>150</v>
      </c>
      <c r="Q18" s="77"/>
      <c r="R18" s="84">
        <v>1.5</v>
      </c>
      <c r="S18" s="78">
        <f t="shared" si="0"/>
        <v>1.1300000000000001</v>
      </c>
      <c r="T18" s="85">
        <f>ROUNDUP((R5*R18)+(R6*S18)+(R7*(R18*2)),2)</f>
        <v>0</v>
      </c>
    </row>
    <row r="19" spans="1:20" ht="18.75" customHeight="1" x14ac:dyDescent="0.15">
      <c r="A19" s="218"/>
      <c r="B19" s="75"/>
      <c r="C19" s="76"/>
      <c r="D19" s="77"/>
      <c r="E19" s="78"/>
      <c r="F19" s="79"/>
      <c r="G19" s="80"/>
      <c r="H19" s="81"/>
      <c r="I19" s="77"/>
      <c r="J19" s="79"/>
      <c r="K19" s="79"/>
      <c r="L19" s="79"/>
      <c r="M19" s="79"/>
      <c r="N19" s="82"/>
      <c r="O19" s="75"/>
      <c r="P19" s="83" t="s">
        <v>151</v>
      </c>
      <c r="Q19" s="77"/>
      <c r="R19" s="84">
        <v>0.5</v>
      </c>
      <c r="S19" s="78">
        <f t="shared" si="0"/>
        <v>0.38</v>
      </c>
      <c r="T19" s="85">
        <f>ROUNDUP((R5*R19)+(R6*S19)+(R7*(R19*2)),2)</f>
        <v>0</v>
      </c>
    </row>
    <row r="20" spans="1:20" ht="18.75" customHeight="1" x14ac:dyDescent="0.15">
      <c r="A20" s="218"/>
      <c r="B20" s="75"/>
      <c r="C20" s="76"/>
      <c r="D20" s="77"/>
      <c r="E20" s="78"/>
      <c r="F20" s="79"/>
      <c r="G20" s="80"/>
      <c r="H20" s="81"/>
      <c r="I20" s="77"/>
      <c r="J20" s="79"/>
      <c r="K20" s="79"/>
      <c r="L20" s="79"/>
      <c r="M20" s="79"/>
      <c r="N20" s="82"/>
      <c r="O20" s="75"/>
      <c r="P20" s="83" t="s">
        <v>41</v>
      </c>
      <c r="Q20" s="77"/>
      <c r="R20" s="84">
        <v>10</v>
      </c>
      <c r="S20" s="78">
        <f t="shared" si="0"/>
        <v>7.5</v>
      </c>
      <c r="T20" s="85">
        <f>ROUNDUP((R5*R20)+(R6*S20)+(R7*(R20*2)),2)</f>
        <v>0</v>
      </c>
    </row>
    <row r="21" spans="1:20" ht="18.75" customHeight="1" x14ac:dyDescent="0.15">
      <c r="A21" s="218"/>
      <c r="B21" s="64"/>
      <c r="C21" s="65"/>
      <c r="D21" s="66"/>
      <c r="E21" s="67"/>
      <c r="F21" s="68"/>
      <c r="G21" s="69"/>
      <c r="H21" s="70"/>
      <c r="I21" s="66"/>
      <c r="J21" s="68"/>
      <c r="K21" s="68"/>
      <c r="L21" s="68"/>
      <c r="M21" s="68"/>
      <c r="N21" s="71"/>
      <c r="O21" s="64"/>
      <c r="P21" s="72"/>
      <c r="Q21" s="66"/>
      <c r="R21" s="73"/>
      <c r="S21" s="67"/>
      <c r="T21" s="74"/>
    </row>
    <row r="22" spans="1:20" ht="18.75" customHeight="1" x14ac:dyDescent="0.15">
      <c r="A22" s="218"/>
      <c r="B22" s="75" t="s">
        <v>16</v>
      </c>
      <c r="C22" s="76" t="s">
        <v>152</v>
      </c>
      <c r="D22" s="77"/>
      <c r="E22" s="78">
        <v>40</v>
      </c>
      <c r="F22" s="79" t="s">
        <v>132</v>
      </c>
      <c r="G22" s="80"/>
      <c r="H22" s="81" t="s">
        <v>152</v>
      </c>
      <c r="I22" s="77"/>
      <c r="J22" s="79">
        <f>ROUNDUP(E22*0.75,2)</f>
        <v>30</v>
      </c>
      <c r="K22" s="79" t="s">
        <v>132</v>
      </c>
      <c r="L22" s="79"/>
      <c r="M22" s="79">
        <f>ROUNDUP((R5*E22)+(R6*J22)+(R7*(E22*2)),2)</f>
        <v>0</v>
      </c>
      <c r="N22" s="82">
        <f>ROUND(M22+(M22*6/100),2)</f>
        <v>0</v>
      </c>
      <c r="O22" s="75" t="s">
        <v>153</v>
      </c>
      <c r="P22" s="83" t="s">
        <v>151</v>
      </c>
      <c r="Q22" s="77"/>
      <c r="R22" s="84">
        <v>1</v>
      </c>
      <c r="S22" s="78">
        <f>ROUNDUP(R22*0.75,2)</f>
        <v>0.75</v>
      </c>
      <c r="T22" s="85">
        <f>ROUNDUP((R5*R22)+(R6*S22)+(R7*(R22*2)),2)</f>
        <v>0</v>
      </c>
    </row>
    <row r="23" spans="1:20" ht="18.75" customHeight="1" x14ac:dyDescent="0.15">
      <c r="A23" s="218"/>
      <c r="B23" s="75"/>
      <c r="C23" s="76" t="s">
        <v>154</v>
      </c>
      <c r="D23" s="77"/>
      <c r="E23" s="78">
        <v>5</v>
      </c>
      <c r="F23" s="79" t="s">
        <v>132</v>
      </c>
      <c r="G23" s="80"/>
      <c r="H23" s="81" t="s">
        <v>154</v>
      </c>
      <c r="I23" s="77"/>
      <c r="J23" s="79">
        <f>ROUNDUP(E23*0.75,2)</f>
        <v>3.75</v>
      </c>
      <c r="K23" s="79" t="s">
        <v>132</v>
      </c>
      <c r="L23" s="79"/>
      <c r="M23" s="79">
        <f>ROUNDUP((R5*E23)+(R6*J23)+(R7*(E23*2)),2)</f>
        <v>0</v>
      </c>
      <c r="N23" s="82">
        <f>ROUND(M23+(M23*2/100),2)</f>
        <v>0</v>
      </c>
      <c r="O23" s="75" t="s">
        <v>155</v>
      </c>
      <c r="P23" s="83" t="s">
        <v>137</v>
      </c>
      <c r="Q23" s="77"/>
      <c r="R23" s="84">
        <v>0.1</v>
      </c>
      <c r="S23" s="78">
        <f>ROUNDUP(R23*0.75,2)</f>
        <v>0.08</v>
      </c>
      <c r="T23" s="85">
        <f>ROUNDUP((R5*R23)+(R6*S23)+(R7*(R23*2)),2)</f>
        <v>0</v>
      </c>
    </row>
    <row r="24" spans="1:20" ht="18.75" customHeight="1" x14ac:dyDescent="0.15">
      <c r="A24" s="218"/>
      <c r="B24" s="75"/>
      <c r="C24" s="76"/>
      <c r="D24" s="77"/>
      <c r="E24" s="78"/>
      <c r="F24" s="79"/>
      <c r="G24" s="80"/>
      <c r="H24" s="81"/>
      <c r="I24" s="77"/>
      <c r="J24" s="79"/>
      <c r="K24" s="79"/>
      <c r="L24" s="79"/>
      <c r="M24" s="79"/>
      <c r="N24" s="82"/>
      <c r="O24" s="75" t="s">
        <v>148</v>
      </c>
      <c r="P24" s="83" t="s">
        <v>134</v>
      </c>
      <c r="Q24" s="77"/>
      <c r="R24" s="84">
        <v>2</v>
      </c>
      <c r="S24" s="78">
        <f>ROUNDUP(R24*0.75,2)</f>
        <v>1.5</v>
      </c>
      <c r="T24" s="85">
        <f>ROUNDUP((R5*R24)+(R6*S24)+(R7*(R24*2)),2)</f>
        <v>0</v>
      </c>
    </row>
    <row r="25" spans="1:20" ht="18.75" customHeight="1" x14ac:dyDescent="0.15">
      <c r="A25" s="218"/>
      <c r="B25" s="75"/>
      <c r="C25" s="76"/>
      <c r="D25" s="77"/>
      <c r="E25" s="78"/>
      <c r="F25" s="79"/>
      <c r="G25" s="80"/>
      <c r="H25" s="81"/>
      <c r="I25" s="77"/>
      <c r="J25" s="79"/>
      <c r="K25" s="79"/>
      <c r="L25" s="79"/>
      <c r="M25" s="79"/>
      <c r="N25" s="82"/>
      <c r="O25" s="75"/>
      <c r="P25" s="83" t="s">
        <v>156</v>
      </c>
      <c r="Q25" s="77"/>
      <c r="R25" s="84">
        <v>2</v>
      </c>
      <c r="S25" s="78">
        <f>ROUNDUP(R25*0.75,2)</f>
        <v>1.5</v>
      </c>
      <c r="T25" s="85">
        <f>ROUNDUP((R5*R25)+(R6*S25)+(R7*(R25*2)),2)</f>
        <v>0</v>
      </c>
    </row>
    <row r="26" spans="1:20" ht="18.75" customHeight="1" x14ac:dyDescent="0.15">
      <c r="A26" s="218"/>
      <c r="B26" s="64"/>
      <c r="C26" s="65"/>
      <c r="D26" s="66"/>
      <c r="E26" s="67"/>
      <c r="F26" s="68"/>
      <c r="G26" s="69"/>
      <c r="H26" s="70"/>
      <c r="I26" s="66"/>
      <c r="J26" s="68"/>
      <c r="K26" s="68"/>
      <c r="L26" s="68"/>
      <c r="M26" s="68"/>
      <c r="N26" s="71"/>
      <c r="O26" s="64"/>
      <c r="P26" s="72"/>
      <c r="Q26" s="66"/>
      <c r="R26" s="73"/>
      <c r="S26" s="67"/>
      <c r="T26" s="74"/>
    </row>
    <row r="27" spans="1:20" ht="18.75" customHeight="1" x14ac:dyDescent="0.15">
      <c r="A27" s="218"/>
      <c r="B27" s="75" t="s">
        <v>18</v>
      </c>
      <c r="C27" s="76" t="s">
        <v>157</v>
      </c>
      <c r="D27" s="77"/>
      <c r="E27" s="78">
        <v>20</v>
      </c>
      <c r="F27" s="79" t="s">
        <v>132</v>
      </c>
      <c r="G27" s="80"/>
      <c r="H27" s="81" t="s">
        <v>157</v>
      </c>
      <c r="I27" s="77"/>
      <c r="J27" s="79">
        <f>ROUNDUP(E27*0.75,2)</f>
        <v>15</v>
      </c>
      <c r="K27" s="79" t="s">
        <v>132</v>
      </c>
      <c r="L27" s="79"/>
      <c r="M27" s="79">
        <f>ROUNDUP((R5*E27)+(R6*J27)+(R7*(E27*2)),2)</f>
        <v>0</v>
      </c>
      <c r="N27" s="82">
        <f>ROUND(M27+(M27*3/100),2)</f>
        <v>0</v>
      </c>
      <c r="O27" s="75" t="s">
        <v>148</v>
      </c>
      <c r="P27" s="83" t="s">
        <v>158</v>
      </c>
      <c r="Q27" s="77"/>
      <c r="R27" s="84">
        <v>100</v>
      </c>
      <c r="S27" s="78">
        <f>ROUNDUP(R27*0.75,2)</f>
        <v>75</v>
      </c>
      <c r="T27" s="85">
        <f>ROUNDUP((R5*R27)+(R6*S27)+(R7*(R27*2)),2)</f>
        <v>0</v>
      </c>
    </row>
    <row r="28" spans="1:20" ht="18.75" customHeight="1" x14ac:dyDescent="0.15">
      <c r="A28" s="218"/>
      <c r="B28" s="75"/>
      <c r="C28" s="76" t="s">
        <v>159</v>
      </c>
      <c r="D28" s="77"/>
      <c r="E28" s="78">
        <v>3</v>
      </c>
      <c r="F28" s="79" t="s">
        <v>132</v>
      </c>
      <c r="G28" s="80"/>
      <c r="H28" s="81" t="s">
        <v>159</v>
      </c>
      <c r="I28" s="77"/>
      <c r="J28" s="79">
        <f>ROUNDUP(E28*0.75,2)</f>
        <v>2.25</v>
      </c>
      <c r="K28" s="79" t="s">
        <v>132</v>
      </c>
      <c r="L28" s="79"/>
      <c r="M28" s="79">
        <f>ROUNDUP((R5*E28)+(R6*J28)+(R7*(E28*2)),2)</f>
        <v>0</v>
      </c>
      <c r="N28" s="82">
        <f>ROUND(M28+(M28*40/100),2)</f>
        <v>0</v>
      </c>
      <c r="O28" s="75"/>
      <c r="P28" s="83" t="s">
        <v>160</v>
      </c>
      <c r="Q28" s="77"/>
      <c r="R28" s="84">
        <v>3</v>
      </c>
      <c r="S28" s="78">
        <f>ROUNDUP(R28*0.75,2)</f>
        <v>2.25</v>
      </c>
      <c r="T28" s="85">
        <f>ROUNDUP((R5*R28)+(R6*S28)+(R7*(R28*2)),2)</f>
        <v>0</v>
      </c>
    </row>
    <row r="29" spans="1:20" ht="18.75" customHeight="1" thickBot="1" x14ac:dyDescent="0.2">
      <c r="A29" s="219"/>
      <c r="B29" s="86"/>
      <c r="C29" s="87"/>
      <c r="D29" s="88"/>
      <c r="E29" s="89"/>
      <c r="F29" s="90"/>
      <c r="G29" s="91"/>
      <c r="H29" s="92"/>
      <c r="I29" s="88"/>
      <c r="J29" s="90"/>
      <c r="K29" s="90"/>
      <c r="L29" s="90"/>
      <c r="M29" s="90"/>
      <c r="N29" s="93"/>
      <c r="O29" s="86"/>
      <c r="P29" s="94"/>
      <c r="Q29" s="88"/>
      <c r="R29" s="95"/>
      <c r="S29" s="89"/>
      <c r="T29" s="96"/>
    </row>
  </sheetData>
  <mergeCells count="5">
    <mergeCell ref="H1:O1"/>
    <mergeCell ref="A2:T2"/>
    <mergeCell ref="Q3:T3"/>
    <mergeCell ref="A8:F8"/>
    <mergeCell ref="A10:A29"/>
  </mergeCells>
  <phoneticPr fontId="11"/>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51CC91-071C-4B29-83F6-77EDE9725878}">
  <sheetPr>
    <pageSetUpPr fitToPage="1"/>
  </sheetPr>
  <dimension ref="A1:U68"/>
  <sheetViews>
    <sheetView showZeros="0" zoomScale="60" zoomScaleNormal="60" zoomScaleSheetLayoutView="90" workbookViewId="0"/>
  </sheetViews>
  <sheetFormatPr defaultRowHeight="13.5" x14ac:dyDescent="0.15"/>
  <cols>
    <col min="1" max="1" width="4.5" style="114" customWidth="1"/>
    <col min="2" max="2" width="24.375" style="114" customWidth="1"/>
    <col min="3" max="3" width="28.25" style="114" customWidth="1"/>
    <col min="4" max="4" width="12.5" style="114" hidden="1" customWidth="1"/>
    <col min="5" max="6" width="10.375" style="63" customWidth="1"/>
    <col min="7" max="7" width="10" style="114" customWidth="1"/>
    <col min="8" max="8" width="18.75" style="114" customWidth="1"/>
    <col min="9" max="9" width="22.5" style="114" customWidth="1"/>
    <col min="10" max="10" width="21.25" style="114" customWidth="1"/>
    <col min="11" max="11" width="11.125" style="114" customWidth="1"/>
    <col min="12" max="12" width="22.375" style="114" customWidth="1"/>
    <col min="13" max="13" width="21.25" style="114" customWidth="1"/>
    <col min="14" max="14" width="11.25" style="114" customWidth="1"/>
    <col min="15" max="15" width="12.5" hidden="1" customWidth="1"/>
  </cols>
  <sheetData>
    <row r="1" spans="1:21" s="114" customFormat="1" ht="37.5" customHeight="1" x14ac:dyDescent="0.15">
      <c r="A1" s="113" t="s">
        <v>0</v>
      </c>
      <c r="B1" s="16"/>
      <c r="C1" s="113"/>
      <c r="D1" s="113"/>
      <c r="E1" s="235"/>
      <c r="F1" s="236"/>
      <c r="G1" s="236"/>
      <c r="H1" s="236"/>
      <c r="I1" s="236"/>
      <c r="J1" s="236"/>
      <c r="K1" s="236"/>
      <c r="L1" s="236"/>
      <c r="M1" s="236"/>
      <c r="N1" s="236"/>
      <c r="O1"/>
      <c r="P1"/>
      <c r="Q1"/>
      <c r="R1"/>
      <c r="S1"/>
      <c r="T1"/>
      <c r="U1"/>
    </row>
    <row r="2" spans="1:21" s="114" customFormat="1" ht="36" customHeight="1" x14ac:dyDescent="0.15">
      <c r="A2" s="210" t="s">
        <v>106</v>
      </c>
      <c r="B2" s="211"/>
      <c r="C2" s="211"/>
      <c r="D2" s="211"/>
      <c r="E2" s="211"/>
      <c r="F2" s="211"/>
      <c r="G2" s="211"/>
      <c r="H2" s="211"/>
      <c r="I2" s="211"/>
      <c r="J2" s="211"/>
      <c r="K2" s="211"/>
      <c r="L2" s="211"/>
      <c r="M2" s="211"/>
      <c r="N2" s="211"/>
      <c r="O2" s="236"/>
      <c r="P2"/>
      <c r="Q2"/>
      <c r="R2"/>
      <c r="S2"/>
      <c r="T2"/>
      <c r="U2"/>
    </row>
    <row r="3" spans="1:21" s="114" customFormat="1" ht="18.75" customHeight="1" x14ac:dyDescent="0.15">
      <c r="A3" s="113"/>
      <c r="B3" s="16"/>
      <c r="C3" s="113"/>
      <c r="D3" s="113"/>
      <c r="G3" s="113"/>
      <c r="H3" s="113"/>
      <c r="I3" s="16"/>
      <c r="J3" s="113"/>
      <c r="K3" s="113"/>
      <c r="L3" s="16"/>
      <c r="M3" s="113"/>
      <c r="N3" s="113"/>
      <c r="O3"/>
      <c r="P3"/>
      <c r="Q3"/>
      <c r="R3"/>
      <c r="S3"/>
      <c r="T3"/>
      <c r="U3"/>
    </row>
    <row r="4" spans="1:21" s="114" customFormat="1" ht="23.25" customHeight="1" x14ac:dyDescent="0.15">
      <c r="A4" s="115"/>
      <c r="B4" s="116"/>
      <c r="C4" s="115"/>
      <c r="D4" s="115"/>
      <c r="G4" s="115"/>
      <c r="H4" s="115"/>
      <c r="I4" s="116"/>
      <c r="J4" s="115"/>
      <c r="K4" s="115"/>
      <c r="L4" s="117"/>
      <c r="M4" s="117"/>
      <c r="N4" s="118"/>
      <c r="O4" s="14"/>
      <c r="P4"/>
      <c r="Q4"/>
      <c r="R4"/>
      <c r="S4"/>
      <c r="T4"/>
      <c r="U4"/>
    </row>
    <row r="5" spans="1:21" s="114" customFormat="1" ht="31.5" customHeight="1" x14ac:dyDescent="0.15">
      <c r="A5" s="115"/>
      <c r="B5" s="116"/>
      <c r="C5" s="115"/>
      <c r="D5" s="115"/>
      <c r="G5" s="115"/>
      <c r="H5" s="115"/>
      <c r="I5" s="116"/>
      <c r="J5" s="115"/>
      <c r="K5" s="115"/>
      <c r="L5" s="116"/>
      <c r="M5" s="119"/>
      <c r="N5" s="115"/>
      <c r="O5" s="115"/>
      <c r="P5"/>
      <c r="Q5"/>
      <c r="R5"/>
      <c r="S5"/>
      <c r="T5"/>
      <c r="U5"/>
    </row>
    <row r="6" spans="1:21" ht="31.5" customHeight="1" thickBot="1" x14ac:dyDescent="0.2">
      <c r="A6" s="115"/>
      <c r="B6" s="115"/>
      <c r="C6" s="115"/>
      <c r="D6" s="115"/>
      <c r="E6" s="237"/>
      <c r="F6" s="238"/>
      <c r="G6" s="115"/>
      <c r="H6" s="115"/>
      <c r="I6" s="115"/>
      <c r="J6" s="115"/>
      <c r="K6" s="115"/>
      <c r="L6" s="115"/>
      <c r="M6" s="119"/>
      <c r="N6" s="115"/>
      <c r="O6" s="115"/>
    </row>
    <row r="7" spans="1:21" ht="33.75" customHeight="1" thickBot="1" x14ac:dyDescent="0.3">
      <c r="A7" s="239" t="s">
        <v>344</v>
      </c>
      <c r="B7" s="240"/>
      <c r="C7" s="240"/>
      <c r="D7" s="120"/>
      <c r="E7" s="241" t="s">
        <v>395</v>
      </c>
      <c r="F7" s="242"/>
      <c r="G7" s="121"/>
      <c r="H7" s="121"/>
      <c r="I7" s="121"/>
      <c r="J7" s="121"/>
      <c r="K7" s="122"/>
      <c r="L7" s="121"/>
      <c r="M7" s="121"/>
    </row>
    <row r="8" spans="1:21" ht="18.75" customHeight="1" x14ac:dyDescent="0.15">
      <c r="A8" s="243"/>
      <c r="B8" s="244"/>
      <c r="C8" s="245"/>
      <c r="D8" s="223" t="s">
        <v>119</v>
      </c>
      <c r="E8" s="249" t="s">
        <v>396</v>
      </c>
      <c r="F8" s="252" t="s">
        <v>397</v>
      </c>
      <c r="G8" s="123" t="s">
        <v>398</v>
      </c>
      <c r="H8" s="124" t="s">
        <v>399</v>
      </c>
      <c r="I8" s="255" t="s">
        <v>400</v>
      </c>
      <c r="J8" s="256"/>
      <c r="K8" s="257"/>
      <c r="L8" s="220" t="s">
        <v>401</v>
      </c>
      <c r="M8" s="221"/>
      <c r="N8" s="222"/>
      <c r="O8" s="223" t="s">
        <v>119</v>
      </c>
    </row>
    <row r="9" spans="1:21" ht="18.75" customHeight="1" x14ac:dyDescent="0.15">
      <c r="A9" s="246"/>
      <c r="B9" s="247"/>
      <c r="C9" s="248"/>
      <c r="D9" s="224"/>
      <c r="E9" s="250"/>
      <c r="F9" s="253"/>
      <c r="G9" s="23" t="s">
        <v>402</v>
      </c>
      <c r="H9" s="125" t="s">
        <v>403</v>
      </c>
      <c r="I9" s="226" t="s">
        <v>404</v>
      </c>
      <c r="J9" s="227"/>
      <c r="K9" s="228"/>
      <c r="L9" s="229" t="s">
        <v>405</v>
      </c>
      <c r="M9" s="230"/>
      <c r="N9" s="231"/>
      <c r="O9" s="224"/>
    </row>
    <row r="10" spans="1:21" ht="18.75" customHeight="1" thickBot="1" x14ac:dyDescent="0.2">
      <c r="A10" s="126"/>
      <c r="B10" s="127" t="s">
        <v>114</v>
      </c>
      <c r="C10" s="128" t="s">
        <v>406</v>
      </c>
      <c r="D10" s="225"/>
      <c r="E10" s="251"/>
      <c r="F10" s="254"/>
      <c r="G10" s="129" t="s">
        <v>397</v>
      </c>
      <c r="H10" s="130" t="s">
        <v>407</v>
      </c>
      <c r="I10" s="131" t="s">
        <v>114</v>
      </c>
      <c r="J10" s="128" t="s">
        <v>406</v>
      </c>
      <c r="K10" s="132" t="s">
        <v>407</v>
      </c>
      <c r="L10" s="131" t="s">
        <v>114</v>
      </c>
      <c r="M10" s="130" t="s">
        <v>406</v>
      </c>
      <c r="N10" s="132" t="s">
        <v>407</v>
      </c>
      <c r="O10" s="225"/>
    </row>
    <row r="11" spans="1:21" ht="14.25" x14ac:dyDescent="0.15">
      <c r="A11" s="232" t="s">
        <v>128</v>
      </c>
      <c r="B11" s="133" t="s">
        <v>8</v>
      </c>
      <c r="C11" s="133" t="s">
        <v>408</v>
      </c>
      <c r="D11" s="133"/>
      <c r="E11" s="54"/>
      <c r="F11" s="54"/>
      <c r="G11" s="133"/>
      <c r="H11" s="134" t="s">
        <v>409</v>
      </c>
      <c r="I11" s="133" t="s">
        <v>8</v>
      </c>
      <c r="J11" s="133" t="s">
        <v>408</v>
      </c>
      <c r="K11" s="134" t="s">
        <v>410</v>
      </c>
      <c r="L11" s="133" t="s">
        <v>11</v>
      </c>
      <c r="M11" s="133" t="s">
        <v>408</v>
      </c>
      <c r="N11" s="134">
        <v>30</v>
      </c>
      <c r="O11" s="135"/>
    </row>
    <row r="12" spans="1:21" ht="14.25" x14ac:dyDescent="0.15">
      <c r="A12" s="233"/>
      <c r="B12" s="136"/>
      <c r="C12" s="136"/>
      <c r="D12" s="136"/>
      <c r="E12" s="66"/>
      <c r="F12" s="66"/>
      <c r="G12" s="136"/>
      <c r="H12" s="137"/>
      <c r="I12" s="136"/>
      <c r="J12" s="136"/>
      <c r="K12" s="137"/>
      <c r="L12" s="136"/>
      <c r="M12" s="136"/>
      <c r="N12" s="137"/>
      <c r="O12" s="138"/>
    </row>
    <row r="13" spans="1:21" ht="14.25" x14ac:dyDescent="0.15">
      <c r="A13" s="233"/>
      <c r="B13" s="139" t="s">
        <v>45</v>
      </c>
      <c r="C13" s="139" t="s">
        <v>223</v>
      </c>
      <c r="D13" s="139" t="s">
        <v>224</v>
      </c>
      <c r="E13" s="77"/>
      <c r="F13" s="77"/>
      <c r="G13" s="139"/>
      <c r="H13" s="140">
        <v>20</v>
      </c>
      <c r="I13" s="139" t="s">
        <v>45</v>
      </c>
      <c r="J13" s="141" t="s">
        <v>415</v>
      </c>
      <c r="K13" s="140">
        <v>15</v>
      </c>
      <c r="L13" s="139" t="s">
        <v>15</v>
      </c>
      <c r="M13" s="139" t="s">
        <v>135</v>
      </c>
      <c r="N13" s="140">
        <v>10</v>
      </c>
      <c r="O13" s="142"/>
    </row>
    <row r="14" spans="1:21" ht="14.25" x14ac:dyDescent="0.15">
      <c r="A14" s="233"/>
      <c r="B14" s="139"/>
      <c r="C14" s="139" t="s">
        <v>135</v>
      </c>
      <c r="D14" s="139"/>
      <c r="E14" s="77"/>
      <c r="F14" s="77"/>
      <c r="G14" s="139"/>
      <c r="H14" s="140">
        <v>20</v>
      </c>
      <c r="I14" s="139"/>
      <c r="J14" s="139" t="s">
        <v>135</v>
      </c>
      <c r="K14" s="140">
        <v>15</v>
      </c>
      <c r="L14" s="139"/>
      <c r="M14" s="139" t="s">
        <v>143</v>
      </c>
      <c r="N14" s="140">
        <v>5</v>
      </c>
      <c r="O14" s="142"/>
    </row>
    <row r="15" spans="1:21" ht="14.25" x14ac:dyDescent="0.15">
      <c r="A15" s="233"/>
      <c r="B15" s="139"/>
      <c r="C15" s="139" t="s">
        <v>143</v>
      </c>
      <c r="D15" s="139"/>
      <c r="E15" s="77"/>
      <c r="F15" s="77"/>
      <c r="G15" s="139"/>
      <c r="H15" s="140">
        <v>5</v>
      </c>
      <c r="I15" s="139"/>
      <c r="J15" s="139" t="s">
        <v>143</v>
      </c>
      <c r="K15" s="140">
        <v>5</v>
      </c>
      <c r="L15" s="136"/>
      <c r="M15" s="136"/>
      <c r="N15" s="137"/>
      <c r="O15" s="138"/>
    </row>
    <row r="16" spans="1:21" ht="14.25" x14ac:dyDescent="0.15">
      <c r="A16" s="233"/>
      <c r="B16" s="139"/>
      <c r="C16" s="139"/>
      <c r="D16" s="139"/>
      <c r="E16" s="77"/>
      <c r="F16" s="77"/>
      <c r="G16" s="139" t="s">
        <v>158</v>
      </c>
      <c r="H16" s="140" t="s">
        <v>412</v>
      </c>
      <c r="I16" s="139"/>
      <c r="J16" s="139"/>
      <c r="K16" s="140"/>
      <c r="L16" s="139" t="s">
        <v>48</v>
      </c>
      <c r="M16" s="139" t="s">
        <v>229</v>
      </c>
      <c r="N16" s="140">
        <v>10</v>
      </c>
      <c r="O16" s="142"/>
    </row>
    <row r="17" spans="1:15" ht="14.25" x14ac:dyDescent="0.15">
      <c r="A17" s="233"/>
      <c r="B17" s="139"/>
      <c r="C17" s="139"/>
      <c r="D17" s="139"/>
      <c r="E17" s="77"/>
      <c r="F17" s="77"/>
      <c r="G17" s="139" t="s">
        <v>151</v>
      </c>
      <c r="H17" s="140" t="s">
        <v>413</v>
      </c>
      <c r="I17" s="139"/>
      <c r="J17" s="139"/>
      <c r="K17" s="140"/>
      <c r="L17" s="136"/>
      <c r="M17" s="136"/>
      <c r="N17" s="137"/>
      <c r="O17" s="138"/>
    </row>
    <row r="18" spans="1:15" ht="14.25" x14ac:dyDescent="0.15">
      <c r="A18" s="233"/>
      <c r="B18" s="139"/>
      <c r="C18" s="139"/>
      <c r="D18" s="139"/>
      <c r="E18" s="77"/>
      <c r="F18" s="77" t="s">
        <v>146</v>
      </c>
      <c r="G18" s="139" t="s">
        <v>209</v>
      </c>
      <c r="H18" s="140" t="s">
        <v>413</v>
      </c>
      <c r="I18" s="139"/>
      <c r="J18" s="139"/>
      <c r="K18" s="140"/>
      <c r="L18" s="139" t="s">
        <v>51</v>
      </c>
      <c r="M18" s="139" t="s">
        <v>232</v>
      </c>
      <c r="N18" s="140">
        <v>5</v>
      </c>
      <c r="O18" s="142"/>
    </row>
    <row r="19" spans="1:15" ht="14.25" x14ac:dyDescent="0.15">
      <c r="A19" s="233"/>
      <c r="B19" s="136"/>
      <c r="C19" s="136"/>
      <c r="D19" s="136"/>
      <c r="E19" s="66"/>
      <c r="F19" s="66"/>
      <c r="G19" s="136"/>
      <c r="H19" s="137"/>
      <c r="I19" s="136"/>
      <c r="J19" s="136"/>
      <c r="K19" s="137"/>
      <c r="L19" s="139"/>
      <c r="M19" s="139" t="s">
        <v>185</v>
      </c>
      <c r="N19" s="140">
        <v>5</v>
      </c>
      <c r="O19" s="142"/>
    </row>
    <row r="20" spans="1:15" ht="14.25" x14ac:dyDescent="0.15">
      <c r="A20" s="233"/>
      <c r="B20" s="139" t="s">
        <v>46</v>
      </c>
      <c r="C20" s="139" t="s">
        <v>157</v>
      </c>
      <c r="D20" s="139"/>
      <c r="E20" s="77"/>
      <c r="F20" s="77"/>
      <c r="G20" s="139"/>
      <c r="H20" s="140">
        <v>10</v>
      </c>
      <c r="I20" s="139" t="s">
        <v>47</v>
      </c>
      <c r="J20" s="139" t="s">
        <v>229</v>
      </c>
      <c r="K20" s="140">
        <v>10</v>
      </c>
      <c r="L20" s="139"/>
      <c r="M20" s="139"/>
      <c r="N20" s="140"/>
      <c r="O20" s="142"/>
    </row>
    <row r="21" spans="1:15" ht="14.25" x14ac:dyDescent="0.15">
      <c r="A21" s="233"/>
      <c r="B21" s="139"/>
      <c r="C21" s="139" t="s">
        <v>229</v>
      </c>
      <c r="D21" s="139"/>
      <c r="E21" s="77"/>
      <c r="F21" s="77"/>
      <c r="G21" s="139"/>
      <c r="H21" s="140">
        <v>10</v>
      </c>
      <c r="I21" s="136"/>
      <c r="J21" s="136"/>
      <c r="K21" s="137"/>
      <c r="L21" s="139"/>
      <c r="M21" s="139"/>
      <c r="N21" s="140"/>
      <c r="O21" s="142"/>
    </row>
    <row r="22" spans="1:15" ht="14.25" x14ac:dyDescent="0.15">
      <c r="A22" s="233"/>
      <c r="B22" s="136"/>
      <c r="C22" s="136"/>
      <c r="D22" s="136"/>
      <c r="E22" s="66"/>
      <c r="F22" s="66"/>
      <c r="G22" s="136"/>
      <c r="H22" s="137"/>
      <c r="I22" s="139" t="s">
        <v>49</v>
      </c>
      <c r="J22" s="139" t="s">
        <v>232</v>
      </c>
      <c r="K22" s="140">
        <v>5</v>
      </c>
      <c r="L22" s="139"/>
      <c r="M22" s="139"/>
      <c r="N22" s="140"/>
      <c r="O22" s="142"/>
    </row>
    <row r="23" spans="1:15" ht="14.25" x14ac:dyDescent="0.15">
      <c r="A23" s="233"/>
      <c r="B23" s="139" t="s">
        <v>49</v>
      </c>
      <c r="C23" s="139" t="s">
        <v>232</v>
      </c>
      <c r="D23" s="139"/>
      <c r="E23" s="77"/>
      <c r="F23" s="143"/>
      <c r="G23" s="139"/>
      <c r="H23" s="140">
        <v>5</v>
      </c>
      <c r="I23" s="139"/>
      <c r="J23" s="139" t="s">
        <v>185</v>
      </c>
      <c r="K23" s="140">
        <v>5</v>
      </c>
      <c r="L23" s="139"/>
      <c r="M23" s="139"/>
      <c r="N23" s="140"/>
      <c r="O23" s="142"/>
    </row>
    <row r="24" spans="1:15" ht="14.25" x14ac:dyDescent="0.15">
      <c r="A24" s="233"/>
      <c r="B24" s="139"/>
      <c r="C24" s="139" t="s">
        <v>185</v>
      </c>
      <c r="D24" s="139"/>
      <c r="E24" s="77"/>
      <c r="F24" s="77"/>
      <c r="G24" s="139"/>
      <c r="H24" s="140">
        <v>5</v>
      </c>
      <c r="I24" s="139"/>
      <c r="J24" s="139" t="s">
        <v>138</v>
      </c>
      <c r="K24" s="140">
        <v>15</v>
      </c>
      <c r="L24" s="139"/>
      <c r="M24" s="139"/>
      <c r="N24" s="140"/>
      <c r="O24" s="142"/>
    </row>
    <row r="25" spans="1:15" ht="14.25" x14ac:dyDescent="0.15">
      <c r="A25" s="233"/>
      <c r="B25" s="139"/>
      <c r="C25" s="139" t="s">
        <v>138</v>
      </c>
      <c r="D25" s="139"/>
      <c r="E25" s="77" t="s">
        <v>139</v>
      </c>
      <c r="F25" s="77"/>
      <c r="G25" s="139"/>
      <c r="H25" s="140">
        <v>20</v>
      </c>
      <c r="I25" s="139"/>
      <c r="J25" s="139"/>
      <c r="K25" s="140"/>
      <c r="L25" s="139"/>
      <c r="M25" s="139"/>
      <c r="N25" s="140"/>
      <c r="O25" s="142"/>
    </row>
    <row r="26" spans="1:15" ht="14.25" x14ac:dyDescent="0.15">
      <c r="A26" s="233"/>
      <c r="B26" s="139"/>
      <c r="C26" s="139"/>
      <c r="D26" s="139"/>
      <c r="E26" s="77"/>
      <c r="F26" s="77"/>
      <c r="G26" s="139" t="s">
        <v>41</v>
      </c>
      <c r="H26" s="140" t="s">
        <v>412</v>
      </c>
      <c r="I26" s="139"/>
      <c r="J26" s="139"/>
      <c r="K26" s="140"/>
      <c r="L26" s="139"/>
      <c r="M26" s="139"/>
      <c r="N26" s="140"/>
      <c r="O26" s="142"/>
    </row>
    <row r="27" spans="1:15" ht="15" thickBot="1" x14ac:dyDescent="0.2">
      <c r="A27" s="234"/>
      <c r="B27" s="144"/>
      <c r="C27" s="144"/>
      <c r="D27" s="144"/>
      <c r="E27" s="88"/>
      <c r="F27" s="88"/>
      <c r="G27" s="144"/>
      <c r="H27" s="145"/>
      <c r="I27" s="144"/>
      <c r="J27" s="144"/>
      <c r="K27" s="145"/>
      <c r="L27" s="144"/>
      <c r="M27" s="144"/>
      <c r="N27" s="145"/>
      <c r="O27" s="146"/>
    </row>
    <row r="28" spans="1:15" ht="14.25" x14ac:dyDescent="0.15">
      <c r="B28" s="116"/>
      <c r="C28" s="116"/>
      <c r="D28" s="116"/>
      <c r="G28" s="116"/>
      <c r="H28" s="147"/>
      <c r="I28" s="116"/>
      <c r="J28" s="116"/>
      <c r="K28" s="147"/>
      <c r="L28" s="116"/>
      <c r="M28" s="116"/>
      <c r="N28" s="147"/>
    </row>
    <row r="29" spans="1:15" ht="14.25" x14ac:dyDescent="0.15">
      <c r="B29" s="116"/>
      <c r="C29" s="116"/>
      <c r="D29" s="116"/>
      <c r="G29" s="116"/>
      <c r="H29" s="147"/>
      <c r="I29" s="116"/>
      <c r="J29" s="116"/>
      <c r="K29" s="147"/>
      <c r="L29" s="116"/>
      <c r="M29" s="116"/>
      <c r="N29" s="147"/>
    </row>
    <row r="30" spans="1:15" ht="14.25" x14ac:dyDescent="0.15">
      <c r="B30" s="116"/>
      <c r="C30" s="116"/>
      <c r="D30" s="116"/>
      <c r="G30" s="116"/>
      <c r="H30" s="147"/>
      <c r="I30" s="116"/>
      <c r="J30" s="116"/>
      <c r="K30" s="147"/>
      <c r="L30" s="116"/>
      <c r="M30" s="116"/>
      <c r="N30" s="147"/>
    </row>
    <row r="31" spans="1:15" ht="14.25" x14ac:dyDescent="0.15">
      <c r="B31" s="116"/>
      <c r="C31" s="116"/>
      <c r="D31" s="116"/>
      <c r="G31" s="116"/>
      <c r="H31" s="147"/>
      <c r="I31" s="116"/>
      <c r="J31" s="116"/>
      <c r="K31" s="147"/>
      <c r="L31" s="116"/>
      <c r="M31" s="116"/>
      <c r="N31" s="147"/>
    </row>
    <row r="32" spans="1:15" ht="14.25" x14ac:dyDescent="0.15">
      <c r="B32" s="116"/>
      <c r="C32" s="116"/>
      <c r="D32" s="116"/>
      <c r="G32" s="116"/>
      <c r="H32" s="147"/>
      <c r="I32" s="116"/>
      <c r="J32" s="116"/>
      <c r="K32" s="147"/>
      <c r="L32" s="116"/>
      <c r="M32" s="116"/>
      <c r="N32" s="147"/>
    </row>
    <row r="33" spans="2:14" ht="14.25" x14ac:dyDescent="0.15">
      <c r="B33" s="116"/>
      <c r="C33" s="116"/>
      <c r="D33" s="116"/>
      <c r="G33" s="116"/>
      <c r="H33" s="147"/>
      <c r="I33" s="116"/>
      <c r="J33" s="116"/>
      <c r="K33" s="147"/>
      <c r="L33" s="116"/>
      <c r="M33" s="116"/>
      <c r="N33" s="147"/>
    </row>
    <row r="34" spans="2:14" ht="14.25" x14ac:dyDescent="0.15">
      <c r="B34" s="116"/>
      <c r="C34" s="116"/>
      <c r="D34" s="116"/>
      <c r="G34" s="116"/>
      <c r="H34" s="147"/>
      <c r="I34" s="116"/>
      <c r="J34" s="116"/>
      <c r="K34" s="147"/>
      <c r="L34" s="116"/>
      <c r="M34" s="116"/>
      <c r="N34" s="147"/>
    </row>
    <row r="35" spans="2:14" ht="14.25" x14ac:dyDescent="0.15">
      <c r="B35" s="116"/>
      <c r="C35" s="116"/>
      <c r="D35" s="116"/>
      <c r="G35" s="116"/>
      <c r="H35" s="147"/>
      <c r="I35" s="116"/>
      <c r="J35" s="116"/>
      <c r="K35" s="147"/>
      <c r="L35" s="116"/>
      <c r="M35" s="116"/>
      <c r="N35" s="147"/>
    </row>
    <row r="36" spans="2:14" ht="14.25" x14ac:dyDescent="0.15">
      <c r="B36" s="116"/>
      <c r="C36" s="116"/>
      <c r="D36" s="116"/>
      <c r="G36" s="116"/>
      <c r="H36" s="147"/>
      <c r="I36" s="116"/>
      <c r="J36" s="116"/>
      <c r="K36" s="147"/>
      <c r="L36" s="116"/>
      <c r="M36" s="116"/>
      <c r="N36" s="147"/>
    </row>
    <row r="37" spans="2:14" ht="14.25" x14ac:dyDescent="0.15">
      <c r="B37" s="116"/>
      <c r="C37" s="116"/>
      <c r="D37" s="116"/>
      <c r="G37" s="116"/>
      <c r="H37" s="147"/>
      <c r="I37" s="116"/>
      <c r="J37" s="116"/>
      <c r="K37" s="147"/>
      <c r="L37" s="116"/>
      <c r="M37" s="116"/>
      <c r="N37" s="147"/>
    </row>
    <row r="38" spans="2:14" ht="14.25" x14ac:dyDescent="0.15">
      <c r="B38" s="116"/>
      <c r="C38" s="116"/>
      <c r="D38" s="116"/>
      <c r="G38" s="116"/>
      <c r="H38" s="147"/>
      <c r="I38" s="116"/>
      <c r="J38" s="116"/>
      <c r="K38" s="147"/>
      <c r="L38" s="116"/>
      <c r="M38" s="116"/>
      <c r="N38" s="147"/>
    </row>
    <row r="39" spans="2:14" ht="14.25" x14ac:dyDescent="0.15">
      <c r="B39" s="116"/>
      <c r="C39" s="116"/>
      <c r="D39" s="116"/>
      <c r="G39" s="116"/>
      <c r="H39" s="147"/>
      <c r="I39" s="116"/>
      <c r="J39" s="116"/>
      <c r="K39" s="147"/>
      <c r="L39" s="116"/>
      <c r="M39" s="116"/>
      <c r="N39" s="147"/>
    </row>
    <row r="40" spans="2:14" ht="14.25" x14ac:dyDescent="0.15">
      <c r="B40" s="116"/>
      <c r="C40" s="116"/>
      <c r="D40" s="116"/>
      <c r="G40" s="116"/>
      <c r="H40" s="147"/>
      <c r="I40" s="116"/>
      <c r="J40" s="116"/>
      <c r="K40" s="147"/>
      <c r="L40" s="116"/>
      <c r="M40" s="116"/>
      <c r="N40" s="147"/>
    </row>
    <row r="41" spans="2:14" ht="14.25" x14ac:dyDescent="0.15">
      <c r="B41" s="116"/>
      <c r="C41" s="116"/>
      <c r="D41" s="116"/>
      <c r="G41" s="116"/>
      <c r="H41" s="147"/>
      <c r="I41" s="116"/>
      <c r="J41" s="116"/>
      <c r="K41" s="147"/>
      <c r="L41" s="116"/>
      <c r="M41" s="116"/>
      <c r="N41" s="147"/>
    </row>
    <row r="42" spans="2:14" ht="14.25" x14ac:dyDescent="0.15">
      <c r="B42" s="116"/>
      <c r="C42" s="116"/>
      <c r="D42" s="116"/>
      <c r="G42" s="116"/>
      <c r="H42" s="147"/>
      <c r="I42" s="116"/>
      <c r="J42" s="116"/>
      <c r="K42" s="147"/>
      <c r="L42" s="116"/>
      <c r="M42" s="116"/>
      <c r="N42" s="147"/>
    </row>
    <row r="43" spans="2:14" ht="14.25" x14ac:dyDescent="0.15">
      <c r="B43" s="116"/>
      <c r="C43" s="116"/>
      <c r="D43" s="116"/>
      <c r="G43" s="116"/>
      <c r="H43" s="147"/>
      <c r="I43" s="116"/>
      <c r="J43" s="116"/>
      <c r="K43" s="147"/>
      <c r="L43" s="116"/>
      <c r="M43" s="116"/>
      <c r="N43" s="147"/>
    </row>
    <row r="44" spans="2:14" ht="14.25" x14ac:dyDescent="0.15">
      <c r="B44" s="116"/>
      <c r="C44" s="116"/>
      <c r="D44" s="116"/>
      <c r="G44" s="116"/>
      <c r="H44" s="147"/>
      <c r="I44" s="116"/>
      <c r="J44" s="116"/>
      <c r="K44" s="147"/>
      <c r="L44" s="116"/>
      <c r="M44" s="116"/>
      <c r="N44" s="147"/>
    </row>
    <row r="45" spans="2:14" ht="14.25" x14ac:dyDescent="0.15">
      <c r="B45" s="116"/>
      <c r="C45" s="116"/>
      <c r="D45" s="116"/>
      <c r="G45" s="116"/>
      <c r="H45" s="147"/>
      <c r="I45" s="116"/>
      <c r="J45" s="116"/>
      <c r="K45" s="147"/>
      <c r="L45" s="116"/>
      <c r="M45" s="116"/>
      <c r="N45" s="147"/>
    </row>
    <row r="46" spans="2:14" ht="14.25" x14ac:dyDescent="0.15">
      <c r="B46" s="116"/>
      <c r="C46" s="116"/>
      <c r="D46" s="116"/>
      <c r="G46" s="116"/>
      <c r="H46" s="147"/>
      <c r="I46" s="116"/>
      <c r="J46" s="116"/>
      <c r="K46" s="147"/>
      <c r="L46" s="116"/>
      <c r="M46" s="116"/>
      <c r="N46" s="147"/>
    </row>
    <row r="47" spans="2:14" ht="14.25" x14ac:dyDescent="0.15">
      <c r="B47" s="116"/>
      <c r="C47" s="116"/>
      <c r="D47" s="116"/>
      <c r="G47" s="116"/>
      <c r="H47" s="147"/>
      <c r="I47" s="116"/>
      <c r="J47" s="116"/>
      <c r="K47" s="147"/>
      <c r="L47" s="116"/>
      <c r="M47" s="116"/>
      <c r="N47" s="147"/>
    </row>
    <row r="48" spans="2:14" ht="14.25" x14ac:dyDescent="0.15">
      <c r="B48" s="116"/>
      <c r="C48" s="116"/>
      <c r="D48" s="116"/>
      <c r="G48" s="116"/>
      <c r="H48" s="147"/>
      <c r="I48" s="116"/>
      <c r="J48" s="116"/>
      <c r="K48" s="147"/>
      <c r="L48" s="116"/>
      <c r="M48" s="116"/>
      <c r="N48" s="147"/>
    </row>
    <row r="49" spans="2:14" ht="14.25" x14ac:dyDescent="0.15">
      <c r="B49" s="116"/>
      <c r="C49" s="116"/>
      <c r="D49" s="116"/>
      <c r="G49" s="116"/>
      <c r="H49" s="147"/>
      <c r="I49" s="116"/>
      <c r="J49" s="116"/>
      <c r="K49" s="147"/>
      <c r="L49" s="116"/>
      <c r="M49" s="116"/>
      <c r="N49" s="147"/>
    </row>
    <row r="50" spans="2:14" ht="14.25" x14ac:dyDescent="0.15">
      <c r="B50" s="116"/>
      <c r="C50" s="116"/>
      <c r="D50" s="116"/>
      <c r="G50" s="116"/>
      <c r="H50" s="147"/>
      <c r="I50" s="116"/>
      <c r="J50" s="116"/>
      <c r="K50" s="147"/>
      <c r="L50" s="116"/>
      <c r="M50" s="116"/>
      <c r="N50" s="147"/>
    </row>
    <row r="51" spans="2:14" ht="14.25" x14ac:dyDescent="0.15">
      <c r="B51" s="116"/>
      <c r="C51" s="116"/>
      <c r="D51" s="116"/>
      <c r="G51" s="116"/>
      <c r="H51" s="147"/>
      <c r="I51" s="116"/>
      <c r="J51" s="116"/>
      <c r="K51" s="147"/>
      <c r="L51" s="116"/>
      <c r="M51" s="116"/>
      <c r="N51" s="147"/>
    </row>
    <row r="52" spans="2:14" ht="14.25" x14ac:dyDescent="0.15">
      <c r="B52" s="116"/>
      <c r="C52" s="116"/>
      <c r="D52" s="116"/>
      <c r="G52" s="116"/>
      <c r="H52" s="147"/>
      <c r="I52" s="116"/>
      <c r="J52" s="116"/>
      <c r="K52" s="147"/>
      <c r="L52" s="116"/>
      <c r="M52" s="116"/>
      <c r="N52" s="147"/>
    </row>
    <row r="53" spans="2:14" ht="14.25" x14ac:dyDescent="0.15">
      <c r="B53" s="116"/>
      <c r="C53" s="116"/>
      <c r="D53" s="116"/>
      <c r="G53" s="116"/>
      <c r="H53" s="147"/>
      <c r="I53" s="116"/>
      <c r="J53" s="116"/>
      <c r="K53" s="147"/>
      <c r="L53" s="116"/>
      <c r="M53" s="116"/>
      <c r="N53" s="147"/>
    </row>
    <row r="54" spans="2:14" ht="14.25" x14ac:dyDescent="0.15">
      <c r="B54" s="116"/>
      <c r="C54" s="116"/>
      <c r="D54" s="116"/>
      <c r="G54" s="116"/>
      <c r="H54" s="147"/>
      <c r="I54" s="116"/>
      <c r="J54" s="116"/>
      <c r="K54" s="147"/>
      <c r="L54" s="116"/>
      <c r="M54" s="116"/>
      <c r="N54" s="147"/>
    </row>
    <row r="55" spans="2:14" ht="14.25" x14ac:dyDescent="0.15">
      <c r="B55" s="116"/>
      <c r="C55" s="116"/>
      <c r="D55" s="116"/>
      <c r="G55" s="116"/>
      <c r="H55" s="147"/>
      <c r="I55" s="116"/>
      <c r="J55" s="116"/>
      <c r="K55" s="147"/>
      <c r="L55" s="116"/>
      <c r="M55" s="116"/>
      <c r="N55" s="147"/>
    </row>
    <row r="56" spans="2:14" ht="14.25" x14ac:dyDescent="0.15">
      <c r="B56" s="116"/>
      <c r="C56" s="116"/>
      <c r="D56" s="116"/>
      <c r="G56" s="116"/>
      <c r="H56" s="147"/>
      <c r="I56" s="116"/>
      <c r="J56" s="116"/>
      <c r="K56" s="147"/>
      <c r="L56" s="116"/>
      <c r="M56" s="116"/>
      <c r="N56" s="147"/>
    </row>
    <row r="57" spans="2:14" ht="14.25" x14ac:dyDescent="0.15">
      <c r="B57" s="116"/>
      <c r="C57" s="116"/>
      <c r="D57" s="116"/>
      <c r="G57" s="116"/>
      <c r="H57" s="147"/>
      <c r="I57" s="116"/>
      <c r="J57" s="116"/>
      <c r="K57" s="147"/>
      <c r="L57" s="116"/>
      <c r="M57" s="116"/>
      <c r="N57" s="147"/>
    </row>
    <row r="58" spans="2:14" ht="14.25" x14ac:dyDescent="0.15">
      <c r="B58" s="116"/>
      <c r="C58" s="116"/>
      <c r="D58" s="116"/>
      <c r="G58" s="116"/>
      <c r="H58" s="147"/>
      <c r="I58" s="116"/>
      <c r="J58" s="116"/>
      <c r="K58" s="147"/>
      <c r="L58" s="116"/>
      <c r="M58" s="116"/>
      <c r="N58" s="147"/>
    </row>
    <row r="59" spans="2:14" ht="14.25" x14ac:dyDescent="0.15">
      <c r="B59" s="116"/>
      <c r="C59" s="116"/>
      <c r="D59" s="116"/>
      <c r="G59" s="116"/>
      <c r="H59" s="147"/>
      <c r="I59" s="116"/>
      <c r="J59" s="116"/>
      <c r="K59" s="147"/>
      <c r="L59" s="116"/>
      <c r="M59" s="116"/>
      <c r="N59" s="147"/>
    </row>
    <row r="60" spans="2:14" ht="14.25" x14ac:dyDescent="0.15">
      <c r="B60" s="116"/>
      <c r="C60" s="116"/>
      <c r="D60" s="116"/>
      <c r="G60" s="116"/>
      <c r="H60" s="147"/>
      <c r="I60" s="116"/>
      <c r="J60" s="116"/>
      <c r="K60" s="147"/>
      <c r="L60" s="116"/>
      <c r="M60" s="116"/>
      <c r="N60" s="147"/>
    </row>
    <row r="61" spans="2:14" ht="14.25" x14ac:dyDescent="0.15">
      <c r="B61" s="116"/>
      <c r="C61" s="116"/>
      <c r="D61" s="116"/>
      <c r="G61" s="116"/>
      <c r="H61" s="147"/>
      <c r="I61" s="116"/>
      <c r="J61" s="116"/>
      <c r="K61" s="147"/>
      <c r="L61" s="116"/>
      <c r="M61" s="116"/>
      <c r="N61" s="147"/>
    </row>
    <row r="62" spans="2:14" ht="14.25" x14ac:dyDescent="0.15">
      <c r="B62" s="116"/>
      <c r="C62" s="116"/>
      <c r="D62" s="116"/>
      <c r="G62" s="116"/>
      <c r="H62" s="147"/>
      <c r="I62" s="116"/>
      <c r="J62" s="116"/>
      <c r="K62" s="147"/>
      <c r="L62" s="116"/>
      <c r="M62" s="116"/>
      <c r="N62" s="147"/>
    </row>
    <row r="63" spans="2:14" ht="14.25" x14ac:dyDescent="0.15">
      <c r="B63" s="116"/>
      <c r="C63" s="116"/>
      <c r="D63" s="116"/>
      <c r="G63" s="116"/>
      <c r="H63" s="147"/>
      <c r="I63" s="116"/>
      <c r="J63" s="116"/>
      <c r="K63" s="147"/>
      <c r="L63" s="116"/>
      <c r="M63" s="116"/>
      <c r="N63" s="147"/>
    </row>
    <row r="64" spans="2:14" ht="14.25" x14ac:dyDescent="0.15">
      <c r="B64" s="116"/>
      <c r="C64" s="116"/>
      <c r="D64" s="116"/>
      <c r="G64" s="116"/>
      <c r="H64" s="147"/>
      <c r="I64" s="116"/>
      <c r="J64" s="116"/>
      <c r="K64" s="147"/>
      <c r="L64" s="116"/>
      <c r="M64" s="116"/>
      <c r="N64" s="147"/>
    </row>
    <row r="65" spans="2:14" ht="14.25" x14ac:dyDescent="0.15">
      <c r="B65" s="116"/>
      <c r="C65" s="116"/>
      <c r="D65" s="116"/>
      <c r="G65" s="116"/>
      <c r="H65" s="147"/>
      <c r="I65" s="116"/>
      <c r="J65" s="116"/>
      <c r="K65" s="147"/>
      <c r="L65" s="116"/>
      <c r="M65" s="116"/>
      <c r="N65" s="147"/>
    </row>
    <row r="66" spans="2:14" ht="14.25" x14ac:dyDescent="0.15">
      <c r="B66" s="116"/>
      <c r="C66" s="116"/>
      <c r="D66" s="116"/>
      <c r="G66" s="116"/>
      <c r="H66" s="147"/>
      <c r="I66" s="116"/>
      <c r="J66" s="116"/>
      <c r="K66" s="147"/>
      <c r="L66" s="116"/>
      <c r="M66" s="116"/>
      <c r="N66" s="147"/>
    </row>
    <row r="67" spans="2:14" ht="14.25" x14ac:dyDescent="0.15">
      <c r="B67" s="116"/>
      <c r="C67" s="116"/>
      <c r="D67" s="116"/>
      <c r="G67" s="116"/>
      <c r="H67" s="147"/>
      <c r="I67" s="116"/>
      <c r="J67" s="116"/>
      <c r="K67" s="147"/>
      <c r="L67" s="116"/>
      <c r="M67" s="116"/>
      <c r="N67" s="147"/>
    </row>
    <row r="68" spans="2:14" ht="14.25" x14ac:dyDescent="0.15">
      <c r="B68" s="116"/>
      <c r="C68" s="116"/>
      <c r="D68" s="116"/>
      <c r="G68" s="116"/>
      <c r="H68" s="147"/>
      <c r="I68" s="116"/>
      <c r="J68" s="116"/>
      <c r="K68" s="147"/>
      <c r="L68" s="116"/>
      <c r="M68" s="116"/>
      <c r="N68" s="147"/>
    </row>
  </sheetData>
  <mergeCells count="15">
    <mergeCell ref="E1:N1"/>
    <mergeCell ref="A2:O2"/>
    <mergeCell ref="E6:F6"/>
    <mergeCell ref="A7:C7"/>
    <mergeCell ref="E7:F7"/>
    <mergeCell ref="L8:N8"/>
    <mergeCell ref="O8:O10"/>
    <mergeCell ref="I9:K9"/>
    <mergeCell ref="L9:N9"/>
    <mergeCell ref="A11:A27"/>
    <mergeCell ref="A8:C9"/>
    <mergeCell ref="D8:D10"/>
    <mergeCell ref="E8:E10"/>
    <mergeCell ref="F8:F10"/>
    <mergeCell ref="I8:K8"/>
  </mergeCells>
  <phoneticPr fontId="11"/>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AB29"/>
  <sheetViews>
    <sheetView showZeros="0" zoomScale="60" zoomScaleNormal="60" zoomScaleSheetLayoutView="80" workbookViewId="0"/>
  </sheetViews>
  <sheetFormatPr defaultColWidth="9" defaultRowHeight="18.75" customHeight="1" x14ac:dyDescent="0.15"/>
  <cols>
    <col min="1" max="1" width="4.125" style="97" customWidth="1"/>
    <col min="2" max="2" width="22.5" style="98" customWidth="1"/>
    <col min="3" max="3" width="26.625" style="98" customWidth="1"/>
    <col min="4" max="4" width="17.125" style="63" customWidth="1"/>
    <col min="5" max="5" width="8.125" style="99" customWidth="1"/>
    <col min="6" max="6" width="4" style="100" customWidth="1"/>
    <col min="7" max="7" width="10.25" style="100" hidden="1" customWidth="1"/>
    <col min="8" max="8" width="23.25" style="31" customWidth="1"/>
    <col min="9" max="9" width="17.125" style="63" customWidth="1"/>
    <col min="10" max="10" width="8.125" style="100" customWidth="1"/>
    <col min="11" max="11" width="4" style="100" customWidth="1"/>
    <col min="12" max="12" width="10.25" style="100" hidden="1" customWidth="1"/>
    <col min="13" max="13" width="8.25" style="100" customWidth="1"/>
    <col min="14" max="14" width="8.625" style="101" hidden="1" customWidth="1"/>
    <col min="15" max="15" width="97.75" style="98" customWidth="1"/>
    <col min="16" max="16" width="14.125" style="31" customWidth="1"/>
    <col min="17" max="17" width="16" style="63" customWidth="1"/>
    <col min="18" max="18" width="10.125" style="102" customWidth="1"/>
    <col min="19" max="19" width="10.125" style="99" customWidth="1"/>
    <col min="20" max="20" width="10.125" style="63" customWidth="1"/>
    <col min="21" max="21" width="5.125" style="63" customWidth="1"/>
    <col min="29" max="256" width="9" style="13"/>
    <col min="257" max="257" width="4.125" style="13" customWidth="1"/>
    <col min="258" max="258" width="22.5" style="13" customWidth="1"/>
    <col min="259" max="259" width="26.625" style="13" customWidth="1"/>
    <col min="260" max="260" width="17.125" style="13" customWidth="1"/>
    <col min="261" max="261" width="8.125" style="13" customWidth="1"/>
    <col min="262" max="262" width="4" style="13" customWidth="1"/>
    <col min="263" max="263" width="0" style="13" hidden="1" customWidth="1"/>
    <col min="264" max="264" width="23.25" style="13" customWidth="1"/>
    <col min="265" max="265" width="17.125" style="13" customWidth="1"/>
    <col min="266" max="266" width="8.125" style="13" customWidth="1"/>
    <col min="267" max="267" width="4" style="13" customWidth="1"/>
    <col min="268" max="268" width="0" style="13" hidden="1" customWidth="1"/>
    <col min="269" max="269" width="8.25" style="13" customWidth="1"/>
    <col min="270" max="270" width="0" style="13" hidden="1" customWidth="1"/>
    <col min="271" max="271" width="97.75" style="13" customWidth="1"/>
    <col min="272" max="272" width="14.125" style="13" customWidth="1"/>
    <col min="273" max="273" width="16" style="13" customWidth="1"/>
    <col min="274" max="276" width="10.125" style="13" customWidth="1"/>
    <col min="277" max="277" width="5.125" style="13" customWidth="1"/>
    <col min="278" max="512" width="9" style="13"/>
    <col min="513" max="513" width="4.125" style="13" customWidth="1"/>
    <col min="514" max="514" width="22.5" style="13" customWidth="1"/>
    <col min="515" max="515" width="26.625" style="13" customWidth="1"/>
    <col min="516" max="516" width="17.125" style="13" customWidth="1"/>
    <col min="517" max="517" width="8.125" style="13" customWidth="1"/>
    <col min="518" max="518" width="4" style="13" customWidth="1"/>
    <col min="519" max="519" width="0" style="13" hidden="1" customWidth="1"/>
    <col min="520" max="520" width="23.25" style="13" customWidth="1"/>
    <col min="521" max="521" width="17.125" style="13" customWidth="1"/>
    <col min="522" max="522" width="8.125" style="13" customWidth="1"/>
    <col min="523" max="523" width="4" style="13" customWidth="1"/>
    <col min="524" max="524" width="0" style="13" hidden="1" customWidth="1"/>
    <col min="525" max="525" width="8.25" style="13" customWidth="1"/>
    <col min="526" max="526" width="0" style="13" hidden="1" customWidth="1"/>
    <col min="527" max="527" width="97.75" style="13" customWidth="1"/>
    <col min="528" max="528" width="14.125" style="13" customWidth="1"/>
    <col min="529" max="529" width="16" style="13" customWidth="1"/>
    <col min="530" max="532" width="10.125" style="13" customWidth="1"/>
    <col min="533" max="533" width="5.125" style="13" customWidth="1"/>
    <col min="534" max="768" width="9" style="13"/>
    <col min="769" max="769" width="4.125" style="13" customWidth="1"/>
    <col min="770" max="770" width="22.5" style="13" customWidth="1"/>
    <col min="771" max="771" width="26.625" style="13" customWidth="1"/>
    <col min="772" max="772" width="17.125" style="13" customWidth="1"/>
    <col min="773" max="773" width="8.125" style="13" customWidth="1"/>
    <col min="774" max="774" width="4" style="13" customWidth="1"/>
    <col min="775" max="775" width="0" style="13" hidden="1" customWidth="1"/>
    <col min="776" max="776" width="23.25" style="13" customWidth="1"/>
    <col min="777" max="777" width="17.125" style="13" customWidth="1"/>
    <col min="778" max="778" width="8.125" style="13" customWidth="1"/>
    <col min="779" max="779" width="4" style="13" customWidth="1"/>
    <col min="780" max="780" width="0" style="13" hidden="1" customWidth="1"/>
    <col min="781" max="781" width="8.25" style="13" customWidth="1"/>
    <col min="782" max="782" width="0" style="13" hidden="1" customWidth="1"/>
    <col min="783" max="783" width="97.75" style="13" customWidth="1"/>
    <col min="784" max="784" width="14.125" style="13" customWidth="1"/>
    <col min="785" max="785" width="16" style="13" customWidth="1"/>
    <col min="786" max="788" width="10.125" style="13" customWidth="1"/>
    <col min="789" max="789" width="5.125" style="13" customWidth="1"/>
    <col min="790" max="1024" width="9" style="13"/>
    <col min="1025" max="1025" width="4.125" style="13" customWidth="1"/>
    <col min="1026" max="1026" width="22.5" style="13" customWidth="1"/>
    <col min="1027" max="1027" width="26.625" style="13" customWidth="1"/>
    <col min="1028" max="1028" width="17.125" style="13" customWidth="1"/>
    <col min="1029" max="1029" width="8.125" style="13" customWidth="1"/>
    <col min="1030" max="1030" width="4" style="13" customWidth="1"/>
    <col min="1031" max="1031" width="0" style="13" hidden="1" customWidth="1"/>
    <col min="1032" max="1032" width="23.25" style="13" customWidth="1"/>
    <col min="1033" max="1033" width="17.125" style="13" customWidth="1"/>
    <col min="1034" max="1034" width="8.125" style="13" customWidth="1"/>
    <col min="1035" max="1035" width="4" style="13" customWidth="1"/>
    <col min="1036" max="1036" width="0" style="13" hidden="1" customWidth="1"/>
    <col min="1037" max="1037" width="8.25" style="13" customWidth="1"/>
    <col min="1038" max="1038" width="0" style="13" hidden="1" customWidth="1"/>
    <col min="1039" max="1039" width="97.75" style="13" customWidth="1"/>
    <col min="1040" max="1040" width="14.125" style="13" customWidth="1"/>
    <col min="1041" max="1041" width="16" style="13" customWidth="1"/>
    <col min="1042" max="1044" width="10.125" style="13" customWidth="1"/>
    <col min="1045" max="1045" width="5.125" style="13" customWidth="1"/>
    <col min="1046" max="1280" width="9" style="13"/>
    <col min="1281" max="1281" width="4.125" style="13" customWidth="1"/>
    <col min="1282" max="1282" width="22.5" style="13" customWidth="1"/>
    <col min="1283" max="1283" width="26.625" style="13" customWidth="1"/>
    <col min="1284" max="1284" width="17.125" style="13" customWidth="1"/>
    <col min="1285" max="1285" width="8.125" style="13" customWidth="1"/>
    <col min="1286" max="1286" width="4" style="13" customWidth="1"/>
    <col min="1287" max="1287" width="0" style="13" hidden="1" customWidth="1"/>
    <col min="1288" max="1288" width="23.25" style="13" customWidth="1"/>
    <col min="1289" max="1289" width="17.125" style="13" customWidth="1"/>
    <col min="1290" max="1290" width="8.125" style="13" customWidth="1"/>
    <col min="1291" max="1291" width="4" style="13" customWidth="1"/>
    <col min="1292" max="1292" width="0" style="13" hidden="1" customWidth="1"/>
    <col min="1293" max="1293" width="8.25" style="13" customWidth="1"/>
    <col min="1294" max="1294" width="0" style="13" hidden="1" customWidth="1"/>
    <col min="1295" max="1295" width="97.75" style="13" customWidth="1"/>
    <col min="1296" max="1296" width="14.125" style="13" customWidth="1"/>
    <col min="1297" max="1297" width="16" style="13" customWidth="1"/>
    <col min="1298" max="1300" width="10.125" style="13" customWidth="1"/>
    <col min="1301" max="1301" width="5.125" style="13" customWidth="1"/>
    <col min="1302" max="1536" width="9" style="13"/>
    <col min="1537" max="1537" width="4.125" style="13" customWidth="1"/>
    <col min="1538" max="1538" width="22.5" style="13" customWidth="1"/>
    <col min="1539" max="1539" width="26.625" style="13" customWidth="1"/>
    <col min="1540" max="1540" width="17.125" style="13" customWidth="1"/>
    <col min="1541" max="1541" width="8.125" style="13" customWidth="1"/>
    <col min="1542" max="1542" width="4" style="13" customWidth="1"/>
    <col min="1543" max="1543" width="0" style="13" hidden="1" customWidth="1"/>
    <col min="1544" max="1544" width="23.25" style="13" customWidth="1"/>
    <col min="1545" max="1545" width="17.125" style="13" customWidth="1"/>
    <col min="1546" max="1546" width="8.125" style="13" customWidth="1"/>
    <col min="1547" max="1547" width="4" style="13" customWidth="1"/>
    <col min="1548" max="1548" width="0" style="13" hidden="1" customWidth="1"/>
    <col min="1549" max="1549" width="8.25" style="13" customWidth="1"/>
    <col min="1550" max="1550" width="0" style="13" hidden="1" customWidth="1"/>
    <col min="1551" max="1551" width="97.75" style="13" customWidth="1"/>
    <col min="1552" max="1552" width="14.125" style="13" customWidth="1"/>
    <col min="1553" max="1553" width="16" style="13" customWidth="1"/>
    <col min="1554" max="1556" width="10.125" style="13" customWidth="1"/>
    <col min="1557" max="1557" width="5.125" style="13" customWidth="1"/>
    <col min="1558" max="1792" width="9" style="13"/>
    <col min="1793" max="1793" width="4.125" style="13" customWidth="1"/>
    <col min="1794" max="1794" width="22.5" style="13" customWidth="1"/>
    <col min="1795" max="1795" width="26.625" style="13" customWidth="1"/>
    <col min="1796" max="1796" width="17.125" style="13" customWidth="1"/>
    <col min="1797" max="1797" width="8.125" style="13" customWidth="1"/>
    <col min="1798" max="1798" width="4" style="13" customWidth="1"/>
    <col min="1799" max="1799" width="0" style="13" hidden="1" customWidth="1"/>
    <col min="1800" max="1800" width="23.25" style="13" customWidth="1"/>
    <col min="1801" max="1801" width="17.125" style="13" customWidth="1"/>
    <col min="1802" max="1802" width="8.125" style="13" customWidth="1"/>
    <col min="1803" max="1803" width="4" style="13" customWidth="1"/>
    <col min="1804" max="1804" width="0" style="13" hidden="1" customWidth="1"/>
    <col min="1805" max="1805" width="8.25" style="13" customWidth="1"/>
    <col min="1806" max="1806" width="0" style="13" hidden="1" customWidth="1"/>
    <col min="1807" max="1807" width="97.75" style="13" customWidth="1"/>
    <col min="1808" max="1808" width="14.125" style="13" customWidth="1"/>
    <col min="1809" max="1809" width="16" style="13" customWidth="1"/>
    <col min="1810" max="1812" width="10.125" style="13" customWidth="1"/>
    <col min="1813" max="1813" width="5.125" style="13" customWidth="1"/>
    <col min="1814" max="2048" width="9" style="13"/>
    <col min="2049" max="2049" width="4.125" style="13" customWidth="1"/>
    <col min="2050" max="2050" width="22.5" style="13" customWidth="1"/>
    <col min="2051" max="2051" width="26.625" style="13" customWidth="1"/>
    <col min="2052" max="2052" width="17.125" style="13" customWidth="1"/>
    <col min="2053" max="2053" width="8.125" style="13" customWidth="1"/>
    <col min="2054" max="2054" width="4" style="13" customWidth="1"/>
    <col min="2055" max="2055" width="0" style="13" hidden="1" customWidth="1"/>
    <col min="2056" max="2056" width="23.25" style="13" customWidth="1"/>
    <col min="2057" max="2057" width="17.125" style="13" customWidth="1"/>
    <col min="2058" max="2058" width="8.125" style="13" customWidth="1"/>
    <col min="2059" max="2059" width="4" style="13" customWidth="1"/>
    <col min="2060" max="2060" width="0" style="13" hidden="1" customWidth="1"/>
    <col min="2061" max="2061" width="8.25" style="13" customWidth="1"/>
    <col min="2062" max="2062" width="0" style="13" hidden="1" customWidth="1"/>
    <col min="2063" max="2063" width="97.75" style="13" customWidth="1"/>
    <col min="2064" max="2064" width="14.125" style="13" customWidth="1"/>
    <col min="2065" max="2065" width="16" style="13" customWidth="1"/>
    <col min="2066" max="2068" width="10.125" style="13" customWidth="1"/>
    <col min="2069" max="2069" width="5.125" style="13" customWidth="1"/>
    <col min="2070" max="2304" width="9" style="13"/>
    <col min="2305" max="2305" width="4.125" style="13" customWidth="1"/>
    <col min="2306" max="2306" width="22.5" style="13" customWidth="1"/>
    <col min="2307" max="2307" width="26.625" style="13" customWidth="1"/>
    <col min="2308" max="2308" width="17.125" style="13" customWidth="1"/>
    <col min="2309" max="2309" width="8.125" style="13" customWidth="1"/>
    <col min="2310" max="2310" width="4" style="13" customWidth="1"/>
    <col min="2311" max="2311" width="0" style="13" hidden="1" customWidth="1"/>
    <col min="2312" max="2312" width="23.25" style="13" customWidth="1"/>
    <col min="2313" max="2313" width="17.125" style="13" customWidth="1"/>
    <col min="2314" max="2314" width="8.125" style="13" customWidth="1"/>
    <col min="2315" max="2315" width="4" style="13" customWidth="1"/>
    <col min="2316" max="2316" width="0" style="13" hidden="1" customWidth="1"/>
    <col min="2317" max="2317" width="8.25" style="13" customWidth="1"/>
    <col min="2318" max="2318" width="0" style="13" hidden="1" customWidth="1"/>
    <col min="2319" max="2319" width="97.75" style="13" customWidth="1"/>
    <col min="2320" max="2320" width="14.125" style="13" customWidth="1"/>
    <col min="2321" max="2321" width="16" style="13" customWidth="1"/>
    <col min="2322" max="2324" width="10.125" style="13" customWidth="1"/>
    <col min="2325" max="2325" width="5.125" style="13" customWidth="1"/>
    <col min="2326" max="2560" width="9" style="13"/>
    <col min="2561" max="2561" width="4.125" style="13" customWidth="1"/>
    <col min="2562" max="2562" width="22.5" style="13" customWidth="1"/>
    <col min="2563" max="2563" width="26.625" style="13" customWidth="1"/>
    <col min="2564" max="2564" width="17.125" style="13" customWidth="1"/>
    <col min="2565" max="2565" width="8.125" style="13" customWidth="1"/>
    <col min="2566" max="2566" width="4" style="13" customWidth="1"/>
    <col min="2567" max="2567" width="0" style="13" hidden="1" customWidth="1"/>
    <col min="2568" max="2568" width="23.25" style="13" customWidth="1"/>
    <col min="2569" max="2569" width="17.125" style="13" customWidth="1"/>
    <col min="2570" max="2570" width="8.125" style="13" customWidth="1"/>
    <col min="2571" max="2571" width="4" style="13" customWidth="1"/>
    <col min="2572" max="2572" width="0" style="13" hidden="1" customWidth="1"/>
    <col min="2573" max="2573" width="8.25" style="13" customWidth="1"/>
    <col min="2574" max="2574" width="0" style="13" hidden="1" customWidth="1"/>
    <col min="2575" max="2575" width="97.75" style="13" customWidth="1"/>
    <col min="2576" max="2576" width="14.125" style="13" customWidth="1"/>
    <col min="2577" max="2577" width="16" style="13" customWidth="1"/>
    <col min="2578" max="2580" width="10.125" style="13" customWidth="1"/>
    <col min="2581" max="2581" width="5.125" style="13" customWidth="1"/>
    <col min="2582" max="2816" width="9" style="13"/>
    <col min="2817" max="2817" width="4.125" style="13" customWidth="1"/>
    <col min="2818" max="2818" width="22.5" style="13" customWidth="1"/>
    <col min="2819" max="2819" width="26.625" style="13" customWidth="1"/>
    <col min="2820" max="2820" width="17.125" style="13" customWidth="1"/>
    <col min="2821" max="2821" width="8.125" style="13" customWidth="1"/>
    <col min="2822" max="2822" width="4" style="13" customWidth="1"/>
    <col min="2823" max="2823" width="0" style="13" hidden="1" customWidth="1"/>
    <col min="2824" max="2824" width="23.25" style="13" customWidth="1"/>
    <col min="2825" max="2825" width="17.125" style="13" customWidth="1"/>
    <col min="2826" max="2826" width="8.125" style="13" customWidth="1"/>
    <col min="2827" max="2827" width="4" style="13" customWidth="1"/>
    <col min="2828" max="2828" width="0" style="13" hidden="1" customWidth="1"/>
    <col min="2829" max="2829" width="8.25" style="13" customWidth="1"/>
    <col min="2830" max="2830" width="0" style="13" hidden="1" customWidth="1"/>
    <col min="2831" max="2831" width="97.75" style="13" customWidth="1"/>
    <col min="2832" max="2832" width="14.125" style="13" customWidth="1"/>
    <col min="2833" max="2833" width="16" style="13" customWidth="1"/>
    <col min="2834" max="2836" width="10.125" style="13" customWidth="1"/>
    <col min="2837" max="2837" width="5.125" style="13" customWidth="1"/>
    <col min="2838" max="3072" width="9" style="13"/>
    <col min="3073" max="3073" width="4.125" style="13" customWidth="1"/>
    <col min="3074" max="3074" width="22.5" style="13" customWidth="1"/>
    <col min="3075" max="3075" width="26.625" style="13" customWidth="1"/>
    <col min="3076" max="3076" width="17.125" style="13" customWidth="1"/>
    <col min="3077" max="3077" width="8.125" style="13" customWidth="1"/>
    <col min="3078" max="3078" width="4" style="13" customWidth="1"/>
    <col min="3079" max="3079" width="0" style="13" hidden="1" customWidth="1"/>
    <col min="3080" max="3080" width="23.25" style="13" customWidth="1"/>
    <col min="3081" max="3081" width="17.125" style="13" customWidth="1"/>
    <col min="3082" max="3082" width="8.125" style="13" customWidth="1"/>
    <col min="3083" max="3083" width="4" style="13" customWidth="1"/>
    <col min="3084" max="3084" width="0" style="13" hidden="1" customWidth="1"/>
    <col min="3085" max="3085" width="8.25" style="13" customWidth="1"/>
    <col min="3086" max="3086" width="0" style="13" hidden="1" customWidth="1"/>
    <col min="3087" max="3087" width="97.75" style="13" customWidth="1"/>
    <col min="3088" max="3088" width="14.125" style="13" customWidth="1"/>
    <col min="3089" max="3089" width="16" style="13" customWidth="1"/>
    <col min="3090" max="3092" width="10.125" style="13" customWidth="1"/>
    <col min="3093" max="3093" width="5.125" style="13" customWidth="1"/>
    <col min="3094" max="3328" width="9" style="13"/>
    <col min="3329" max="3329" width="4.125" style="13" customWidth="1"/>
    <col min="3330" max="3330" width="22.5" style="13" customWidth="1"/>
    <col min="3331" max="3331" width="26.625" style="13" customWidth="1"/>
    <col min="3332" max="3332" width="17.125" style="13" customWidth="1"/>
    <col min="3333" max="3333" width="8.125" style="13" customWidth="1"/>
    <col min="3334" max="3334" width="4" style="13" customWidth="1"/>
    <col min="3335" max="3335" width="0" style="13" hidden="1" customWidth="1"/>
    <col min="3336" max="3336" width="23.25" style="13" customWidth="1"/>
    <col min="3337" max="3337" width="17.125" style="13" customWidth="1"/>
    <col min="3338" max="3338" width="8.125" style="13" customWidth="1"/>
    <col min="3339" max="3339" width="4" style="13" customWidth="1"/>
    <col min="3340" max="3340" width="0" style="13" hidden="1" customWidth="1"/>
    <col min="3341" max="3341" width="8.25" style="13" customWidth="1"/>
    <col min="3342" max="3342" width="0" style="13" hidden="1" customWidth="1"/>
    <col min="3343" max="3343" width="97.75" style="13" customWidth="1"/>
    <col min="3344" max="3344" width="14.125" style="13" customWidth="1"/>
    <col min="3345" max="3345" width="16" style="13" customWidth="1"/>
    <col min="3346" max="3348" width="10.125" style="13" customWidth="1"/>
    <col min="3349" max="3349" width="5.125" style="13" customWidth="1"/>
    <col min="3350" max="3584" width="9" style="13"/>
    <col min="3585" max="3585" width="4.125" style="13" customWidth="1"/>
    <col min="3586" max="3586" width="22.5" style="13" customWidth="1"/>
    <col min="3587" max="3587" width="26.625" style="13" customWidth="1"/>
    <col min="3588" max="3588" width="17.125" style="13" customWidth="1"/>
    <col min="3589" max="3589" width="8.125" style="13" customWidth="1"/>
    <col min="3590" max="3590" width="4" style="13" customWidth="1"/>
    <col min="3591" max="3591" width="0" style="13" hidden="1" customWidth="1"/>
    <col min="3592" max="3592" width="23.25" style="13" customWidth="1"/>
    <col min="3593" max="3593" width="17.125" style="13" customWidth="1"/>
    <col min="3594" max="3594" width="8.125" style="13" customWidth="1"/>
    <col min="3595" max="3595" width="4" style="13" customWidth="1"/>
    <col min="3596" max="3596" width="0" style="13" hidden="1" customWidth="1"/>
    <col min="3597" max="3597" width="8.25" style="13" customWidth="1"/>
    <col min="3598" max="3598" width="0" style="13" hidden="1" customWidth="1"/>
    <col min="3599" max="3599" width="97.75" style="13" customWidth="1"/>
    <col min="3600" max="3600" width="14.125" style="13" customWidth="1"/>
    <col min="3601" max="3601" width="16" style="13" customWidth="1"/>
    <col min="3602" max="3604" width="10.125" style="13" customWidth="1"/>
    <col min="3605" max="3605" width="5.125" style="13" customWidth="1"/>
    <col min="3606" max="3840" width="9" style="13"/>
    <col min="3841" max="3841" width="4.125" style="13" customWidth="1"/>
    <col min="3842" max="3842" width="22.5" style="13" customWidth="1"/>
    <col min="3843" max="3843" width="26.625" style="13" customWidth="1"/>
    <col min="3844" max="3844" width="17.125" style="13" customWidth="1"/>
    <col min="3845" max="3845" width="8.125" style="13" customWidth="1"/>
    <col min="3846" max="3846" width="4" style="13" customWidth="1"/>
    <col min="3847" max="3847" width="0" style="13" hidden="1" customWidth="1"/>
    <col min="3848" max="3848" width="23.25" style="13" customWidth="1"/>
    <col min="3849" max="3849" width="17.125" style="13" customWidth="1"/>
    <col min="3850" max="3850" width="8.125" style="13" customWidth="1"/>
    <col min="3851" max="3851" width="4" style="13" customWidth="1"/>
    <col min="3852" max="3852" width="0" style="13" hidden="1" customWidth="1"/>
    <col min="3853" max="3853" width="8.25" style="13" customWidth="1"/>
    <col min="3854" max="3854" width="0" style="13" hidden="1" customWidth="1"/>
    <col min="3855" max="3855" width="97.75" style="13" customWidth="1"/>
    <col min="3856" max="3856" width="14.125" style="13" customWidth="1"/>
    <col min="3857" max="3857" width="16" style="13" customWidth="1"/>
    <col min="3858" max="3860" width="10.125" style="13" customWidth="1"/>
    <col min="3861" max="3861" width="5.125" style="13" customWidth="1"/>
    <col min="3862" max="4096" width="9" style="13"/>
    <col min="4097" max="4097" width="4.125" style="13" customWidth="1"/>
    <col min="4098" max="4098" width="22.5" style="13" customWidth="1"/>
    <col min="4099" max="4099" width="26.625" style="13" customWidth="1"/>
    <col min="4100" max="4100" width="17.125" style="13" customWidth="1"/>
    <col min="4101" max="4101" width="8.125" style="13" customWidth="1"/>
    <col min="4102" max="4102" width="4" style="13" customWidth="1"/>
    <col min="4103" max="4103" width="0" style="13" hidden="1" customWidth="1"/>
    <col min="4104" max="4104" width="23.25" style="13" customWidth="1"/>
    <col min="4105" max="4105" width="17.125" style="13" customWidth="1"/>
    <col min="4106" max="4106" width="8.125" style="13" customWidth="1"/>
    <col min="4107" max="4107" width="4" style="13" customWidth="1"/>
    <col min="4108" max="4108" width="0" style="13" hidden="1" customWidth="1"/>
    <col min="4109" max="4109" width="8.25" style="13" customWidth="1"/>
    <col min="4110" max="4110" width="0" style="13" hidden="1" customWidth="1"/>
    <col min="4111" max="4111" width="97.75" style="13" customWidth="1"/>
    <col min="4112" max="4112" width="14.125" style="13" customWidth="1"/>
    <col min="4113" max="4113" width="16" style="13" customWidth="1"/>
    <col min="4114" max="4116" width="10.125" style="13" customWidth="1"/>
    <col min="4117" max="4117" width="5.125" style="13" customWidth="1"/>
    <col min="4118" max="4352" width="9" style="13"/>
    <col min="4353" max="4353" width="4.125" style="13" customWidth="1"/>
    <col min="4354" max="4354" width="22.5" style="13" customWidth="1"/>
    <col min="4355" max="4355" width="26.625" style="13" customWidth="1"/>
    <col min="4356" max="4356" width="17.125" style="13" customWidth="1"/>
    <col min="4357" max="4357" width="8.125" style="13" customWidth="1"/>
    <col min="4358" max="4358" width="4" style="13" customWidth="1"/>
    <col min="4359" max="4359" width="0" style="13" hidden="1" customWidth="1"/>
    <col min="4360" max="4360" width="23.25" style="13" customWidth="1"/>
    <col min="4361" max="4361" width="17.125" style="13" customWidth="1"/>
    <col min="4362" max="4362" width="8.125" style="13" customWidth="1"/>
    <col min="4363" max="4363" width="4" style="13" customWidth="1"/>
    <col min="4364" max="4364" width="0" style="13" hidden="1" customWidth="1"/>
    <col min="4365" max="4365" width="8.25" style="13" customWidth="1"/>
    <col min="4366" max="4366" width="0" style="13" hidden="1" customWidth="1"/>
    <col min="4367" max="4367" width="97.75" style="13" customWidth="1"/>
    <col min="4368" max="4368" width="14.125" style="13" customWidth="1"/>
    <col min="4369" max="4369" width="16" style="13" customWidth="1"/>
    <col min="4370" max="4372" width="10.125" style="13" customWidth="1"/>
    <col min="4373" max="4373" width="5.125" style="13" customWidth="1"/>
    <col min="4374" max="4608" width="9" style="13"/>
    <col min="4609" max="4609" width="4.125" style="13" customWidth="1"/>
    <col min="4610" max="4610" width="22.5" style="13" customWidth="1"/>
    <col min="4611" max="4611" width="26.625" style="13" customWidth="1"/>
    <col min="4612" max="4612" width="17.125" style="13" customWidth="1"/>
    <col min="4613" max="4613" width="8.125" style="13" customWidth="1"/>
    <col min="4614" max="4614" width="4" style="13" customWidth="1"/>
    <col min="4615" max="4615" width="0" style="13" hidden="1" customWidth="1"/>
    <col min="4616" max="4616" width="23.25" style="13" customWidth="1"/>
    <col min="4617" max="4617" width="17.125" style="13" customWidth="1"/>
    <col min="4618" max="4618" width="8.125" style="13" customWidth="1"/>
    <col min="4619" max="4619" width="4" style="13" customWidth="1"/>
    <col min="4620" max="4620" width="0" style="13" hidden="1" customWidth="1"/>
    <col min="4621" max="4621" width="8.25" style="13" customWidth="1"/>
    <col min="4622" max="4622" width="0" style="13" hidden="1" customWidth="1"/>
    <col min="4623" max="4623" width="97.75" style="13" customWidth="1"/>
    <col min="4624" max="4624" width="14.125" style="13" customWidth="1"/>
    <col min="4625" max="4625" width="16" style="13" customWidth="1"/>
    <col min="4626" max="4628" width="10.125" style="13" customWidth="1"/>
    <col min="4629" max="4629" width="5.125" style="13" customWidth="1"/>
    <col min="4630" max="4864" width="9" style="13"/>
    <col min="4865" max="4865" width="4.125" style="13" customWidth="1"/>
    <col min="4866" max="4866" width="22.5" style="13" customWidth="1"/>
    <col min="4867" max="4867" width="26.625" style="13" customWidth="1"/>
    <col min="4868" max="4868" width="17.125" style="13" customWidth="1"/>
    <col min="4869" max="4869" width="8.125" style="13" customWidth="1"/>
    <col min="4870" max="4870" width="4" style="13" customWidth="1"/>
    <col min="4871" max="4871" width="0" style="13" hidden="1" customWidth="1"/>
    <col min="4872" max="4872" width="23.25" style="13" customWidth="1"/>
    <col min="4873" max="4873" width="17.125" style="13" customWidth="1"/>
    <col min="4874" max="4874" width="8.125" style="13" customWidth="1"/>
    <col min="4875" max="4875" width="4" style="13" customWidth="1"/>
    <col min="4876" max="4876" width="0" style="13" hidden="1" customWidth="1"/>
    <col min="4877" max="4877" width="8.25" style="13" customWidth="1"/>
    <col min="4878" max="4878" width="0" style="13" hidden="1" customWidth="1"/>
    <col min="4879" max="4879" width="97.75" style="13" customWidth="1"/>
    <col min="4880" max="4880" width="14.125" style="13" customWidth="1"/>
    <col min="4881" max="4881" width="16" style="13" customWidth="1"/>
    <col min="4882" max="4884" width="10.125" style="13" customWidth="1"/>
    <col min="4885" max="4885" width="5.125" style="13" customWidth="1"/>
    <col min="4886" max="5120" width="9" style="13"/>
    <col min="5121" max="5121" width="4.125" style="13" customWidth="1"/>
    <col min="5122" max="5122" width="22.5" style="13" customWidth="1"/>
    <col min="5123" max="5123" width="26.625" style="13" customWidth="1"/>
    <col min="5124" max="5124" width="17.125" style="13" customWidth="1"/>
    <col min="5125" max="5125" width="8.125" style="13" customWidth="1"/>
    <col min="5126" max="5126" width="4" style="13" customWidth="1"/>
    <col min="5127" max="5127" width="0" style="13" hidden="1" customWidth="1"/>
    <col min="5128" max="5128" width="23.25" style="13" customWidth="1"/>
    <col min="5129" max="5129" width="17.125" style="13" customWidth="1"/>
    <col min="5130" max="5130" width="8.125" style="13" customWidth="1"/>
    <col min="5131" max="5131" width="4" style="13" customWidth="1"/>
    <col min="5132" max="5132" width="0" style="13" hidden="1" customWidth="1"/>
    <col min="5133" max="5133" width="8.25" style="13" customWidth="1"/>
    <col min="5134" max="5134" width="0" style="13" hidden="1" customWidth="1"/>
    <col min="5135" max="5135" width="97.75" style="13" customWidth="1"/>
    <col min="5136" max="5136" width="14.125" style="13" customWidth="1"/>
    <col min="5137" max="5137" width="16" style="13" customWidth="1"/>
    <col min="5138" max="5140" width="10.125" style="13" customWidth="1"/>
    <col min="5141" max="5141" width="5.125" style="13" customWidth="1"/>
    <col min="5142" max="5376" width="9" style="13"/>
    <col min="5377" max="5377" width="4.125" style="13" customWidth="1"/>
    <col min="5378" max="5378" width="22.5" style="13" customWidth="1"/>
    <col min="5379" max="5379" width="26.625" style="13" customWidth="1"/>
    <col min="5380" max="5380" width="17.125" style="13" customWidth="1"/>
    <col min="5381" max="5381" width="8.125" style="13" customWidth="1"/>
    <col min="5382" max="5382" width="4" style="13" customWidth="1"/>
    <col min="5383" max="5383" width="0" style="13" hidden="1" customWidth="1"/>
    <col min="5384" max="5384" width="23.25" style="13" customWidth="1"/>
    <col min="5385" max="5385" width="17.125" style="13" customWidth="1"/>
    <col min="5386" max="5386" width="8.125" style="13" customWidth="1"/>
    <col min="5387" max="5387" width="4" style="13" customWidth="1"/>
    <col min="5388" max="5388" width="0" style="13" hidden="1" customWidth="1"/>
    <col min="5389" max="5389" width="8.25" style="13" customWidth="1"/>
    <col min="5390" max="5390" width="0" style="13" hidden="1" customWidth="1"/>
    <col min="5391" max="5391" width="97.75" style="13" customWidth="1"/>
    <col min="5392" max="5392" width="14.125" style="13" customWidth="1"/>
    <col min="5393" max="5393" width="16" style="13" customWidth="1"/>
    <col min="5394" max="5396" width="10.125" style="13" customWidth="1"/>
    <col min="5397" max="5397" width="5.125" style="13" customWidth="1"/>
    <col min="5398" max="5632" width="9" style="13"/>
    <col min="5633" max="5633" width="4.125" style="13" customWidth="1"/>
    <col min="5634" max="5634" width="22.5" style="13" customWidth="1"/>
    <col min="5635" max="5635" width="26.625" style="13" customWidth="1"/>
    <col min="5636" max="5636" width="17.125" style="13" customWidth="1"/>
    <col min="5637" max="5637" width="8.125" style="13" customWidth="1"/>
    <col min="5638" max="5638" width="4" style="13" customWidth="1"/>
    <col min="5639" max="5639" width="0" style="13" hidden="1" customWidth="1"/>
    <col min="5640" max="5640" width="23.25" style="13" customWidth="1"/>
    <col min="5641" max="5641" width="17.125" style="13" customWidth="1"/>
    <col min="5642" max="5642" width="8.125" style="13" customWidth="1"/>
    <col min="5643" max="5643" width="4" style="13" customWidth="1"/>
    <col min="5644" max="5644" width="0" style="13" hidden="1" customWidth="1"/>
    <col min="5645" max="5645" width="8.25" style="13" customWidth="1"/>
    <col min="5646" max="5646" width="0" style="13" hidden="1" customWidth="1"/>
    <col min="5647" max="5647" width="97.75" style="13" customWidth="1"/>
    <col min="5648" max="5648" width="14.125" style="13" customWidth="1"/>
    <col min="5649" max="5649" width="16" style="13" customWidth="1"/>
    <col min="5650" max="5652" width="10.125" style="13" customWidth="1"/>
    <col min="5653" max="5653" width="5.125" style="13" customWidth="1"/>
    <col min="5654" max="5888" width="9" style="13"/>
    <col min="5889" max="5889" width="4.125" style="13" customWidth="1"/>
    <col min="5890" max="5890" width="22.5" style="13" customWidth="1"/>
    <col min="5891" max="5891" width="26.625" style="13" customWidth="1"/>
    <col min="5892" max="5892" width="17.125" style="13" customWidth="1"/>
    <col min="5893" max="5893" width="8.125" style="13" customWidth="1"/>
    <col min="5894" max="5894" width="4" style="13" customWidth="1"/>
    <col min="5895" max="5895" width="0" style="13" hidden="1" customWidth="1"/>
    <col min="5896" max="5896" width="23.25" style="13" customWidth="1"/>
    <col min="5897" max="5897" width="17.125" style="13" customWidth="1"/>
    <col min="5898" max="5898" width="8.125" style="13" customWidth="1"/>
    <col min="5899" max="5899" width="4" style="13" customWidth="1"/>
    <col min="5900" max="5900" width="0" style="13" hidden="1" customWidth="1"/>
    <col min="5901" max="5901" width="8.25" style="13" customWidth="1"/>
    <col min="5902" max="5902" width="0" style="13" hidden="1" customWidth="1"/>
    <col min="5903" max="5903" width="97.75" style="13" customWidth="1"/>
    <col min="5904" max="5904" width="14.125" style="13" customWidth="1"/>
    <col min="5905" max="5905" width="16" style="13" customWidth="1"/>
    <col min="5906" max="5908" width="10.125" style="13" customWidth="1"/>
    <col min="5909" max="5909" width="5.125" style="13" customWidth="1"/>
    <col min="5910" max="6144" width="9" style="13"/>
    <col min="6145" max="6145" width="4.125" style="13" customWidth="1"/>
    <col min="6146" max="6146" width="22.5" style="13" customWidth="1"/>
    <col min="6147" max="6147" width="26.625" style="13" customWidth="1"/>
    <col min="6148" max="6148" width="17.125" style="13" customWidth="1"/>
    <col min="6149" max="6149" width="8.125" style="13" customWidth="1"/>
    <col min="6150" max="6150" width="4" style="13" customWidth="1"/>
    <col min="6151" max="6151" width="0" style="13" hidden="1" customWidth="1"/>
    <col min="6152" max="6152" width="23.25" style="13" customWidth="1"/>
    <col min="6153" max="6153" width="17.125" style="13" customWidth="1"/>
    <col min="6154" max="6154" width="8.125" style="13" customWidth="1"/>
    <col min="6155" max="6155" width="4" style="13" customWidth="1"/>
    <col min="6156" max="6156" width="0" style="13" hidden="1" customWidth="1"/>
    <col min="6157" max="6157" width="8.25" style="13" customWidth="1"/>
    <col min="6158" max="6158" width="0" style="13" hidden="1" customWidth="1"/>
    <col min="6159" max="6159" width="97.75" style="13" customWidth="1"/>
    <col min="6160" max="6160" width="14.125" style="13" customWidth="1"/>
    <col min="6161" max="6161" width="16" style="13" customWidth="1"/>
    <col min="6162" max="6164" width="10.125" style="13" customWidth="1"/>
    <col min="6165" max="6165" width="5.125" style="13" customWidth="1"/>
    <col min="6166" max="6400" width="9" style="13"/>
    <col min="6401" max="6401" width="4.125" style="13" customWidth="1"/>
    <col min="6402" max="6402" width="22.5" style="13" customWidth="1"/>
    <col min="6403" max="6403" width="26.625" style="13" customWidth="1"/>
    <col min="6404" max="6404" width="17.125" style="13" customWidth="1"/>
    <col min="6405" max="6405" width="8.125" style="13" customWidth="1"/>
    <col min="6406" max="6406" width="4" style="13" customWidth="1"/>
    <col min="6407" max="6407" width="0" style="13" hidden="1" customWidth="1"/>
    <col min="6408" max="6408" width="23.25" style="13" customWidth="1"/>
    <col min="6409" max="6409" width="17.125" style="13" customWidth="1"/>
    <col min="6410" max="6410" width="8.125" style="13" customWidth="1"/>
    <col min="6411" max="6411" width="4" style="13" customWidth="1"/>
    <col min="6412" max="6412" width="0" style="13" hidden="1" customWidth="1"/>
    <col min="6413" max="6413" width="8.25" style="13" customWidth="1"/>
    <col min="6414" max="6414" width="0" style="13" hidden="1" customWidth="1"/>
    <col min="6415" max="6415" width="97.75" style="13" customWidth="1"/>
    <col min="6416" max="6416" width="14.125" style="13" customWidth="1"/>
    <col min="6417" max="6417" width="16" style="13" customWidth="1"/>
    <col min="6418" max="6420" width="10.125" style="13" customWidth="1"/>
    <col min="6421" max="6421" width="5.125" style="13" customWidth="1"/>
    <col min="6422" max="6656" width="9" style="13"/>
    <col min="6657" max="6657" width="4.125" style="13" customWidth="1"/>
    <col min="6658" max="6658" width="22.5" style="13" customWidth="1"/>
    <col min="6659" max="6659" width="26.625" style="13" customWidth="1"/>
    <col min="6660" max="6660" width="17.125" style="13" customWidth="1"/>
    <col min="6661" max="6661" width="8.125" style="13" customWidth="1"/>
    <col min="6662" max="6662" width="4" style="13" customWidth="1"/>
    <col min="6663" max="6663" width="0" style="13" hidden="1" customWidth="1"/>
    <col min="6664" max="6664" width="23.25" style="13" customWidth="1"/>
    <col min="6665" max="6665" width="17.125" style="13" customWidth="1"/>
    <col min="6666" max="6666" width="8.125" style="13" customWidth="1"/>
    <col min="6667" max="6667" width="4" style="13" customWidth="1"/>
    <col min="6668" max="6668" width="0" style="13" hidden="1" customWidth="1"/>
    <col min="6669" max="6669" width="8.25" style="13" customWidth="1"/>
    <col min="6670" max="6670" width="0" style="13" hidden="1" customWidth="1"/>
    <col min="6671" max="6671" width="97.75" style="13" customWidth="1"/>
    <col min="6672" max="6672" width="14.125" style="13" customWidth="1"/>
    <col min="6673" max="6673" width="16" style="13" customWidth="1"/>
    <col min="6674" max="6676" width="10.125" style="13" customWidth="1"/>
    <col min="6677" max="6677" width="5.125" style="13" customWidth="1"/>
    <col min="6678" max="6912" width="9" style="13"/>
    <col min="6913" max="6913" width="4.125" style="13" customWidth="1"/>
    <col min="6914" max="6914" width="22.5" style="13" customWidth="1"/>
    <col min="6915" max="6915" width="26.625" style="13" customWidth="1"/>
    <col min="6916" max="6916" width="17.125" style="13" customWidth="1"/>
    <col min="6917" max="6917" width="8.125" style="13" customWidth="1"/>
    <col min="6918" max="6918" width="4" style="13" customWidth="1"/>
    <col min="6919" max="6919" width="0" style="13" hidden="1" customWidth="1"/>
    <col min="6920" max="6920" width="23.25" style="13" customWidth="1"/>
    <col min="6921" max="6921" width="17.125" style="13" customWidth="1"/>
    <col min="6922" max="6922" width="8.125" style="13" customWidth="1"/>
    <col min="6923" max="6923" width="4" style="13" customWidth="1"/>
    <col min="6924" max="6924" width="0" style="13" hidden="1" customWidth="1"/>
    <col min="6925" max="6925" width="8.25" style="13" customWidth="1"/>
    <col min="6926" max="6926" width="0" style="13" hidden="1" customWidth="1"/>
    <col min="6927" max="6927" width="97.75" style="13" customWidth="1"/>
    <col min="6928" max="6928" width="14.125" style="13" customWidth="1"/>
    <col min="6929" max="6929" width="16" style="13" customWidth="1"/>
    <col min="6930" max="6932" width="10.125" style="13" customWidth="1"/>
    <col min="6933" max="6933" width="5.125" style="13" customWidth="1"/>
    <col min="6934" max="7168" width="9" style="13"/>
    <col min="7169" max="7169" width="4.125" style="13" customWidth="1"/>
    <col min="7170" max="7170" width="22.5" style="13" customWidth="1"/>
    <col min="7171" max="7171" width="26.625" style="13" customWidth="1"/>
    <col min="7172" max="7172" width="17.125" style="13" customWidth="1"/>
    <col min="7173" max="7173" width="8.125" style="13" customWidth="1"/>
    <col min="7174" max="7174" width="4" style="13" customWidth="1"/>
    <col min="7175" max="7175" width="0" style="13" hidden="1" customWidth="1"/>
    <col min="7176" max="7176" width="23.25" style="13" customWidth="1"/>
    <col min="7177" max="7177" width="17.125" style="13" customWidth="1"/>
    <col min="7178" max="7178" width="8.125" style="13" customWidth="1"/>
    <col min="7179" max="7179" width="4" style="13" customWidth="1"/>
    <col min="7180" max="7180" width="0" style="13" hidden="1" customWidth="1"/>
    <col min="7181" max="7181" width="8.25" style="13" customWidth="1"/>
    <col min="7182" max="7182" width="0" style="13" hidden="1" customWidth="1"/>
    <col min="7183" max="7183" width="97.75" style="13" customWidth="1"/>
    <col min="7184" max="7184" width="14.125" style="13" customWidth="1"/>
    <col min="7185" max="7185" width="16" style="13" customWidth="1"/>
    <col min="7186" max="7188" width="10.125" style="13" customWidth="1"/>
    <col min="7189" max="7189" width="5.125" style="13" customWidth="1"/>
    <col min="7190" max="7424" width="9" style="13"/>
    <col min="7425" max="7425" width="4.125" style="13" customWidth="1"/>
    <col min="7426" max="7426" width="22.5" style="13" customWidth="1"/>
    <col min="7427" max="7427" width="26.625" style="13" customWidth="1"/>
    <col min="7428" max="7428" width="17.125" style="13" customWidth="1"/>
    <col min="7429" max="7429" width="8.125" style="13" customWidth="1"/>
    <col min="7430" max="7430" width="4" style="13" customWidth="1"/>
    <col min="7431" max="7431" width="0" style="13" hidden="1" customWidth="1"/>
    <col min="7432" max="7432" width="23.25" style="13" customWidth="1"/>
    <col min="7433" max="7433" width="17.125" style="13" customWidth="1"/>
    <col min="7434" max="7434" width="8.125" style="13" customWidth="1"/>
    <col min="7435" max="7435" width="4" style="13" customWidth="1"/>
    <col min="7436" max="7436" width="0" style="13" hidden="1" customWidth="1"/>
    <col min="7437" max="7437" width="8.25" style="13" customWidth="1"/>
    <col min="7438" max="7438" width="0" style="13" hidden="1" customWidth="1"/>
    <col min="7439" max="7439" width="97.75" style="13" customWidth="1"/>
    <col min="7440" max="7440" width="14.125" style="13" customWidth="1"/>
    <col min="7441" max="7441" width="16" style="13" customWidth="1"/>
    <col min="7442" max="7444" width="10.125" style="13" customWidth="1"/>
    <col min="7445" max="7445" width="5.125" style="13" customWidth="1"/>
    <col min="7446" max="7680" width="9" style="13"/>
    <col min="7681" max="7681" width="4.125" style="13" customWidth="1"/>
    <col min="7682" max="7682" width="22.5" style="13" customWidth="1"/>
    <col min="7683" max="7683" width="26.625" style="13" customWidth="1"/>
    <col min="7684" max="7684" width="17.125" style="13" customWidth="1"/>
    <col min="7685" max="7685" width="8.125" style="13" customWidth="1"/>
    <col min="7686" max="7686" width="4" style="13" customWidth="1"/>
    <col min="7687" max="7687" width="0" style="13" hidden="1" customWidth="1"/>
    <col min="7688" max="7688" width="23.25" style="13" customWidth="1"/>
    <col min="7689" max="7689" width="17.125" style="13" customWidth="1"/>
    <col min="7690" max="7690" width="8.125" style="13" customWidth="1"/>
    <col min="7691" max="7691" width="4" style="13" customWidth="1"/>
    <col min="7692" max="7692" width="0" style="13" hidden="1" customWidth="1"/>
    <col min="7693" max="7693" width="8.25" style="13" customWidth="1"/>
    <col min="7694" max="7694" width="0" style="13" hidden="1" customWidth="1"/>
    <col min="7695" max="7695" width="97.75" style="13" customWidth="1"/>
    <col min="7696" max="7696" width="14.125" style="13" customWidth="1"/>
    <col min="7697" max="7697" width="16" style="13" customWidth="1"/>
    <col min="7698" max="7700" width="10.125" style="13" customWidth="1"/>
    <col min="7701" max="7701" width="5.125" style="13" customWidth="1"/>
    <col min="7702" max="7936" width="9" style="13"/>
    <col min="7937" max="7937" width="4.125" style="13" customWidth="1"/>
    <col min="7938" max="7938" width="22.5" style="13" customWidth="1"/>
    <col min="7939" max="7939" width="26.625" style="13" customWidth="1"/>
    <col min="7940" max="7940" width="17.125" style="13" customWidth="1"/>
    <col min="7941" max="7941" width="8.125" style="13" customWidth="1"/>
    <col min="7942" max="7942" width="4" style="13" customWidth="1"/>
    <col min="7943" max="7943" width="0" style="13" hidden="1" customWidth="1"/>
    <col min="7944" max="7944" width="23.25" style="13" customWidth="1"/>
    <col min="7945" max="7945" width="17.125" style="13" customWidth="1"/>
    <col min="7946" max="7946" width="8.125" style="13" customWidth="1"/>
    <col min="7947" max="7947" width="4" style="13" customWidth="1"/>
    <col min="7948" max="7948" width="0" style="13" hidden="1" customWidth="1"/>
    <col min="7949" max="7949" width="8.25" style="13" customWidth="1"/>
    <col min="7950" max="7950" width="0" style="13" hidden="1" customWidth="1"/>
    <col min="7951" max="7951" width="97.75" style="13" customWidth="1"/>
    <col min="7952" max="7952" width="14.125" style="13" customWidth="1"/>
    <col min="7953" max="7953" width="16" style="13" customWidth="1"/>
    <col min="7954" max="7956" width="10.125" style="13" customWidth="1"/>
    <col min="7957" max="7957" width="5.125" style="13" customWidth="1"/>
    <col min="7958" max="8192" width="9" style="13"/>
    <col min="8193" max="8193" width="4.125" style="13" customWidth="1"/>
    <col min="8194" max="8194" width="22.5" style="13" customWidth="1"/>
    <col min="8195" max="8195" width="26.625" style="13" customWidth="1"/>
    <col min="8196" max="8196" width="17.125" style="13" customWidth="1"/>
    <col min="8197" max="8197" width="8.125" style="13" customWidth="1"/>
    <col min="8198" max="8198" width="4" style="13" customWidth="1"/>
    <col min="8199" max="8199" width="0" style="13" hidden="1" customWidth="1"/>
    <col min="8200" max="8200" width="23.25" style="13" customWidth="1"/>
    <col min="8201" max="8201" width="17.125" style="13" customWidth="1"/>
    <col min="8202" max="8202" width="8.125" style="13" customWidth="1"/>
    <col min="8203" max="8203" width="4" style="13" customWidth="1"/>
    <col min="8204" max="8204" width="0" style="13" hidden="1" customWidth="1"/>
    <col min="8205" max="8205" width="8.25" style="13" customWidth="1"/>
    <col min="8206" max="8206" width="0" style="13" hidden="1" customWidth="1"/>
    <col min="8207" max="8207" width="97.75" style="13" customWidth="1"/>
    <col min="8208" max="8208" width="14.125" style="13" customWidth="1"/>
    <col min="8209" max="8209" width="16" style="13" customWidth="1"/>
    <col min="8210" max="8212" width="10.125" style="13" customWidth="1"/>
    <col min="8213" max="8213" width="5.125" style="13" customWidth="1"/>
    <col min="8214" max="8448" width="9" style="13"/>
    <col min="8449" max="8449" width="4.125" style="13" customWidth="1"/>
    <col min="8450" max="8450" width="22.5" style="13" customWidth="1"/>
    <col min="8451" max="8451" width="26.625" style="13" customWidth="1"/>
    <col min="8452" max="8452" width="17.125" style="13" customWidth="1"/>
    <col min="8453" max="8453" width="8.125" style="13" customWidth="1"/>
    <col min="8454" max="8454" width="4" style="13" customWidth="1"/>
    <col min="8455" max="8455" width="0" style="13" hidden="1" customWidth="1"/>
    <col min="8456" max="8456" width="23.25" style="13" customWidth="1"/>
    <col min="8457" max="8457" width="17.125" style="13" customWidth="1"/>
    <col min="8458" max="8458" width="8.125" style="13" customWidth="1"/>
    <col min="8459" max="8459" width="4" style="13" customWidth="1"/>
    <col min="8460" max="8460" width="0" style="13" hidden="1" customWidth="1"/>
    <col min="8461" max="8461" width="8.25" style="13" customWidth="1"/>
    <col min="8462" max="8462" width="0" style="13" hidden="1" customWidth="1"/>
    <col min="8463" max="8463" width="97.75" style="13" customWidth="1"/>
    <col min="8464" max="8464" width="14.125" style="13" customWidth="1"/>
    <col min="8465" max="8465" width="16" style="13" customWidth="1"/>
    <col min="8466" max="8468" width="10.125" style="13" customWidth="1"/>
    <col min="8469" max="8469" width="5.125" style="13" customWidth="1"/>
    <col min="8470" max="8704" width="9" style="13"/>
    <col min="8705" max="8705" width="4.125" style="13" customWidth="1"/>
    <col min="8706" max="8706" width="22.5" style="13" customWidth="1"/>
    <col min="8707" max="8707" width="26.625" style="13" customWidth="1"/>
    <col min="8708" max="8708" width="17.125" style="13" customWidth="1"/>
    <col min="8709" max="8709" width="8.125" style="13" customWidth="1"/>
    <col min="8710" max="8710" width="4" style="13" customWidth="1"/>
    <col min="8711" max="8711" width="0" style="13" hidden="1" customWidth="1"/>
    <col min="8712" max="8712" width="23.25" style="13" customWidth="1"/>
    <col min="8713" max="8713" width="17.125" style="13" customWidth="1"/>
    <col min="8714" max="8714" width="8.125" style="13" customWidth="1"/>
    <col min="8715" max="8715" width="4" style="13" customWidth="1"/>
    <col min="8716" max="8716" width="0" style="13" hidden="1" customWidth="1"/>
    <col min="8717" max="8717" width="8.25" style="13" customWidth="1"/>
    <col min="8718" max="8718" width="0" style="13" hidden="1" customWidth="1"/>
    <col min="8719" max="8719" width="97.75" style="13" customWidth="1"/>
    <col min="8720" max="8720" width="14.125" style="13" customWidth="1"/>
    <col min="8721" max="8721" width="16" style="13" customWidth="1"/>
    <col min="8722" max="8724" width="10.125" style="13" customWidth="1"/>
    <col min="8725" max="8725" width="5.125" style="13" customWidth="1"/>
    <col min="8726" max="8960" width="9" style="13"/>
    <col min="8961" max="8961" width="4.125" style="13" customWidth="1"/>
    <col min="8962" max="8962" width="22.5" style="13" customWidth="1"/>
    <col min="8963" max="8963" width="26.625" style="13" customWidth="1"/>
    <col min="8964" max="8964" width="17.125" style="13" customWidth="1"/>
    <col min="8965" max="8965" width="8.125" style="13" customWidth="1"/>
    <col min="8966" max="8966" width="4" style="13" customWidth="1"/>
    <col min="8967" max="8967" width="0" style="13" hidden="1" customWidth="1"/>
    <col min="8968" max="8968" width="23.25" style="13" customWidth="1"/>
    <col min="8969" max="8969" width="17.125" style="13" customWidth="1"/>
    <col min="8970" max="8970" width="8.125" style="13" customWidth="1"/>
    <col min="8971" max="8971" width="4" style="13" customWidth="1"/>
    <col min="8972" max="8972" width="0" style="13" hidden="1" customWidth="1"/>
    <col min="8973" max="8973" width="8.25" style="13" customWidth="1"/>
    <col min="8974" max="8974" width="0" style="13" hidden="1" customWidth="1"/>
    <col min="8975" max="8975" width="97.75" style="13" customWidth="1"/>
    <col min="8976" max="8976" width="14.125" style="13" customWidth="1"/>
    <col min="8977" max="8977" width="16" style="13" customWidth="1"/>
    <col min="8978" max="8980" width="10.125" style="13" customWidth="1"/>
    <col min="8981" max="8981" width="5.125" style="13" customWidth="1"/>
    <col min="8982" max="9216" width="9" style="13"/>
    <col min="9217" max="9217" width="4.125" style="13" customWidth="1"/>
    <col min="9218" max="9218" width="22.5" style="13" customWidth="1"/>
    <col min="9219" max="9219" width="26.625" style="13" customWidth="1"/>
    <col min="9220" max="9220" width="17.125" style="13" customWidth="1"/>
    <col min="9221" max="9221" width="8.125" style="13" customWidth="1"/>
    <col min="9222" max="9222" width="4" style="13" customWidth="1"/>
    <col min="9223" max="9223" width="0" style="13" hidden="1" customWidth="1"/>
    <col min="9224" max="9224" width="23.25" style="13" customWidth="1"/>
    <col min="9225" max="9225" width="17.125" style="13" customWidth="1"/>
    <col min="9226" max="9226" width="8.125" style="13" customWidth="1"/>
    <col min="9227" max="9227" width="4" style="13" customWidth="1"/>
    <col min="9228" max="9228" width="0" style="13" hidden="1" customWidth="1"/>
    <col min="9229" max="9229" width="8.25" style="13" customWidth="1"/>
    <col min="9230" max="9230" width="0" style="13" hidden="1" customWidth="1"/>
    <col min="9231" max="9231" width="97.75" style="13" customWidth="1"/>
    <col min="9232" max="9232" width="14.125" style="13" customWidth="1"/>
    <col min="9233" max="9233" width="16" style="13" customWidth="1"/>
    <col min="9234" max="9236" width="10.125" style="13" customWidth="1"/>
    <col min="9237" max="9237" width="5.125" style="13" customWidth="1"/>
    <col min="9238" max="9472" width="9" style="13"/>
    <col min="9473" max="9473" width="4.125" style="13" customWidth="1"/>
    <col min="9474" max="9474" width="22.5" style="13" customWidth="1"/>
    <col min="9475" max="9475" width="26.625" style="13" customWidth="1"/>
    <col min="9476" max="9476" width="17.125" style="13" customWidth="1"/>
    <col min="9477" max="9477" width="8.125" style="13" customWidth="1"/>
    <col min="9478" max="9478" width="4" style="13" customWidth="1"/>
    <col min="9479" max="9479" width="0" style="13" hidden="1" customWidth="1"/>
    <col min="9480" max="9480" width="23.25" style="13" customWidth="1"/>
    <col min="9481" max="9481" width="17.125" style="13" customWidth="1"/>
    <col min="9482" max="9482" width="8.125" style="13" customWidth="1"/>
    <col min="9483" max="9483" width="4" style="13" customWidth="1"/>
    <col min="9484" max="9484" width="0" style="13" hidden="1" customWidth="1"/>
    <col min="9485" max="9485" width="8.25" style="13" customWidth="1"/>
    <col min="9486" max="9486" width="0" style="13" hidden="1" customWidth="1"/>
    <col min="9487" max="9487" width="97.75" style="13" customWidth="1"/>
    <col min="9488" max="9488" width="14.125" style="13" customWidth="1"/>
    <col min="9489" max="9489" width="16" style="13" customWidth="1"/>
    <col min="9490" max="9492" width="10.125" style="13" customWidth="1"/>
    <col min="9493" max="9493" width="5.125" style="13" customWidth="1"/>
    <col min="9494" max="9728" width="9" style="13"/>
    <col min="9729" max="9729" width="4.125" style="13" customWidth="1"/>
    <col min="9730" max="9730" width="22.5" style="13" customWidth="1"/>
    <col min="9731" max="9731" width="26.625" style="13" customWidth="1"/>
    <col min="9732" max="9732" width="17.125" style="13" customWidth="1"/>
    <col min="9733" max="9733" width="8.125" style="13" customWidth="1"/>
    <col min="9734" max="9734" width="4" style="13" customWidth="1"/>
    <col min="9735" max="9735" width="0" style="13" hidden="1" customWidth="1"/>
    <col min="9736" max="9736" width="23.25" style="13" customWidth="1"/>
    <col min="9737" max="9737" width="17.125" style="13" customWidth="1"/>
    <col min="9738" max="9738" width="8.125" style="13" customWidth="1"/>
    <col min="9739" max="9739" width="4" style="13" customWidth="1"/>
    <col min="9740" max="9740" width="0" style="13" hidden="1" customWidth="1"/>
    <col min="9741" max="9741" width="8.25" style="13" customWidth="1"/>
    <col min="9742" max="9742" width="0" style="13" hidden="1" customWidth="1"/>
    <col min="9743" max="9743" width="97.75" style="13" customWidth="1"/>
    <col min="9744" max="9744" width="14.125" style="13" customWidth="1"/>
    <col min="9745" max="9745" width="16" style="13" customWidth="1"/>
    <col min="9746" max="9748" width="10.125" style="13" customWidth="1"/>
    <col min="9749" max="9749" width="5.125" style="13" customWidth="1"/>
    <col min="9750" max="9984" width="9" style="13"/>
    <col min="9985" max="9985" width="4.125" style="13" customWidth="1"/>
    <col min="9986" max="9986" width="22.5" style="13" customWidth="1"/>
    <col min="9987" max="9987" width="26.625" style="13" customWidth="1"/>
    <col min="9988" max="9988" width="17.125" style="13" customWidth="1"/>
    <col min="9989" max="9989" width="8.125" style="13" customWidth="1"/>
    <col min="9990" max="9990" width="4" style="13" customWidth="1"/>
    <col min="9991" max="9991" width="0" style="13" hidden="1" customWidth="1"/>
    <col min="9992" max="9992" width="23.25" style="13" customWidth="1"/>
    <col min="9993" max="9993" width="17.125" style="13" customWidth="1"/>
    <col min="9994" max="9994" width="8.125" style="13" customWidth="1"/>
    <col min="9995" max="9995" width="4" style="13" customWidth="1"/>
    <col min="9996" max="9996" width="0" style="13" hidden="1" customWidth="1"/>
    <col min="9997" max="9997" width="8.25" style="13" customWidth="1"/>
    <col min="9998" max="9998" width="0" style="13" hidden="1" customWidth="1"/>
    <col min="9999" max="9999" width="97.75" style="13" customWidth="1"/>
    <col min="10000" max="10000" width="14.125" style="13" customWidth="1"/>
    <col min="10001" max="10001" width="16" style="13" customWidth="1"/>
    <col min="10002" max="10004" width="10.125" style="13" customWidth="1"/>
    <col min="10005" max="10005" width="5.125" style="13" customWidth="1"/>
    <col min="10006" max="10240" width="9" style="13"/>
    <col min="10241" max="10241" width="4.125" style="13" customWidth="1"/>
    <col min="10242" max="10242" width="22.5" style="13" customWidth="1"/>
    <col min="10243" max="10243" width="26.625" style="13" customWidth="1"/>
    <col min="10244" max="10244" width="17.125" style="13" customWidth="1"/>
    <col min="10245" max="10245" width="8.125" style="13" customWidth="1"/>
    <col min="10246" max="10246" width="4" style="13" customWidth="1"/>
    <col min="10247" max="10247" width="0" style="13" hidden="1" customWidth="1"/>
    <col min="10248" max="10248" width="23.25" style="13" customWidth="1"/>
    <col min="10249" max="10249" width="17.125" style="13" customWidth="1"/>
    <col min="10250" max="10250" width="8.125" style="13" customWidth="1"/>
    <col min="10251" max="10251" width="4" style="13" customWidth="1"/>
    <col min="10252" max="10252" width="0" style="13" hidden="1" customWidth="1"/>
    <col min="10253" max="10253" width="8.25" style="13" customWidth="1"/>
    <col min="10254" max="10254" width="0" style="13" hidden="1" customWidth="1"/>
    <col min="10255" max="10255" width="97.75" style="13" customWidth="1"/>
    <col min="10256" max="10256" width="14.125" style="13" customWidth="1"/>
    <col min="10257" max="10257" width="16" style="13" customWidth="1"/>
    <col min="10258" max="10260" width="10.125" style="13" customWidth="1"/>
    <col min="10261" max="10261" width="5.125" style="13" customWidth="1"/>
    <col min="10262" max="10496" width="9" style="13"/>
    <col min="10497" max="10497" width="4.125" style="13" customWidth="1"/>
    <col min="10498" max="10498" width="22.5" style="13" customWidth="1"/>
    <col min="10499" max="10499" width="26.625" style="13" customWidth="1"/>
    <col min="10500" max="10500" width="17.125" style="13" customWidth="1"/>
    <col min="10501" max="10501" width="8.125" style="13" customWidth="1"/>
    <col min="10502" max="10502" width="4" style="13" customWidth="1"/>
    <col min="10503" max="10503" width="0" style="13" hidden="1" customWidth="1"/>
    <col min="10504" max="10504" width="23.25" style="13" customWidth="1"/>
    <col min="10505" max="10505" width="17.125" style="13" customWidth="1"/>
    <col min="10506" max="10506" width="8.125" style="13" customWidth="1"/>
    <col min="10507" max="10507" width="4" style="13" customWidth="1"/>
    <col min="10508" max="10508" width="0" style="13" hidden="1" customWidth="1"/>
    <col min="10509" max="10509" width="8.25" style="13" customWidth="1"/>
    <col min="10510" max="10510" width="0" style="13" hidden="1" customWidth="1"/>
    <col min="10511" max="10511" width="97.75" style="13" customWidth="1"/>
    <col min="10512" max="10512" width="14.125" style="13" customWidth="1"/>
    <col min="10513" max="10513" width="16" style="13" customWidth="1"/>
    <col min="10514" max="10516" width="10.125" style="13" customWidth="1"/>
    <col min="10517" max="10517" width="5.125" style="13" customWidth="1"/>
    <col min="10518" max="10752" width="9" style="13"/>
    <col min="10753" max="10753" width="4.125" style="13" customWidth="1"/>
    <col min="10754" max="10754" width="22.5" style="13" customWidth="1"/>
    <col min="10755" max="10755" width="26.625" style="13" customWidth="1"/>
    <col min="10756" max="10756" width="17.125" style="13" customWidth="1"/>
    <col min="10757" max="10757" width="8.125" style="13" customWidth="1"/>
    <col min="10758" max="10758" width="4" style="13" customWidth="1"/>
    <col min="10759" max="10759" width="0" style="13" hidden="1" customWidth="1"/>
    <col min="10760" max="10760" width="23.25" style="13" customWidth="1"/>
    <col min="10761" max="10761" width="17.125" style="13" customWidth="1"/>
    <col min="10762" max="10762" width="8.125" style="13" customWidth="1"/>
    <col min="10763" max="10763" width="4" style="13" customWidth="1"/>
    <col min="10764" max="10764" width="0" style="13" hidden="1" customWidth="1"/>
    <col min="10765" max="10765" width="8.25" style="13" customWidth="1"/>
    <col min="10766" max="10766" width="0" style="13" hidden="1" customWidth="1"/>
    <col min="10767" max="10767" width="97.75" style="13" customWidth="1"/>
    <col min="10768" max="10768" width="14.125" style="13" customWidth="1"/>
    <col min="10769" max="10769" width="16" style="13" customWidth="1"/>
    <col min="10770" max="10772" width="10.125" style="13" customWidth="1"/>
    <col min="10773" max="10773" width="5.125" style="13" customWidth="1"/>
    <col min="10774" max="11008" width="9" style="13"/>
    <col min="11009" max="11009" width="4.125" style="13" customWidth="1"/>
    <col min="11010" max="11010" width="22.5" style="13" customWidth="1"/>
    <col min="11011" max="11011" width="26.625" style="13" customWidth="1"/>
    <col min="11012" max="11012" width="17.125" style="13" customWidth="1"/>
    <col min="11013" max="11013" width="8.125" style="13" customWidth="1"/>
    <col min="11014" max="11014" width="4" style="13" customWidth="1"/>
    <col min="11015" max="11015" width="0" style="13" hidden="1" customWidth="1"/>
    <col min="11016" max="11016" width="23.25" style="13" customWidth="1"/>
    <col min="11017" max="11017" width="17.125" style="13" customWidth="1"/>
    <col min="11018" max="11018" width="8.125" style="13" customWidth="1"/>
    <col min="11019" max="11019" width="4" style="13" customWidth="1"/>
    <col min="11020" max="11020" width="0" style="13" hidden="1" customWidth="1"/>
    <col min="11021" max="11021" width="8.25" style="13" customWidth="1"/>
    <col min="11022" max="11022" width="0" style="13" hidden="1" customWidth="1"/>
    <col min="11023" max="11023" width="97.75" style="13" customWidth="1"/>
    <col min="11024" max="11024" width="14.125" style="13" customWidth="1"/>
    <col min="11025" max="11025" width="16" style="13" customWidth="1"/>
    <col min="11026" max="11028" width="10.125" style="13" customWidth="1"/>
    <col min="11029" max="11029" width="5.125" style="13" customWidth="1"/>
    <col min="11030" max="11264" width="9" style="13"/>
    <col min="11265" max="11265" width="4.125" style="13" customWidth="1"/>
    <col min="11266" max="11266" width="22.5" style="13" customWidth="1"/>
    <col min="11267" max="11267" width="26.625" style="13" customWidth="1"/>
    <col min="11268" max="11268" width="17.125" style="13" customWidth="1"/>
    <col min="11269" max="11269" width="8.125" style="13" customWidth="1"/>
    <col min="11270" max="11270" width="4" style="13" customWidth="1"/>
    <col min="11271" max="11271" width="0" style="13" hidden="1" customWidth="1"/>
    <col min="11272" max="11272" width="23.25" style="13" customWidth="1"/>
    <col min="11273" max="11273" width="17.125" style="13" customWidth="1"/>
    <col min="11274" max="11274" width="8.125" style="13" customWidth="1"/>
    <col min="11275" max="11275" width="4" style="13" customWidth="1"/>
    <col min="11276" max="11276" width="0" style="13" hidden="1" customWidth="1"/>
    <col min="11277" max="11277" width="8.25" style="13" customWidth="1"/>
    <col min="11278" max="11278" width="0" style="13" hidden="1" customWidth="1"/>
    <col min="11279" max="11279" width="97.75" style="13" customWidth="1"/>
    <col min="11280" max="11280" width="14.125" style="13" customWidth="1"/>
    <col min="11281" max="11281" width="16" style="13" customWidth="1"/>
    <col min="11282" max="11284" width="10.125" style="13" customWidth="1"/>
    <col min="11285" max="11285" width="5.125" style="13" customWidth="1"/>
    <col min="11286" max="11520" width="9" style="13"/>
    <col min="11521" max="11521" width="4.125" style="13" customWidth="1"/>
    <col min="11522" max="11522" width="22.5" style="13" customWidth="1"/>
    <col min="11523" max="11523" width="26.625" style="13" customWidth="1"/>
    <col min="11524" max="11524" width="17.125" style="13" customWidth="1"/>
    <col min="11525" max="11525" width="8.125" style="13" customWidth="1"/>
    <col min="11526" max="11526" width="4" style="13" customWidth="1"/>
    <col min="11527" max="11527" width="0" style="13" hidden="1" customWidth="1"/>
    <col min="11528" max="11528" width="23.25" style="13" customWidth="1"/>
    <col min="11529" max="11529" width="17.125" style="13" customWidth="1"/>
    <col min="11530" max="11530" width="8.125" style="13" customWidth="1"/>
    <col min="11531" max="11531" width="4" style="13" customWidth="1"/>
    <col min="11532" max="11532" width="0" style="13" hidden="1" customWidth="1"/>
    <col min="11533" max="11533" width="8.25" style="13" customWidth="1"/>
    <col min="11534" max="11534" width="0" style="13" hidden="1" customWidth="1"/>
    <col min="11535" max="11535" width="97.75" style="13" customWidth="1"/>
    <col min="11536" max="11536" width="14.125" style="13" customWidth="1"/>
    <col min="11537" max="11537" width="16" style="13" customWidth="1"/>
    <col min="11538" max="11540" width="10.125" style="13" customWidth="1"/>
    <col min="11541" max="11541" width="5.125" style="13" customWidth="1"/>
    <col min="11542" max="11776" width="9" style="13"/>
    <col min="11777" max="11777" width="4.125" style="13" customWidth="1"/>
    <col min="11778" max="11778" width="22.5" style="13" customWidth="1"/>
    <col min="11779" max="11779" width="26.625" style="13" customWidth="1"/>
    <col min="11780" max="11780" width="17.125" style="13" customWidth="1"/>
    <col min="11781" max="11781" width="8.125" style="13" customWidth="1"/>
    <col min="11782" max="11782" width="4" style="13" customWidth="1"/>
    <col min="11783" max="11783" width="0" style="13" hidden="1" customWidth="1"/>
    <col min="11784" max="11784" width="23.25" style="13" customWidth="1"/>
    <col min="11785" max="11785" width="17.125" style="13" customWidth="1"/>
    <col min="11786" max="11786" width="8.125" style="13" customWidth="1"/>
    <col min="11787" max="11787" width="4" style="13" customWidth="1"/>
    <col min="11788" max="11788" width="0" style="13" hidden="1" customWidth="1"/>
    <col min="11789" max="11789" width="8.25" style="13" customWidth="1"/>
    <col min="11790" max="11790" width="0" style="13" hidden="1" customWidth="1"/>
    <col min="11791" max="11791" width="97.75" style="13" customWidth="1"/>
    <col min="11792" max="11792" width="14.125" style="13" customWidth="1"/>
    <col min="11793" max="11793" width="16" style="13" customWidth="1"/>
    <col min="11794" max="11796" width="10.125" style="13" customWidth="1"/>
    <col min="11797" max="11797" width="5.125" style="13" customWidth="1"/>
    <col min="11798" max="12032" width="9" style="13"/>
    <col min="12033" max="12033" width="4.125" style="13" customWidth="1"/>
    <col min="12034" max="12034" width="22.5" style="13" customWidth="1"/>
    <col min="12035" max="12035" width="26.625" style="13" customWidth="1"/>
    <col min="12036" max="12036" width="17.125" style="13" customWidth="1"/>
    <col min="12037" max="12037" width="8.125" style="13" customWidth="1"/>
    <col min="12038" max="12038" width="4" style="13" customWidth="1"/>
    <col min="12039" max="12039" width="0" style="13" hidden="1" customWidth="1"/>
    <col min="12040" max="12040" width="23.25" style="13" customWidth="1"/>
    <col min="12041" max="12041" width="17.125" style="13" customWidth="1"/>
    <col min="12042" max="12042" width="8.125" style="13" customWidth="1"/>
    <col min="12043" max="12043" width="4" style="13" customWidth="1"/>
    <col min="12044" max="12044" width="0" style="13" hidden="1" customWidth="1"/>
    <col min="12045" max="12045" width="8.25" style="13" customWidth="1"/>
    <col min="12046" max="12046" width="0" style="13" hidden="1" customWidth="1"/>
    <col min="12047" max="12047" width="97.75" style="13" customWidth="1"/>
    <col min="12048" max="12048" width="14.125" style="13" customWidth="1"/>
    <col min="12049" max="12049" width="16" style="13" customWidth="1"/>
    <col min="12050" max="12052" width="10.125" style="13" customWidth="1"/>
    <col min="12053" max="12053" width="5.125" style="13" customWidth="1"/>
    <col min="12054" max="12288" width="9" style="13"/>
    <col min="12289" max="12289" width="4.125" style="13" customWidth="1"/>
    <col min="12290" max="12290" width="22.5" style="13" customWidth="1"/>
    <col min="12291" max="12291" width="26.625" style="13" customWidth="1"/>
    <col min="12292" max="12292" width="17.125" style="13" customWidth="1"/>
    <col min="12293" max="12293" width="8.125" style="13" customWidth="1"/>
    <col min="12294" max="12294" width="4" style="13" customWidth="1"/>
    <col min="12295" max="12295" width="0" style="13" hidden="1" customWidth="1"/>
    <col min="12296" max="12296" width="23.25" style="13" customWidth="1"/>
    <col min="12297" max="12297" width="17.125" style="13" customWidth="1"/>
    <col min="12298" max="12298" width="8.125" style="13" customWidth="1"/>
    <col min="12299" max="12299" width="4" style="13" customWidth="1"/>
    <col min="12300" max="12300" width="0" style="13" hidden="1" customWidth="1"/>
    <col min="12301" max="12301" width="8.25" style="13" customWidth="1"/>
    <col min="12302" max="12302" width="0" style="13" hidden="1" customWidth="1"/>
    <col min="12303" max="12303" width="97.75" style="13" customWidth="1"/>
    <col min="12304" max="12304" width="14.125" style="13" customWidth="1"/>
    <col min="12305" max="12305" width="16" style="13" customWidth="1"/>
    <col min="12306" max="12308" width="10.125" style="13" customWidth="1"/>
    <col min="12309" max="12309" width="5.125" style="13" customWidth="1"/>
    <col min="12310" max="12544" width="9" style="13"/>
    <col min="12545" max="12545" width="4.125" style="13" customWidth="1"/>
    <col min="12546" max="12546" width="22.5" style="13" customWidth="1"/>
    <col min="12547" max="12547" width="26.625" style="13" customWidth="1"/>
    <col min="12548" max="12548" width="17.125" style="13" customWidth="1"/>
    <col min="12549" max="12549" width="8.125" style="13" customWidth="1"/>
    <col min="12550" max="12550" width="4" style="13" customWidth="1"/>
    <col min="12551" max="12551" width="0" style="13" hidden="1" customWidth="1"/>
    <col min="12552" max="12552" width="23.25" style="13" customWidth="1"/>
    <col min="12553" max="12553" width="17.125" style="13" customWidth="1"/>
    <col min="12554" max="12554" width="8.125" style="13" customWidth="1"/>
    <col min="12555" max="12555" width="4" style="13" customWidth="1"/>
    <col min="12556" max="12556" width="0" style="13" hidden="1" customWidth="1"/>
    <col min="12557" max="12557" width="8.25" style="13" customWidth="1"/>
    <col min="12558" max="12558" width="0" style="13" hidden="1" customWidth="1"/>
    <col min="12559" max="12559" width="97.75" style="13" customWidth="1"/>
    <col min="12560" max="12560" width="14.125" style="13" customWidth="1"/>
    <col min="12561" max="12561" width="16" style="13" customWidth="1"/>
    <col min="12562" max="12564" width="10.125" style="13" customWidth="1"/>
    <col min="12565" max="12565" width="5.125" style="13" customWidth="1"/>
    <col min="12566" max="12800" width="9" style="13"/>
    <col min="12801" max="12801" width="4.125" style="13" customWidth="1"/>
    <col min="12802" max="12802" width="22.5" style="13" customWidth="1"/>
    <col min="12803" max="12803" width="26.625" style="13" customWidth="1"/>
    <col min="12804" max="12804" width="17.125" style="13" customWidth="1"/>
    <col min="12805" max="12805" width="8.125" style="13" customWidth="1"/>
    <col min="12806" max="12806" width="4" style="13" customWidth="1"/>
    <col min="12807" max="12807" width="0" style="13" hidden="1" customWidth="1"/>
    <col min="12808" max="12808" width="23.25" style="13" customWidth="1"/>
    <col min="12809" max="12809" width="17.125" style="13" customWidth="1"/>
    <col min="12810" max="12810" width="8.125" style="13" customWidth="1"/>
    <col min="12811" max="12811" width="4" style="13" customWidth="1"/>
    <col min="12812" max="12812" width="0" style="13" hidden="1" customWidth="1"/>
    <col min="12813" max="12813" width="8.25" style="13" customWidth="1"/>
    <col min="12814" max="12814" width="0" style="13" hidden="1" customWidth="1"/>
    <col min="12815" max="12815" width="97.75" style="13" customWidth="1"/>
    <col min="12816" max="12816" width="14.125" style="13" customWidth="1"/>
    <col min="12817" max="12817" width="16" style="13" customWidth="1"/>
    <col min="12818" max="12820" width="10.125" style="13" customWidth="1"/>
    <col min="12821" max="12821" width="5.125" style="13" customWidth="1"/>
    <col min="12822" max="13056" width="9" style="13"/>
    <col min="13057" max="13057" width="4.125" style="13" customWidth="1"/>
    <col min="13058" max="13058" width="22.5" style="13" customWidth="1"/>
    <col min="13059" max="13059" width="26.625" style="13" customWidth="1"/>
    <col min="13060" max="13060" width="17.125" style="13" customWidth="1"/>
    <col min="13061" max="13061" width="8.125" style="13" customWidth="1"/>
    <col min="13062" max="13062" width="4" style="13" customWidth="1"/>
    <col min="13063" max="13063" width="0" style="13" hidden="1" customWidth="1"/>
    <col min="13064" max="13064" width="23.25" style="13" customWidth="1"/>
    <col min="13065" max="13065" width="17.125" style="13" customWidth="1"/>
    <col min="13066" max="13066" width="8.125" style="13" customWidth="1"/>
    <col min="13067" max="13067" width="4" style="13" customWidth="1"/>
    <col min="13068" max="13068" width="0" style="13" hidden="1" customWidth="1"/>
    <col min="13069" max="13069" width="8.25" style="13" customWidth="1"/>
    <col min="13070" max="13070" width="0" style="13" hidden="1" customWidth="1"/>
    <col min="13071" max="13071" width="97.75" style="13" customWidth="1"/>
    <col min="13072" max="13072" width="14.125" style="13" customWidth="1"/>
    <col min="13073" max="13073" width="16" style="13" customWidth="1"/>
    <col min="13074" max="13076" width="10.125" style="13" customWidth="1"/>
    <col min="13077" max="13077" width="5.125" style="13" customWidth="1"/>
    <col min="13078" max="13312" width="9" style="13"/>
    <col min="13313" max="13313" width="4.125" style="13" customWidth="1"/>
    <col min="13314" max="13314" width="22.5" style="13" customWidth="1"/>
    <col min="13315" max="13315" width="26.625" style="13" customWidth="1"/>
    <col min="13316" max="13316" width="17.125" style="13" customWidth="1"/>
    <col min="13317" max="13317" width="8.125" style="13" customWidth="1"/>
    <col min="13318" max="13318" width="4" style="13" customWidth="1"/>
    <col min="13319" max="13319" width="0" style="13" hidden="1" customWidth="1"/>
    <col min="13320" max="13320" width="23.25" style="13" customWidth="1"/>
    <col min="13321" max="13321" width="17.125" style="13" customWidth="1"/>
    <col min="13322" max="13322" width="8.125" style="13" customWidth="1"/>
    <col min="13323" max="13323" width="4" style="13" customWidth="1"/>
    <col min="13324" max="13324" width="0" style="13" hidden="1" customWidth="1"/>
    <col min="13325" max="13325" width="8.25" style="13" customWidth="1"/>
    <col min="13326" max="13326" width="0" style="13" hidden="1" customWidth="1"/>
    <col min="13327" max="13327" width="97.75" style="13" customWidth="1"/>
    <col min="13328" max="13328" width="14.125" style="13" customWidth="1"/>
    <col min="13329" max="13329" width="16" style="13" customWidth="1"/>
    <col min="13330" max="13332" width="10.125" style="13" customWidth="1"/>
    <col min="13333" max="13333" width="5.125" style="13" customWidth="1"/>
    <col min="13334" max="13568" width="9" style="13"/>
    <col min="13569" max="13569" width="4.125" style="13" customWidth="1"/>
    <col min="13570" max="13570" width="22.5" style="13" customWidth="1"/>
    <col min="13571" max="13571" width="26.625" style="13" customWidth="1"/>
    <col min="13572" max="13572" width="17.125" style="13" customWidth="1"/>
    <col min="13573" max="13573" width="8.125" style="13" customWidth="1"/>
    <col min="13574" max="13574" width="4" style="13" customWidth="1"/>
    <col min="13575" max="13575" width="0" style="13" hidden="1" customWidth="1"/>
    <col min="13576" max="13576" width="23.25" style="13" customWidth="1"/>
    <col min="13577" max="13577" width="17.125" style="13" customWidth="1"/>
    <col min="13578" max="13578" width="8.125" style="13" customWidth="1"/>
    <col min="13579" max="13579" width="4" style="13" customWidth="1"/>
    <col min="13580" max="13580" width="0" style="13" hidden="1" customWidth="1"/>
    <col min="13581" max="13581" width="8.25" style="13" customWidth="1"/>
    <col min="13582" max="13582" width="0" style="13" hidden="1" customWidth="1"/>
    <col min="13583" max="13583" width="97.75" style="13" customWidth="1"/>
    <col min="13584" max="13584" width="14.125" style="13" customWidth="1"/>
    <col min="13585" max="13585" width="16" style="13" customWidth="1"/>
    <col min="13586" max="13588" width="10.125" style="13" customWidth="1"/>
    <col min="13589" max="13589" width="5.125" style="13" customWidth="1"/>
    <col min="13590" max="13824" width="9" style="13"/>
    <col min="13825" max="13825" width="4.125" style="13" customWidth="1"/>
    <col min="13826" max="13826" width="22.5" style="13" customWidth="1"/>
    <col min="13827" max="13827" width="26.625" style="13" customWidth="1"/>
    <col min="13828" max="13828" width="17.125" style="13" customWidth="1"/>
    <col min="13829" max="13829" width="8.125" style="13" customWidth="1"/>
    <col min="13830" max="13830" width="4" style="13" customWidth="1"/>
    <col min="13831" max="13831" width="0" style="13" hidden="1" customWidth="1"/>
    <col min="13832" max="13832" width="23.25" style="13" customWidth="1"/>
    <col min="13833" max="13833" width="17.125" style="13" customWidth="1"/>
    <col min="13834" max="13834" width="8.125" style="13" customWidth="1"/>
    <col min="13835" max="13835" width="4" style="13" customWidth="1"/>
    <col min="13836" max="13836" width="0" style="13" hidden="1" customWidth="1"/>
    <col min="13837" max="13837" width="8.25" style="13" customWidth="1"/>
    <col min="13838" max="13838" width="0" style="13" hidden="1" customWidth="1"/>
    <col min="13839" max="13839" width="97.75" style="13" customWidth="1"/>
    <col min="13840" max="13840" width="14.125" style="13" customWidth="1"/>
    <col min="13841" max="13841" width="16" style="13" customWidth="1"/>
    <col min="13842" max="13844" width="10.125" style="13" customWidth="1"/>
    <col min="13845" max="13845" width="5.125" style="13" customWidth="1"/>
    <col min="13846" max="14080" width="9" style="13"/>
    <col min="14081" max="14081" width="4.125" style="13" customWidth="1"/>
    <col min="14082" max="14082" width="22.5" style="13" customWidth="1"/>
    <col min="14083" max="14083" width="26.625" style="13" customWidth="1"/>
    <col min="14084" max="14084" width="17.125" style="13" customWidth="1"/>
    <col min="14085" max="14085" width="8.125" style="13" customWidth="1"/>
    <col min="14086" max="14086" width="4" style="13" customWidth="1"/>
    <col min="14087" max="14087" width="0" style="13" hidden="1" customWidth="1"/>
    <col min="14088" max="14088" width="23.25" style="13" customWidth="1"/>
    <col min="14089" max="14089" width="17.125" style="13" customWidth="1"/>
    <col min="14090" max="14090" width="8.125" style="13" customWidth="1"/>
    <col min="14091" max="14091" width="4" style="13" customWidth="1"/>
    <col min="14092" max="14092" width="0" style="13" hidden="1" customWidth="1"/>
    <col min="14093" max="14093" width="8.25" style="13" customWidth="1"/>
    <col min="14094" max="14094" width="0" style="13" hidden="1" customWidth="1"/>
    <col min="14095" max="14095" width="97.75" style="13" customWidth="1"/>
    <col min="14096" max="14096" width="14.125" style="13" customWidth="1"/>
    <col min="14097" max="14097" width="16" style="13" customWidth="1"/>
    <col min="14098" max="14100" width="10.125" style="13" customWidth="1"/>
    <col min="14101" max="14101" width="5.125" style="13" customWidth="1"/>
    <col min="14102" max="14336" width="9" style="13"/>
    <col min="14337" max="14337" width="4.125" style="13" customWidth="1"/>
    <col min="14338" max="14338" width="22.5" style="13" customWidth="1"/>
    <col min="14339" max="14339" width="26.625" style="13" customWidth="1"/>
    <col min="14340" max="14340" width="17.125" style="13" customWidth="1"/>
    <col min="14341" max="14341" width="8.125" style="13" customWidth="1"/>
    <col min="14342" max="14342" width="4" style="13" customWidth="1"/>
    <col min="14343" max="14343" width="0" style="13" hidden="1" customWidth="1"/>
    <col min="14344" max="14344" width="23.25" style="13" customWidth="1"/>
    <col min="14345" max="14345" width="17.125" style="13" customWidth="1"/>
    <col min="14346" max="14346" width="8.125" style="13" customWidth="1"/>
    <col min="14347" max="14347" width="4" style="13" customWidth="1"/>
    <col min="14348" max="14348" width="0" style="13" hidden="1" customWidth="1"/>
    <col min="14349" max="14349" width="8.25" style="13" customWidth="1"/>
    <col min="14350" max="14350" width="0" style="13" hidden="1" customWidth="1"/>
    <col min="14351" max="14351" width="97.75" style="13" customWidth="1"/>
    <col min="14352" max="14352" width="14.125" style="13" customWidth="1"/>
    <col min="14353" max="14353" width="16" style="13" customWidth="1"/>
    <col min="14354" max="14356" width="10.125" style="13" customWidth="1"/>
    <col min="14357" max="14357" width="5.125" style="13" customWidth="1"/>
    <col min="14358" max="14592" width="9" style="13"/>
    <col min="14593" max="14593" width="4.125" style="13" customWidth="1"/>
    <col min="14594" max="14594" width="22.5" style="13" customWidth="1"/>
    <col min="14595" max="14595" width="26.625" style="13" customWidth="1"/>
    <col min="14596" max="14596" width="17.125" style="13" customWidth="1"/>
    <col min="14597" max="14597" width="8.125" style="13" customWidth="1"/>
    <col min="14598" max="14598" width="4" style="13" customWidth="1"/>
    <col min="14599" max="14599" width="0" style="13" hidden="1" customWidth="1"/>
    <col min="14600" max="14600" width="23.25" style="13" customWidth="1"/>
    <col min="14601" max="14601" width="17.125" style="13" customWidth="1"/>
    <col min="14602" max="14602" width="8.125" style="13" customWidth="1"/>
    <col min="14603" max="14603" width="4" style="13" customWidth="1"/>
    <col min="14604" max="14604" width="0" style="13" hidden="1" customWidth="1"/>
    <col min="14605" max="14605" width="8.25" style="13" customWidth="1"/>
    <col min="14606" max="14606" width="0" style="13" hidden="1" customWidth="1"/>
    <col min="14607" max="14607" width="97.75" style="13" customWidth="1"/>
    <col min="14608" max="14608" width="14.125" style="13" customWidth="1"/>
    <col min="14609" max="14609" width="16" style="13" customWidth="1"/>
    <col min="14610" max="14612" width="10.125" style="13" customWidth="1"/>
    <col min="14613" max="14613" width="5.125" style="13" customWidth="1"/>
    <col min="14614" max="14848" width="9" style="13"/>
    <col min="14849" max="14849" width="4.125" style="13" customWidth="1"/>
    <col min="14850" max="14850" width="22.5" style="13" customWidth="1"/>
    <col min="14851" max="14851" width="26.625" style="13" customWidth="1"/>
    <col min="14852" max="14852" width="17.125" style="13" customWidth="1"/>
    <col min="14853" max="14853" width="8.125" style="13" customWidth="1"/>
    <col min="14854" max="14854" width="4" style="13" customWidth="1"/>
    <col min="14855" max="14855" width="0" style="13" hidden="1" customWidth="1"/>
    <col min="14856" max="14856" width="23.25" style="13" customWidth="1"/>
    <col min="14857" max="14857" width="17.125" style="13" customWidth="1"/>
    <col min="14858" max="14858" width="8.125" style="13" customWidth="1"/>
    <col min="14859" max="14859" width="4" style="13" customWidth="1"/>
    <col min="14860" max="14860" width="0" style="13" hidden="1" customWidth="1"/>
    <col min="14861" max="14861" width="8.25" style="13" customWidth="1"/>
    <col min="14862" max="14862" width="0" style="13" hidden="1" customWidth="1"/>
    <col min="14863" max="14863" width="97.75" style="13" customWidth="1"/>
    <col min="14864" max="14864" width="14.125" style="13" customWidth="1"/>
    <col min="14865" max="14865" width="16" style="13" customWidth="1"/>
    <col min="14866" max="14868" width="10.125" style="13" customWidth="1"/>
    <col min="14869" max="14869" width="5.125" style="13" customWidth="1"/>
    <col min="14870" max="15104" width="9" style="13"/>
    <col min="15105" max="15105" width="4.125" style="13" customWidth="1"/>
    <col min="15106" max="15106" width="22.5" style="13" customWidth="1"/>
    <col min="15107" max="15107" width="26.625" style="13" customWidth="1"/>
    <col min="15108" max="15108" width="17.125" style="13" customWidth="1"/>
    <col min="15109" max="15109" width="8.125" style="13" customWidth="1"/>
    <col min="15110" max="15110" width="4" style="13" customWidth="1"/>
    <col min="15111" max="15111" width="0" style="13" hidden="1" customWidth="1"/>
    <col min="15112" max="15112" width="23.25" style="13" customWidth="1"/>
    <col min="15113" max="15113" width="17.125" style="13" customWidth="1"/>
    <col min="15114" max="15114" width="8.125" style="13" customWidth="1"/>
    <col min="15115" max="15115" width="4" style="13" customWidth="1"/>
    <col min="15116" max="15116" width="0" style="13" hidden="1" customWidth="1"/>
    <col min="15117" max="15117" width="8.25" style="13" customWidth="1"/>
    <col min="15118" max="15118" width="0" style="13" hidden="1" customWidth="1"/>
    <col min="15119" max="15119" width="97.75" style="13" customWidth="1"/>
    <col min="15120" max="15120" width="14.125" style="13" customWidth="1"/>
    <col min="15121" max="15121" width="16" style="13" customWidth="1"/>
    <col min="15122" max="15124" width="10.125" style="13" customWidth="1"/>
    <col min="15125" max="15125" width="5.125" style="13" customWidth="1"/>
    <col min="15126" max="15360" width="9" style="13"/>
    <col min="15361" max="15361" width="4.125" style="13" customWidth="1"/>
    <col min="15362" max="15362" width="22.5" style="13" customWidth="1"/>
    <col min="15363" max="15363" width="26.625" style="13" customWidth="1"/>
    <col min="15364" max="15364" width="17.125" style="13" customWidth="1"/>
    <col min="15365" max="15365" width="8.125" style="13" customWidth="1"/>
    <col min="15366" max="15366" width="4" style="13" customWidth="1"/>
    <col min="15367" max="15367" width="0" style="13" hidden="1" customWidth="1"/>
    <col min="15368" max="15368" width="23.25" style="13" customWidth="1"/>
    <col min="15369" max="15369" width="17.125" style="13" customWidth="1"/>
    <col min="15370" max="15370" width="8.125" style="13" customWidth="1"/>
    <col min="15371" max="15371" width="4" style="13" customWidth="1"/>
    <col min="15372" max="15372" width="0" style="13" hidden="1" customWidth="1"/>
    <col min="15373" max="15373" width="8.25" style="13" customWidth="1"/>
    <col min="15374" max="15374" width="0" style="13" hidden="1" customWidth="1"/>
    <col min="15375" max="15375" width="97.75" style="13" customWidth="1"/>
    <col min="15376" max="15376" width="14.125" style="13" customWidth="1"/>
    <col min="15377" max="15377" width="16" style="13" customWidth="1"/>
    <col min="15378" max="15380" width="10.125" style="13" customWidth="1"/>
    <col min="15381" max="15381" width="5.125" style="13" customWidth="1"/>
    <col min="15382" max="15616" width="9" style="13"/>
    <col min="15617" max="15617" width="4.125" style="13" customWidth="1"/>
    <col min="15618" max="15618" width="22.5" style="13" customWidth="1"/>
    <col min="15619" max="15619" width="26.625" style="13" customWidth="1"/>
    <col min="15620" max="15620" width="17.125" style="13" customWidth="1"/>
    <col min="15621" max="15621" width="8.125" style="13" customWidth="1"/>
    <col min="15622" max="15622" width="4" style="13" customWidth="1"/>
    <col min="15623" max="15623" width="0" style="13" hidden="1" customWidth="1"/>
    <col min="15624" max="15624" width="23.25" style="13" customWidth="1"/>
    <col min="15625" max="15625" width="17.125" style="13" customWidth="1"/>
    <col min="15626" max="15626" width="8.125" style="13" customWidth="1"/>
    <col min="15627" max="15627" width="4" style="13" customWidth="1"/>
    <col min="15628" max="15628" width="0" style="13" hidden="1" customWidth="1"/>
    <col min="15629" max="15629" width="8.25" style="13" customWidth="1"/>
    <col min="15630" max="15630" width="0" style="13" hidden="1" customWidth="1"/>
    <col min="15631" max="15631" width="97.75" style="13" customWidth="1"/>
    <col min="15632" max="15632" width="14.125" style="13" customWidth="1"/>
    <col min="15633" max="15633" width="16" style="13" customWidth="1"/>
    <col min="15634" max="15636" width="10.125" style="13" customWidth="1"/>
    <col min="15637" max="15637" width="5.125" style="13" customWidth="1"/>
    <col min="15638" max="15872" width="9" style="13"/>
    <col min="15873" max="15873" width="4.125" style="13" customWidth="1"/>
    <col min="15874" max="15874" width="22.5" style="13" customWidth="1"/>
    <col min="15875" max="15875" width="26.625" style="13" customWidth="1"/>
    <col min="15876" max="15876" width="17.125" style="13" customWidth="1"/>
    <col min="15877" max="15877" width="8.125" style="13" customWidth="1"/>
    <col min="15878" max="15878" width="4" style="13" customWidth="1"/>
    <col min="15879" max="15879" width="0" style="13" hidden="1" customWidth="1"/>
    <col min="15880" max="15880" width="23.25" style="13" customWidth="1"/>
    <col min="15881" max="15881" width="17.125" style="13" customWidth="1"/>
    <col min="15882" max="15882" width="8.125" style="13" customWidth="1"/>
    <col min="15883" max="15883" width="4" style="13" customWidth="1"/>
    <col min="15884" max="15884" width="0" style="13" hidden="1" customWidth="1"/>
    <col min="15885" max="15885" width="8.25" style="13" customWidth="1"/>
    <col min="15886" max="15886" width="0" style="13" hidden="1" customWidth="1"/>
    <col min="15887" max="15887" width="97.75" style="13" customWidth="1"/>
    <col min="15888" max="15888" width="14.125" style="13" customWidth="1"/>
    <col min="15889" max="15889" width="16" style="13" customWidth="1"/>
    <col min="15890" max="15892" width="10.125" style="13" customWidth="1"/>
    <col min="15893" max="15893" width="5.125" style="13" customWidth="1"/>
    <col min="15894" max="16128" width="9" style="13"/>
    <col min="16129" max="16129" width="4.125" style="13" customWidth="1"/>
    <col min="16130" max="16130" width="22.5" style="13" customWidth="1"/>
    <col min="16131" max="16131" width="26.625" style="13" customWidth="1"/>
    <col min="16132" max="16132" width="17.125" style="13" customWidth="1"/>
    <col min="16133" max="16133" width="8.125" style="13" customWidth="1"/>
    <col min="16134" max="16134" width="4" style="13" customWidth="1"/>
    <col min="16135" max="16135" width="0" style="13" hidden="1" customWidth="1"/>
    <col min="16136" max="16136" width="23.25" style="13" customWidth="1"/>
    <col min="16137" max="16137" width="17.125" style="13" customWidth="1"/>
    <col min="16138" max="16138" width="8.125" style="13" customWidth="1"/>
    <col min="16139" max="16139" width="4" style="13" customWidth="1"/>
    <col min="16140" max="16140" width="0" style="13" hidden="1" customWidth="1"/>
    <col min="16141" max="16141" width="8.25" style="13" customWidth="1"/>
    <col min="16142" max="16142" width="0" style="13" hidden="1" customWidth="1"/>
    <col min="16143" max="16143" width="97.75" style="13" customWidth="1"/>
    <col min="16144" max="16144" width="14.125" style="13" customWidth="1"/>
    <col min="16145" max="16145" width="16" style="13" customWidth="1"/>
    <col min="16146" max="16148" width="10.125" style="13" customWidth="1"/>
    <col min="16149" max="16149" width="5.125" style="13" customWidth="1"/>
    <col min="16150" max="16384" width="9" style="13"/>
  </cols>
  <sheetData>
    <row r="1" spans="1:21" ht="36.75" customHeight="1" x14ac:dyDescent="0.15">
      <c r="A1" s="11" t="s">
        <v>105</v>
      </c>
      <c r="B1" s="11"/>
      <c r="C1" s="12"/>
      <c r="D1" s="13"/>
      <c r="E1" s="12"/>
      <c r="F1" s="12"/>
      <c r="G1" s="12"/>
      <c r="H1" s="210"/>
      <c r="I1" s="210"/>
      <c r="J1" s="211"/>
      <c r="K1" s="211"/>
      <c r="L1" s="211"/>
      <c r="M1" s="211"/>
      <c r="N1" s="211"/>
      <c r="O1" s="211"/>
      <c r="P1" s="12"/>
      <c r="Q1" s="12"/>
      <c r="R1" s="15"/>
      <c r="S1" s="15"/>
      <c r="T1" s="13"/>
      <c r="U1" s="13"/>
    </row>
    <row r="2" spans="1:21" ht="36.75" customHeight="1" x14ac:dyDescent="0.15">
      <c r="A2" s="210" t="s">
        <v>106</v>
      </c>
      <c r="B2" s="210"/>
      <c r="C2" s="211"/>
      <c r="D2" s="211"/>
      <c r="E2" s="211"/>
      <c r="F2" s="211"/>
      <c r="G2" s="211"/>
      <c r="H2" s="211"/>
      <c r="I2" s="211"/>
      <c r="J2" s="211"/>
      <c r="K2" s="211"/>
      <c r="L2" s="211"/>
      <c r="M2" s="211"/>
      <c r="N2" s="211"/>
      <c r="O2" s="211"/>
      <c r="P2" s="211"/>
      <c r="Q2" s="211"/>
      <c r="R2" s="211"/>
      <c r="S2" s="211"/>
      <c r="T2" s="211"/>
      <c r="U2" s="13"/>
    </row>
    <row r="3" spans="1:21" ht="18.75" customHeight="1" x14ac:dyDescent="0.15">
      <c r="A3" s="16"/>
      <c r="B3" s="16"/>
      <c r="C3" s="12"/>
      <c r="D3" s="13"/>
      <c r="E3" s="17"/>
      <c r="F3" s="12"/>
      <c r="G3" s="12"/>
      <c r="H3" s="12"/>
      <c r="I3" s="13"/>
      <c r="J3" s="12"/>
      <c r="K3" s="18"/>
      <c r="L3" s="18"/>
      <c r="M3" s="18"/>
      <c r="N3" s="18"/>
      <c r="O3" s="12"/>
      <c r="P3" s="19"/>
      <c r="Q3" s="212" t="s">
        <v>107</v>
      </c>
      <c r="R3" s="213"/>
      <c r="S3" s="213"/>
      <c r="T3" s="214"/>
      <c r="U3" s="13"/>
    </row>
    <row r="4" spans="1:21" ht="15.75" customHeight="1" x14ac:dyDescent="0.15">
      <c r="A4" s="16"/>
      <c r="B4" s="16"/>
      <c r="C4" s="12"/>
      <c r="D4" s="13"/>
      <c r="E4" s="17"/>
      <c r="F4" s="12"/>
      <c r="G4" s="12"/>
      <c r="H4" s="12"/>
      <c r="I4" s="13"/>
      <c r="J4" s="12"/>
      <c r="K4" s="18"/>
      <c r="L4" s="18"/>
      <c r="M4" s="18"/>
      <c r="N4" s="20"/>
      <c r="O4" s="12"/>
      <c r="P4" s="21"/>
      <c r="Q4" s="22"/>
      <c r="R4" s="23" t="s">
        <v>5</v>
      </c>
      <c r="S4" s="24" t="s">
        <v>240</v>
      </c>
      <c r="T4" s="24" t="s">
        <v>109</v>
      </c>
      <c r="U4" s="13"/>
    </row>
    <row r="5" spans="1:21" ht="22.5" customHeight="1" x14ac:dyDescent="0.15">
      <c r="A5" s="16"/>
      <c r="B5" s="16"/>
      <c r="C5" s="12"/>
      <c r="D5" s="13"/>
      <c r="E5" s="17"/>
      <c r="F5" s="12"/>
      <c r="G5" s="12"/>
      <c r="H5" s="12"/>
      <c r="I5" s="13"/>
      <c r="J5" s="12"/>
      <c r="K5" s="18"/>
      <c r="L5" s="18"/>
      <c r="M5" s="18"/>
      <c r="N5" s="20"/>
      <c r="O5" s="12"/>
      <c r="P5" s="25"/>
      <c r="Q5" s="26" t="s">
        <v>110</v>
      </c>
      <c r="R5" s="27"/>
      <c r="S5" s="28"/>
      <c r="T5" s="28"/>
      <c r="U5" s="13"/>
    </row>
    <row r="6" spans="1:21" ht="22.5" customHeight="1" x14ac:dyDescent="0.15">
      <c r="A6" s="16"/>
      <c r="B6" s="16"/>
      <c r="C6" s="12"/>
      <c r="D6" s="29"/>
      <c r="E6" s="17"/>
      <c r="F6" s="12"/>
      <c r="G6" s="12"/>
      <c r="H6" s="12"/>
      <c r="I6" s="29"/>
      <c r="J6" s="12"/>
      <c r="K6" s="18"/>
      <c r="L6" s="18"/>
      <c r="M6" s="18"/>
      <c r="N6" s="20"/>
      <c r="O6" s="12"/>
      <c r="P6" s="25"/>
      <c r="Q6" s="26" t="s">
        <v>111</v>
      </c>
      <c r="R6" s="27"/>
      <c r="S6" s="28"/>
      <c r="T6" s="28"/>
      <c r="U6" s="13"/>
    </row>
    <row r="7" spans="1:21" ht="22.5" customHeight="1" x14ac:dyDescent="0.15">
      <c r="A7" s="16"/>
      <c r="B7" s="16"/>
      <c r="C7" s="12"/>
      <c r="D7" s="30"/>
      <c r="E7" s="17"/>
      <c r="F7" s="12"/>
      <c r="G7" s="12"/>
      <c r="I7" s="30"/>
      <c r="J7" s="12"/>
      <c r="K7" s="18"/>
      <c r="L7" s="18"/>
      <c r="M7" s="18"/>
      <c r="N7" s="32"/>
      <c r="O7" s="12"/>
      <c r="P7" s="25"/>
      <c r="Q7" s="26" t="s">
        <v>112</v>
      </c>
      <c r="R7" s="27"/>
      <c r="S7" s="28"/>
      <c r="T7" s="28"/>
      <c r="U7" s="33"/>
    </row>
    <row r="8" spans="1:21" ht="27.75" customHeight="1" thickBot="1" x14ac:dyDescent="0.3">
      <c r="A8" s="215" t="s">
        <v>348</v>
      </c>
      <c r="B8" s="216"/>
      <c r="C8" s="216"/>
      <c r="D8" s="216"/>
      <c r="E8" s="216"/>
      <c r="F8" s="216"/>
      <c r="G8" s="12"/>
      <c r="H8" s="12"/>
      <c r="I8" s="34"/>
      <c r="J8" s="12"/>
      <c r="K8" s="18"/>
      <c r="L8" s="18"/>
      <c r="M8" s="18"/>
      <c r="N8" s="32"/>
      <c r="O8" s="12"/>
      <c r="P8" s="35"/>
      <c r="Q8" s="34"/>
      <c r="R8" s="36"/>
      <c r="S8" s="36"/>
      <c r="T8" s="37"/>
      <c r="U8" s="33"/>
    </row>
    <row r="9" spans="1:21" customFormat="1" ht="42" customHeight="1" thickBot="1" x14ac:dyDescent="0.2">
      <c r="A9" s="38"/>
      <c r="B9" s="39" t="s">
        <v>114</v>
      </c>
      <c r="C9" s="40" t="s">
        <v>115</v>
      </c>
      <c r="D9" s="41" t="s">
        <v>116</v>
      </c>
      <c r="E9" s="42" t="s">
        <v>117</v>
      </c>
      <c r="F9" s="43" t="s">
        <v>118</v>
      </c>
      <c r="G9" s="40" t="s">
        <v>119</v>
      </c>
      <c r="H9" s="39" t="s">
        <v>115</v>
      </c>
      <c r="I9" s="41" t="s">
        <v>116</v>
      </c>
      <c r="J9" s="44" t="s">
        <v>120</v>
      </c>
      <c r="K9" s="43" t="s">
        <v>118</v>
      </c>
      <c r="L9" s="43" t="s">
        <v>119</v>
      </c>
      <c r="M9" s="43" t="s">
        <v>121</v>
      </c>
      <c r="N9" s="45" t="s">
        <v>122</v>
      </c>
      <c r="O9" s="46" t="s">
        <v>123</v>
      </c>
      <c r="P9" s="43" t="s">
        <v>124</v>
      </c>
      <c r="Q9" s="47" t="s">
        <v>116</v>
      </c>
      <c r="R9" s="48" t="s">
        <v>125</v>
      </c>
      <c r="S9" s="49" t="s">
        <v>126</v>
      </c>
      <c r="T9" s="50" t="s">
        <v>127</v>
      </c>
      <c r="U9" s="51"/>
    </row>
    <row r="10" spans="1:21" ht="18.75" customHeight="1" x14ac:dyDescent="0.15">
      <c r="A10" s="217" t="s">
        <v>128</v>
      </c>
      <c r="B10" s="52" t="s">
        <v>129</v>
      </c>
      <c r="C10" s="53"/>
      <c r="D10" s="54"/>
      <c r="E10" s="55"/>
      <c r="F10" s="56"/>
      <c r="G10" s="57"/>
      <c r="H10" s="58"/>
      <c r="I10" s="54"/>
      <c r="J10" s="56"/>
      <c r="K10" s="56"/>
      <c r="L10" s="56"/>
      <c r="M10" s="56"/>
      <c r="N10" s="59"/>
      <c r="O10" s="52"/>
      <c r="P10" s="60" t="s">
        <v>129</v>
      </c>
      <c r="Q10" s="54"/>
      <c r="R10" s="61">
        <v>110</v>
      </c>
      <c r="S10" s="55">
        <f>ROUNDUP(R10*0.75,2)</f>
        <v>82.5</v>
      </c>
      <c r="T10" s="62">
        <f>ROUNDUP((R5*R10)+(R6*S10)+(R7*(R10*2)),2)</f>
        <v>0</v>
      </c>
    </row>
    <row r="11" spans="1:21" ht="18.75" customHeight="1" x14ac:dyDescent="0.15">
      <c r="A11" s="218"/>
      <c r="B11" s="64"/>
      <c r="C11" s="65"/>
      <c r="D11" s="66"/>
      <c r="E11" s="67"/>
      <c r="F11" s="68"/>
      <c r="G11" s="69"/>
      <c r="H11" s="70"/>
      <c r="I11" s="66"/>
      <c r="J11" s="68"/>
      <c r="K11" s="68"/>
      <c r="L11" s="68"/>
      <c r="M11" s="68"/>
      <c r="N11" s="71"/>
      <c r="O11" s="64"/>
      <c r="P11" s="72"/>
      <c r="Q11" s="66"/>
      <c r="R11" s="73"/>
      <c r="S11" s="67"/>
      <c r="T11" s="74"/>
    </row>
    <row r="12" spans="1:21" ht="18.75" customHeight="1" x14ac:dyDescent="0.15">
      <c r="A12" s="218"/>
      <c r="B12" s="75" t="s">
        <v>242</v>
      </c>
      <c r="C12" s="76" t="s">
        <v>243</v>
      </c>
      <c r="D12" s="77"/>
      <c r="E12" s="78">
        <v>1</v>
      </c>
      <c r="F12" s="79" t="s">
        <v>170</v>
      </c>
      <c r="G12" s="80" t="s">
        <v>171</v>
      </c>
      <c r="H12" s="81" t="s">
        <v>243</v>
      </c>
      <c r="I12" s="77"/>
      <c r="J12" s="79">
        <f>ROUNDUP(E12*0.75,2)</f>
        <v>0.75</v>
      </c>
      <c r="K12" s="79" t="s">
        <v>170</v>
      </c>
      <c r="L12" s="79" t="s">
        <v>171</v>
      </c>
      <c r="M12" s="79">
        <f>ROUNDUP((R5*E12)+(R6*J12)+(R7*(E12*2)),2)</f>
        <v>0</v>
      </c>
      <c r="N12" s="82">
        <f>M12</f>
        <v>0</v>
      </c>
      <c r="O12" s="104" t="s">
        <v>349</v>
      </c>
      <c r="P12" s="83" t="s">
        <v>238</v>
      </c>
      <c r="Q12" s="77"/>
      <c r="R12" s="84">
        <v>3</v>
      </c>
      <c r="S12" s="78">
        <f t="shared" ref="S12:S17" si="0">ROUNDUP(R12*0.75,2)</f>
        <v>2.25</v>
      </c>
      <c r="T12" s="85">
        <f>ROUNDUP((R5*R12)+(R6*S12)+(R7*(R12*2)),2)</f>
        <v>0</v>
      </c>
    </row>
    <row r="13" spans="1:21" ht="18.75" customHeight="1" x14ac:dyDescent="0.15">
      <c r="A13" s="218"/>
      <c r="B13" s="75"/>
      <c r="C13" s="76" t="s">
        <v>245</v>
      </c>
      <c r="D13" s="77"/>
      <c r="E13" s="78">
        <v>5</v>
      </c>
      <c r="F13" s="79" t="s">
        <v>132</v>
      </c>
      <c r="G13" s="80"/>
      <c r="H13" s="81" t="s">
        <v>245</v>
      </c>
      <c r="I13" s="77"/>
      <c r="J13" s="79">
        <f>ROUNDUP(E13*0.75,2)</f>
        <v>3.75</v>
      </c>
      <c r="K13" s="79" t="s">
        <v>132</v>
      </c>
      <c r="L13" s="79"/>
      <c r="M13" s="79">
        <f>ROUNDUP((R5*E13)+(R6*J13)+(R7*(E13*2)),2)</f>
        <v>0</v>
      </c>
      <c r="N13" s="82">
        <f>ROUND(M13+(M13*10/100),2)</f>
        <v>0</v>
      </c>
      <c r="O13" s="98" t="s">
        <v>246</v>
      </c>
      <c r="P13" s="83" t="s">
        <v>134</v>
      </c>
      <c r="Q13" s="77"/>
      <c r="R13" s="84">
        <v>2</v>
      </c>
      <c r="S13" s="78">
        <f t="shared" si="0"/>
        <v>1.5</v>
      </c>
      <c r="T13" s="85">
        <f>ROUNDUP((R5*R13)+(R6*S13)+(R7*(R13*2)),2)</f>
        <v>0</v>
      </c>
    </row>
    <row r="14" spans="1:21" ht="18.75" customHeight="1" x14ac:dyDescent="0.15">
      <c r="A14" s="218"/>
      <c r="B14" s="75"/>
      <c r="C14" s="76" t="s">
        <v>247</v>
      </c>
      <c r="D14" s="77"/>
      <c r="E14" s="78">
        <v>5</v>
      </c>
      <c r="F14" s="79" t="s">
        <v>132</v>
      </c>
      <c r="G14" s="80"/>
      <c r="H14" s="81" t="s">
        <v>247</v>
      </c>
      <c r="I14" s="77"/>
      <c r="J14" s="79">
        <f>ROUNDUP(E14*0.75,2)</f>
        <v>3.75</v>
      </c>
      <c r="K14" s="79" t="s">
        <v>132</v>
      </c>
      <c r="L14" s="79"/>
      <c r="M14" s="79">
        <f>ROUNDUP((R5*E14)+(R6*J14)+(R7*(E14*2)),2)</f>
        <v>0</v>
      </c>
      <c r="N14" s="82">
        <f>ROUND(M14+(M14*15/100),2)</f>
        <v>0</v>
      </c>
      <c r="O14" s="75" t="s">
        <v>248</v>
      </c>
      <c r="P14" s="83" t="s">
        <v>158</v>
      </c>
      <c r="Q14" s="77"/>
      <c r="R14" s="84">
        <v>40</v>
      </c>
      <c r="S14" s="78">
        <f t="shared" si="0"/>
        <v>30</v>
      </c>
      <c r="T14" s="85">
        <f>ROUNDUP((R5*R14)+(R6*S14)+(R7*(R14*2)),2)</f>
        <v>0</v>
      </c>
    </row>
    <row r="15" spans="1:21" ht="18.75" customHeight="1" x14ac:dyDescent="0.15">
      <c r="A15" s="218"/>
      <c r="B15" s="75"/>
      <c r="C15" s="76" t="s">
        <v>214</v>
      </c>
      <c r="D15" s="77"/>
      <c r="E15" s="78">
        <v>5</v>
      </c>
      <c r="F15" s="79" t="s">
        <v>132</v>
      </c>
      <c r="G15" s="80"/>
      <c r="H15" s="81" t="s">
        <v>214</v>
      </c>
      <c r="I15" s="77"/>
      <c r="J15" s="79">
        <f>ROUNDUP(E15*0.75,2)</f>
        <v>3.75</v>
      </c>
      <c r="K15" s="79" t="s">
        <v>132</v>
      </c>
      <c r="L15" s="79"/>
      <c r="M15" s="79">
        <f>ROUNDUP((R5*E15)+(R6*J15)+(R7*(E15*2)),2)</f>
        <v>0</v>
      </c>
      <c r="N15" s="82">
        <f>ROUND(M15+(M15*15/100),2)</f>
        <v>0</v>
      </c>
      <c r="O15" s="75" t="s">
        <v>249</v>
      </c>
      <c r="P15" s="83" t="s">
        <v>208</v>
      </c>
      <c r="Q15" s="77"/>
      <c r="R15" s="84">
        <v>2</v>
      </c>
      <c r="S15" s="78">
        <f t="shared" si="0"/>
        <v>1.5</v>
      </c>
      <c r="T15" s="85">
        <f>ROUNDUP((R5*R15)+(R6*S15)+(R7*(R15*2)),2)</f>
        <v>0</v>
      </c>
    </row>
    <row r="16" spans="1:21" ht="18.75" customHeight="1" x14ac:dyDescent="0.15">
      <c r="A16" s="218"/>
      <c r="B16" s="75"/>
      <c r="C16" s="76"/>
      <c r="D16" s="77"/>
      <c r="E16" s="78"/>
      <c r="F16" s="79"/>
      <c r="G16" s="80"/>
      <c r="H16" s="81"/>
      <c r="I16" s="77"/>
      <c r="J16" s="79"/>
      <c r="K16" s="79"/>
      <c r="L16" s="79"/>
      <c r="M16" s="79"/>
      <c r="N16" s="82"/>
      <c r="O16" s="75" t="s">
        <v>250</v>
      </c>
      <c r="P16" s="83" t="s">
        <v>209</v>
      </c>
      <c r="Q16" s="77" t="s">
        <v>146</v>
      </c>
      <c r="R16" s="84">
        <v>1.5</v>
      </c>
      <c r="S16" s="78">
        <f t="shared" si="0"/>
        <v>1.1300000000000001</v>
      </c>
      <c r="T16" s="85">
        <f>ROUNDUP((R5*R16)+(R6*S16)+(R7*(R16*2)),2)</f>
        <v>0</v>
      </c>
    </row>
    <row r="17" spans="1:20" ht="18.75" customHeight="1" x14ac:dyDescent="0.15">
      <c r="A17" s="218"/>
      <c r="B17" s="75"/>
      <c r="C17" s="76"/>
      <c r="D17" s="77"/>
      <c r="E17" s="78"/>
      <c r="F17" s="79"/>
      <c r="G17" s="80"/>
      <c r="H17" s="81"/>
      <c r="I17" s="77"/>
      <c r="J17" s="79"/>
      <c r="K17" s="79"/>
      <c r="L17" s="79"/>
      <c r="M17" s="79"/>
      <c r="N17" s="82"/>
      <c r="O17" s="75" t="s">
        <v>236</v>
      </c>
      <c r="P17" s="83" t="s">
        <v>238</v>
      </c>
      <c r="Q17" s="77"/>
      <c r="R17" s="84">
        <v>1</v>
      </c>
      <c r="S17" s="78">
        <f t="shared" si="0"/>
        <v>0.75</v>
      </c>
      <c r="T17" s="85">
        <f>ROUNDUP((R5*R17)+(R6*S17)+(R7*(R17*2)),2)</f>
        <v>0</v>
      </c>
    </row>
    <row r="18" spans="1:20" ht="18.75" customHeight="1" x14ac:dyDescent="0.15">
      <c r="A18" s="218"/>
      <c r="B18" s="75"/>
      <c r="C18" s="76"/>
      <c r="D18" s="77"/>
      <c r="E18" s="78"/>
      <c r="F18" s="79"/>
      <c r="G18" s="80"/>
      <c r="H18" s="81"/>
      <c r="I18" s="77"/>
      <c r="J18" s="79"/>
      <c r="K18" s="79"/>
      <c r="L18" s="79"/>
      <c r="M18" s="79"/>
      <c r="N18" s="82"/>
      <c r="O18" s="75" t="s">
        <v>148</v>
      </c>
      <c r="P18" s="83"/>
      <c r="Q18" s="77"/>
      <c r="R18" s="84"/>
      <c r="S18" s="78"/>
      <c r="T18" s="85"/>
    </row>
    <row r="19" spans="1:20" ht="18.75" customHeight="1" x14ac:dyDescent="0.15">
      <c r="A19" s="218"/>
      <c r="B19" s="64"/>
      <c r="C19" s="65"/>
      <c r="D19" s="66"/>
      <c r="E19" s="67"/>
      <c r="F19" s="68"/>
      <c r="G19" s="69"/>
      <c r="H19" s="70"/>
      <c r="I19" s="66"/>
      <c r="J19" s="68"/>
      <c r="K19" s="68"/>
      <c r="L19" s="68"/>
      <c r="M19" s="68"/>
      <c r="N19" s="71"/>
      <c r="O19" s="64"/>
      <c r="P19" s="72"/>
      <c r="Q19" s="66"/>
      <c r="R19" s="73"/>
      <c r="S19" s="67"/>
      <c r="T19" s="74"/>
    </row>
    <row r="20" spans="1:20" ht="18.75" customHeight="1" x14ac:dyDescent="0.15">
      <c r="A20" s="218"/>
      <c r="B20" s="75" t="s">
        <v>251</v>
      </c>
      <c r="C20" s="76" t="s">
        <v>252</v>
      </c>
      <c r="D20" s="77"/>
      <c r="E20" s="78">
        <v>10</v>
      </c>
      <c r="F20" s="79" t="s">
        <v>132</v>
      </c>
      <c r="G20" s="80"/>
      <c r="H20" s="81" t="s">
        <v>252</v>
      </c>
      <c r="I20" s="77"/>
      <c r="J20" s="79">
        <f>ROUNDUP(E20*0.75,2)</f>
        <v>7.5</v>
      </c>
      <c r="K20" s="79" t="s">
        <v>132</v>
      </c>
      <c r="L20" s="79"/>
      <c r="M20" s="79">
        <f>ROUNDUP((R5*E20)+(R6*J20)+(R7*(E20*2)),2)</f>
        <v>0</v>
      </c>
      <c r="N20" s="82">
        <f>ROUND(M20+(M20*10/100),2)</f>
        <v>0</v>
      </c>
      <c r="O20" s="75" t="s">
        <v>253</v>
      </c>
      <c r="P20" s="83" t="s">
        <v>151</v>
      </c>
      <c r="Q20" s="77"/>
      <c r="R20" s="84">
        <v>0.3</v>
      </c>
      <c r="S20" s="78">
        <f>ROUNDUP(R20*0.75,2)</f>
        <v>0.23</v>
      </c>
      <c r="T20" s="85">
        <f>ROUNDUP((R5*R20)+(R6*S20)+(R7*(R20*2)),2)</f>
        <v>0</v>
      </c>
    </row>
    <row r="21" spans="1:20" ht="18.75" customHeight="1" x14ac:dyDescent="0.15">
      <c r="A21" s="218"/>
      <c r="B21" s="75"/>
      <c r="C21" s="76" t="s">
        <v>143</v>
      </c>
      <c r="D21" s="77"/>
      <c r="E21" s="78">
        <v>10</v>
      </c>
      <c r="F21" s="79" t="s">
        <v>132</v>
      </c>
      <c r="G21" s="80"/>
      <c r="H21" s="81" t="s">
        <v>143</v>
      </c>
      <c r="I21" s="77"/>
      <c r="J21" s="79">
        <f>ROUNDUP(E21*0.75,2)</f>
        <v>7.5</v>
      </c>
      <c r="K21" s="79" t="s">
        <v>132</v>
      </c>
      <c r="L21" s="79"/>
      <c r="M21" s="79">
        <f>ROUNDUP((R5*E21)+(R6*J21)+(R7*(E21*2)),2)</f>
        <v>0</v>
      </c>
      <c r="N21" s="82">
        <f>ROUND(M21+(M21*10/100),2)</f>
        <v>0</v>
      </c>
      <c r="O21" s="75" t="s">
        <v>254</v>
      </c>
      <c r="P21" s="83" t="s">
        <v>137</v>
      </c>
      <c r="Q21" s="77"/>
      <c r="R21" s="84">
        <v>0.1</v>
      </c>
      <c r="S21" s="78">
        <f>ROUNDUP(R21*0.75,2)</f>
        <v>0.08</v>
      </c>
      <c r="T21" s="85">
        <f>ROUNDUP((R5*R21)+(R6*S21)+(R7*(R21*2)),2)</f>
        <v>0</v>
      </c>
    </row>
    <row r="22" spans="1:20" ht="18.75" customHeight="1" x14ac:dyDescent="0.15">
      <c r="A22" s="218"/>
      <c r="B22" s="75"/>
      <c r="C22" s="76" t="s">
        <v>186</v>
      </c>
      <c r="D22" s="77" t="s">
        <v>187</v>
      </c>
      <c r="E22" s="110">
        <v>0.5</v>
      </c>
      <c r="F22" s="79" t="s">
        <v>188</v>
      </c>
      <c r="G22" s="80"/>
      <c r="H22" s="81" t="s">
        <v>186</v>
      </c>
      <c r="I22" s="77" t="s">
        <v>187</v>
      </c>
      <c r="J22" s="79">
        <f>ROUNDUP(E22*0.75,2)</f>
        <v>0.38</v>
      </c>
      <c r="K22" s="79" t="s">
        <v>188</v>
      </c>
      <c r="L22" s="79"/>
      <c r="M22" s="79">
        <f>ROUNDUP((R5*E22)+(R6*J22)+(R7*(E22*2)),2)</f>
        <v>0</v>
      </c>
      <c r="N22" s="82">
        <f>M22</f>
        <v>0</v>
      </c>
      <c r="O22" s="75" t="s">
        <v>239</v>
      </c>
      <c r="P22" s="83" t="s">
        <v>182</v>
      </c>
      <c r="Q22" s="77" t="s">
        <v>183</v>
      </c>
      <c r="R22" s="84">
        <v>4</v>
      </c>
      <c r="S22" s="78">
        <f>ROUNDUP(R22*0.75,2)</f>
        <v>3</v>
      </c>
      <c r="T22" s="85">
        <f>ROUNDUP((R5*R22)+(R6*S22)+(R7*(R22*2)),2)</f>
        <v>0</v>
      </c>
    </row>
    <row r="23" spans="1:20" ht="18.75" customHeight="1" x14ac:dyDescent="0.15">
      <c r="A23" s="218"/>
      <c r="B23" s="75"/>
      <c r="C23" s="76"/>
      <c r="D23" s="77"/>
      <c r="E23" s="78"/>
      <c r="F23" s="79"/>
      <c r="G23" s="80"/>
      <c r="H23" s="81"/>
      <c r="I23" s="77"/>
      <c r="J23" s="79"/>
      <c r="K23" s="79"/>
      <c r="L23" s="79"/>
      <c r="M23" s="79"/>
      <c r="N23" s="82"/>
      <c r="O23" s="75"/>
      <c r="P23" s="83"/>
      <c r="Q23" s="77"/>
      <c r="R23" s="84"/>
      <c r="S23" s="78"/>
      <c r="T23" s="85"/>
    </row>
    <row r="24" spans="1:20" ht="18.75" customHeight="1" x14ac:dyDescent="0.15">
      <c r="A24" s="218"/>
      <c r="B24" s="64"/>
      <c r="C24" s="65"/>
      <c r="D24" s="66"/>
      <c r="E24" s="67"/>
      <c r="F24" s="68"/>
      <c r="G24" s="69"/>
      <c r="H24" s="70"/>
      <c r="I24" s="66"/>
      <c r="J24" s="68"/>
      <c r="K24" s="68"/>
      <c r="L24" s="68"/>
      <c r="M24" s="68"/>
      <c r="N24" s="71"/>
      <c r="O24" s="64"/>
      <c r="P24" s="72"/>
      <c r="Q24" s="66"/>
      <c r="R24" s="73"/>
      <c r="S24" s="67"/>
      <c r="T24" s="74"/>
    </row>
    <row r="25" spans="1:20" ht="18.75" customHeight="1" x14ac:dyDescent="0.15">
      <c r="A25" s="218"/>
      <c r="B25" s="75" t="s">
        <v>18</v>
      </c>
      <c r="C25" s="76" t="s">
        <v>135</v>
      </c>
      <c r="D25" s="77"/>
      <c r="E25" s="78">
        <v>20</v>
      </c>
      <c r="F25" s="79" t="s">
        <v>132</v>
      </c>
      <c r="G25" s="80"/>
      <c r="H25" s="81" t="s">
        <v>135</v>
      </c>
      <c r="I25" s="77"/>
      <c r="J25" s="79">
        <f>ROUNDUP(E25*0.75,2)</f>
        <v>15</v>
      </c>
      <c r="K25" s="79" t="s">
        <v>132</v>
      </c>
      <c r="L25" s="79"/>
      <c r="M25" s="79">
        <f>ROUNDUP((R5*E25)+(R6*J25)+(R7*(E25*2)),2)</f>
        <v>0</v>
      </c>
      <c r="N25" s="82">
        <f>ROUND(M25+(M25*6/100),2)</f>
        <v>0</v>
      </c>
      <c r="O25" s="75" t="s">
        <v>148</v>
      </c>
      <c r="P25" s="83" t="s">
        <v>158</v>
      </c>
      <c r="Q25" s="77"/>
      <c r="R25" s="84">
        <v>100</v>
      </c>
      <c r="S25" s="78">
        <f>ROUNDUP(R25*0.75,2)</f>
        <v>75</v>
      </c>
      <c r="T25" s="85">
        <f>ROUNDUP((R5*R25)+(R6*S25)+(R7*(R25*2)),2)</f>
        <v>0</v>
      </c>
    </row>
    <row r="26" spans="1:20" ht="18.75" customHeight="1" x14ac:dyDescent="0.15">
      <c r="A26" s="218"/>
      <c r="B26" s="75"/>
      <c r="C26" s="76" t="s">
        <v>255</v>
      </c>
      <c r="D26" s="77"/>
      <c r="E26" s="78">
        <v>5</v>
      </c>
      <c r="F26" s="79" t="s">
        <v>132</v>
      </c>
      <c r="G26" s="80"/>
      <c r="H26" s="81" t="s">
        <v>255</v>
      </c>
      <c r="I26" s="77"/>
      <c r="J26" s="79">
        <f>ROUNDUP(E26*0.75,2)</f>
        <v>3.75</v>
      </c>
      <c r="K26" s="79" t="s">
        <v>132</v>
      </c>
      <c r="L26" s="79"/>
      <c r="M26" s="79">
        <f>ROUNDUP((R5*E26)+(R6*J26)+(R7*(E26*2)),2)</f>
        <v>0</v>
      </c>
      <c r="N26" s="82">
        <f>M26</f>
        <v>0</v>
      </c>
      <c r="O26" s="75"/>
      <c r="P26" s="83" t="s">
        <v>160</v>
      </c>
      <c r="Q26" s="77"/>
      <c r="R26" s="84">
        <v>3</v>
      </c>
      <c r="S26" s="78">
        <f>ROUNDUP(R26*0.75,2)</f>
        <v>2.25</v>
      </c>
      <c r="T26" s="85">
        <f>ROUNDUP((R5*R26)+(R6*S26)+(R7*(R26*2)),2)</f>
        <v>0</v>
      </c>
    </row>
    <row r="27" spans="1:20" ht="18.75" customHeight="1" x14ac:dyDescent="0.15">
      <c r="A27" s="218"/>
      <c r="B27" s="64"/>
      <c r="C27" s="65"/>
      <c r="D27" s="66"/>
      <c r="E27" s="67"/>
      <c r="F27" s="68"/>
      <c r="G27" s="69"/>
      <c r="H27" s="70"/>
      <c r="I27" s="66"/>
      <c r="J27" s="68"/>
      <c r="K27" s="68"/>
      <c r="L27" s="68"/>
      <c r="M27" s="68"/>
      <c r="N27" s="71"/>
      <c r="O27" s="64"/>
      <c r="P27" s="72"/>
      <c r="Q27" s="66"/>
      <c r="R27" s="73"/>
      <c r="S27" s="67"/>
      <c r="T27" s="74"/>
    </row>
    <row r="28" spans="1:20" ht="18.75" customHeight="1" x14ac:dyDescent="0.15">
      <c r="A28" s="218"/>
      <c r="B28" s="75" t="s">
        <v>20</v>
      </c>
      <c r="C28" s="76" t="s">
        <v>217</v>
      </c>
      <c r="D28" s="77"/>
      <c r="E28" s="109">
        <v>0.16666666666666666</v>
      </c>
      <c r="F28" s="79" t="s">
        <v>188</v>
      </c>
      <c r="G28" s="80"/>
      <c r="H28" s="81" t="s">
        <v>217</v>
      </c>
      <c r="I28" s="77"/>
      <c r="J28" s="79">
        <f>ROUNDUP(E28*0.75,2)</f>
        <v>0.13</v>
      </c>
      <c r="K28" s="79" t="s">
        <v>188</v>
      </c>
      <c r="L28" s="79"/>
      <c r="M28" s="79">
        <f>ROUNDUP((R5*E28)+(R6*J28)+(R7*(E28*2)),2)</f>
        <v>0</v>
      </c>
      <c r="N28" s="82">
        <f>M28</f>
        <v>0</v>
      </c>
      <c r="O28" s="75" t="s">
        <v>193</v>
      </c>
      <c r="P28" s="83"/>
      <c r="Q28" s="77"/>
      <c r="R28" s="84"/>
      <c r="S28" s="78"/>
      <c r="T28" s="85"/>
    </row>
    <row r="29" spans="1:20" ht="18.75" customHeight="1" thickBot="1" x14ac:dyDescent="0.2">
      <c r="A29" s="219"/>
      <c r="B29" s="86"/>
      <c r="C29" s="87"/>
      <c r="D29" s="88"/>
      <c r="E29" s="89"/>
      <c r="F29" s="90"/>
      <c r="G29" s="91"/>
      <c r="H29" s="92"/>
      <c r="I29" s="88"/>
      <c r="J29" s="90"/>
      <c r="K29" s="90"/>
      <c r="L29" s="90"/>
      <c r="M29" s="90"/>
      <c r="N29" s="93"/>
      <c r="O29" s="86"/>
      <c r="P29" s="94"/>
      <c r="Q29" s="88"/>
      <c r="R29" s="95"/>
      <c r="S29" s="89"/>
      <c r="T29" s="96"/>
    </row>
  </sheetData>
  <mergeCells count="5">
    <mergeCell ref="H1:O1"/>
    <mergeCell ref="A2:T2"/>
    <mergeCell ref="Q3:T3"/>
    <mergeCell ref="A8:F8"/>
    <mergeCell ref="A10:A29"/>
  </mergeCells>
  <phoneticPr fontId="11"/>
  <printOptions horizontalCentered="1" verticalCentered="1"/>
  <pageMargins left="0.39370078740157483" right="0.39370078740157483" top="0.39370078740157483" bottom="0.39370078740157483" header="0.39370078740157483" footer="0.39370078740157483"/>
  <pageSetup paperSize="12" scale="55"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81EC5-3F49-4E22-9AB4-84BAACD89BA3}">
  <sheetPr>
    <pageSetUpPr fitToPage="1"/>
  </sheetPr>
  <dimension ref="A1:U65"/>
  <sheetViews>
    <sheetView showZeros="0" zoomScale="60" zoomScaleNormal="60" zoomScaleSheetLayoutView="90" workbookViewId="0"/>
  </sheetViews>
  <sheetFormatPr defaultRowHeight="13.5" x14ac:dyDescent="0.15"/>
  <cols>
    <col min="1" max="1" width="4.5" style="114" customWidth="1"/>
    <col min="2" max="2" width="24.375" style="114" customWidth="1"/>
    <col min="3" max="3" width="28.25" style="114" customWidth="1"/>
    <col min="4" max="4" width="12.5" style="114" hidden="1" customWidth="1"/>
    <col min="5" max="6" width="10.375" style="63" customWidth="1"/>
    <col min="7" max="7" width="10" style="114" customWidth="1"/>
    <col min="8" max="8" width="18.75" style="114" customWidth="1"/>
    <col min="9" max="9" width="22.5" style="114" customWidth="1"/>
    <col min="10" max="10" width="21.25" style="114" customWidth="1"/>
    <col min="11" max="11" width="11.125" style="114" customWidth="1"/>
    <col min="12" max="12" width="22.375" style="114" customWidth="1"/>
    <col min="13" max="13" width="21.25" style="114" customWidth="1"/>
    <col min="14" max="14" width="11.25" style="114" customWidth="1"/>
    <col min="15" max="15" width="12.5" hidden="1" customWidth="1"/>
  </cols>
  <sheetData>
    <row r="1" spans="1:21" s="114" customFormat="1" ht="37.5" customHeight="1" x14ac:dyDescent="0.15">
      <c r="A1" s="113" t="s">
        <v>0</v>
      </c>
      <c r="B1" s="16"/>
      <c r="C1" s="113"/>
      <c r="D1" s="113"/>
      <c r="E1" s="235"/>
      <c r="F1" s="236"/>
      <c r="G1" s="236"/>
      <c r="H1" s="236"/>
      <c r="I1" s="236"/>
      <c r="J1" s="236"/>
      <c r="K1" s="236"/>
      <c r="L1" s="236"/>
      <c r="M1" s="236"/>
      <c r="N1" s="236"/>
      <c r="O1"/>
      <c r="P1"/>
      <c r="Q1"/>
      <c r="R1"/>
      <c r="S1"/>
      <c r="T1"/>
      <c r="U1"/>
    </row>
    <row r="2" spans="1:21" s="114" customFormat="1" ht="36" customHeight="1" x14ac:dyDescent="0.15">
      <c r="A2" s="210" t="s">
        <v>106</v>
      </c>
      <c r="B2" s="211"/>
      <c r="C2" s="211"/>
      <c r="D2" s="211"/>
      <c r="E2" s="211"/>
      <c r="F2" s="211"/>
      <c r="G2" s="211"/>
      <c r="H2" s="211"/>
      <c r="I2" s="211"/>
      <c r="J2" s="211"/>
      <c r="K2" s="211"/>
      <c r="L2" s="211"/>
      <c r="M2" s="211"/>
      <c r="N2" s="211"/>
      <c r="O2" s="236"/>
      <c r="P2"/>
      <c r="Q2"/>
      <c r="R2"/>
      <c r="S2"/>
      <c r="T2"/>
      <c r="U2"/>
    </row>
    <row r="3" spans="1:21" s="114" customFormat="1" ht="18.75" customHeight="1" x14ac:dyDescent="0.15">
      <c r="A3" s="113"/>
      <c r="B3" s="16"/>
      <c r="C3" s="113"/>
      <c r="D3" s="113"/>
      <c r="G3" s="113"/>
      <c r="H3" s="113"/>
      <c r="I3" s="16"/>
      <c r="J3" s="113"/>
      <c r="K3" s="113"/>
      <c r="L3" s="16"/>
      <c r="M3" s="113"/>
      <c r="N3" s="113"/>
      <c r="O3"/>
      <c r="P3"/>
      <c r="Q3"/>
      <c r="R3"/>
      <c r="S3"/>
      <c r="T3"/>
      <c r="U3"/>
    </row>
    <row r="4" spans="1:21" s="114" customFormat="1" ht="23.25" customHeight="1" x14ac:dyDescent="0.15">
      <c r="A4" s="115"/>
      <c r="B4" s="116"/>
      <c r="C4" s="115"/>
      <c r="D4" s="115"/>
      <c r="G4" s="115"/>
      <c r="H4" s="115"/>
      <c r="I4" s="116"/>
      <c r="J4" s="115"/>
      <c r="K4" s="115"/>
      <c r="L4" s="117"/>
      <c r="M4" s="117"/>
      <c r="N4" s="118"/>
      <c r="O4" s="14"/>
      <c r="P4"/>
      <c r="Q4"/>
      <c r="R4"/>
      <c r="S4"/>
      <c r="T4"/>
      <c r="U4"/>
    </row>
    <row r="5" spans="1:21" s="114" customFormat="1" ht="31.5" customHeight="1" x14ac:dyDescent="0.15">
      <c r="A5" s="115"/>
      <c r="B5" s="116"/>
      <c r="C5" s="115"/>
      <c r="D5" s="115"/>
      <c r="G5" s="115"/>
      <c r="H5" s="115"/>
      <c r="I5" s="116"/>
      <c r="J5" s="115"/>
      <c r="K5" s="115"/>
      <c r="L5" s="116"/>
      <c r="M5" s="119"/>
      <c r="N5" s="115"/>
      <c r="O5" s="115"/>
      <c r="P5"/>
      <c r="Q5"/>
      <c r="R5"/>
      <c r="S5"/>
      <c r="T5"/>
      <c r="U5"/>
    </row>
    <row r="6" spans="1:21" ht="31.5" customHeight="1" thickBot="1" x14ac:dyDescent="0.2">
      <c r="A6" s="115"/>
      <c r="B6" s="115"/>
      <c r="C6" s="115"/>
      <c r="D6" s="115"/>
      <c r="E6" s="237"/>
      <c r="F6" s="238"/>
      <c r="G6" s="115"/>
      <c r="H6" s="115"/>
      <c r="I6" s="115"/>
      <c r="J6" s="115"/>
      <c r="K6" s="115"/>
      <c r="L6" s="115"/>
      <c r="M6" s="119"/>
      <c r="N6" s="115"/>
      <c r="O6" s="115"/>
    </row>
    <row r="7" spans="1:21" ht="33.75" customHeight="1" thickBot="1" x14ac:dyDescent="0.3">
      <c r="A7" s="239" t="s">
        <v>348</v>
      </c>
      <c r="B7" s="240"/>
      <c r="C7" s="240"/>
      <c r="D7" s="120"/>
      <c r="E7" s="241" t="s">
        <v>395</v>
      </c>
      <c r="F7" s="242"/>
      <c r="G7" s="121"/>
      <c r="H7" s="121"/>
      <c r="I7" s="121"/>
      <c r="J7" s="121"/>
      <c r="K7" s="122"/>
      <c r="L7" s="121"/>
      <c r="M7" s="121"/>
    </row>
    <row r="8" spans="1:21" ht="18.75" customHeight="1" x14ac:dyDescent="0.15">
      <c r="A8" s="243"/>
      <c r="B8" s="244"/>
      <c r="C8" s="245"/>
      <c r="D8" s="223" t="s">
        <v>119</v>
      </c>
      <c r="E8" s="249" t="s">
        <v>396</v>
      </c>
      <c r="F8" s="252" t="s">
        <v>397</v>
      </c>
      <c r="G8" s="123" t="s">
        <v>398</v>
      </c>
      <c r="H8" s="124" t="s">
        <v>399</v>
      </c>
      <c r="I8" s="255" t="s">
        <v>400</v>
      </c>
      <c r="J8" s="256"/>
      <c r="K8" s="257"/>
      <c r="L8" s="220" t="s">
        <v>401</v>
      </c>
      <c r="M8" s="221"/>
      <c r="N8" s="222"/>
      <c r="O8" s="223" t="s">
        <v>119</v>
      </c>
    </row>
    <row r="9" spans="1:21" ht="18.75" customHeight="1" x14ac:dyDescent="0.15">
      <c r="A9" s="246"/>
      <c r="B9" s="247"/>
      <c r="C9" s="248"/>
      <c r="D9" s="224"/>
      <c r="E9" s="250"/>
      <c r="F9" s="253"/>
      <c r="G9" s="23" t="s">
        <v>402</v>
      </c>
      <c r="H9" s="125" t="s">
        <v>403</v>
      </c>
      <c r="I9" s="226" t="s">
        <v>404</v>
      </c>
      <c r="J9" s="227"/>
      <c r="K9" s="228"/>
      <c r="L9" s="229" t="s">
        <v>405</v>
      </c>
      <c r="M9" s="230"/>
      <c r="N9" s="231"/>
      <c r="O9" s="224"/>
    </row>
    <row r="10" spans="1:21" ht="18.75" customHeight="1" thickBot="1" x14ac:dyDescent="0.2">
      <c r="A10" s="126"/>
      <c r="B10" s="127" t="s">
        <v>114</v>
      </c>
      <c r="C10" s="128" t="s">
        <v>406</v>
      </c>
      <c r="D10" s="225"/>
      <c r="E10" s="251"/>
      <c r="F10" s="254"/>
      <c r="G10" s="129" t="s">
        <v>397</v>
      </c>
      <c r="H10" s="130" t="s">
        <v>407</v>
      </c>
      <c r="I10" s="131" t="s">
        <v>114</v>
      </c>
      <c r="J10" s="128" t="s">
        <v>406</v>
      </c>
      <c r="K10" s="132" t="s">
        <v>407</v>
      </c>
      <c r="L10" s="131" t="s">
        <v>114</v>
      </c>
      <c r="M10" s="130" t="s">
        <v>406</v>
      </c>
      <c r="N10" s="132" t="s">
        <v>407</v>
      </c>
      <c r="O10" s="225"/>
    </row>
    <row r="11" spans="1:21" ht="14.25" x14ac:dyDescent="0.15">
      <c r="A11" s="232" t="s">
        <v>128</v>
      </c>
      <c r="B11" s="133" t="s">
        <v>8</v>
      </c>
      <c r="C11" s="133" t="s">
        <v>408</v>
      </c>
      <c r="D11" s="133"/>
      <c r="E11" s="54"/>
      <c r="F11" s="54"/>
      <c r="G11" s="133"/>
      <c r="H11" s="134" t="s">
        <v>409</v>
      </c>
      <c r="I11" s="133" t="s">
        <v>8</v>
      </c>
      <c r="J11" s="133" t="s">
        <v>408</v>
      </c>
      <c r="K11" s="134" t="s">
        <v>410</v>
      </c>
      <c r="L11" s="133" t="s">
        <v>11</v>
      </c>
      <c r="M11" s="133" t="s">
        <v>408</v>
      </c>
      <c r="N11" s="134">
        <v>30</v>
      </c>
      <c r="O11" s="135"/>
    </row>
    <row r="12" spans="1:21" ht="14.25" x14ac:dyDescent="0.15">
      <c r="A12" s="233"/>
      <c r="B12" s="136"/>
      <c r="C12" s="136"/>
      <c r="D12" s="136"/>
      <c r="E12" s="66"/>
      <c r="F12" s="66"/>
      <c r="G12" s="136"/>
      <c r="H12" s="137"/>
      <c r="I12" s="136"/>
      <c r="J12" s="136"/>
      <c r="K12" s="137"/>
      <c r="L12" s="136"/>
      <c r="M12" s="136"/>
      <c r="N12" s="137"/>
      <c r="O12" s="138"/>
    </row>
    <row r="13" spans="1:21" ht="14.25" x14ac:dyDescent="0.15">
      <c r="A13" s="233"/>
      <c r="B13" s="139" t="s">
        <v>57</v>
      </c>
      <c r="C13" s="139" t="s">
        <v>243</v>
      </c>
      <c r="D13" s="139" t="s">
        <v>171</v>
      </c>
      <c r="E13" s="77"/>
      <c r="F13" s="77"/>
      <c r="G13" s="139"/>
      <c r="H13" s="148">
        <v>0.7</v>
      </c>
      <c r="I13" s="139" t="s">
        <v>57</v>
      </c>
      <c r="J13" s="139" t="s">
        <v>243</v>
      </c>
      <c r="K13" s="148">
        <v>0.3</v>
      </c>
      <c r="L13" s="139" t="s">
        <v>58</v>
      </c>
      <c r="M13" s="139" t="s">
        <v>243</v>
      </c>
      <c r="N13" s="153">
        <v>0.2</v>
      </c>
      <c r="O13" s="142" t="s">
        <v>171</v>
      </c>
    </row>
    <row r="14" spans="1:21" ht="14.25" x14ac:dyDescent="0.15">
      <c r="A14" s="233"/>
      <c r="B14" s="139"/>
      <c r="C14" s="139" t="s">
        <v>245</v>
      </c>
      <c r="D14" s="139"/>
      <c r="E14" s="77"/>
      <c r="F14" s="77"/>
      <c r="G14" s="139"/>
      <c r="H14" s="140">
        <v>5</v>
      </c>
      <c r="I14" s="139"/>
      <c r="J14" s="139" t="s">
        <v>214</v>
      </c>
      <c r="K14" s="140">
        <v>5</v>
      </c>
      <c r="L14" s="139"/>
      <c r="M14" s="139" t="s">
        <v>135</v>
      </c>
      <c r="N14" s="140">
        <v>10</v>
      </c>
      <c r="O14" s="142"/>
    </row>
    <row r="15" spans="1:21" ht="14.25" x14ac:dyDescent="0.15">
      <c r="A15" s="233"/>
      <c r="B15" s="139"/>
      <c r="C15" s="139" t="s">
        <v>214</v>
      </c>
      <c r="D15" s="139"/>
      <c r="E15" s="77"/>
      <c r="F15" s="77"/>
      <c r="G15" s="139"/>
      <c r="H15" s="140">
        <v>5</v>
      </c>
      <c r="I15" s="139"/>
      <c r="J15" s="139"/>
      <c r="K15" s="140"/>
      <c r="L15" s="136"/>
      <c r="M15" s="136"/>
      <c r="N15" s="137"/>
      <c r="O15" s="138"/>
    </row>
    <row r="16" spans="1:21" ht="14.25" x14ac:dyDescent="0.15">
      <c r="A16" s="233"/>
      <c r="B16" s="139"/>
      <c r="C16" s="139" t="s">
        <v>247</v>
      </c>
      <c r="D16" s="139"/>
      <c r="E16" s="77"/>
      <c r="F16" s="77"/>
      <c r="G16" s="139"/>
      <c r="H16" s="140">
        <v>5</v>
      </c>
      <c r="I16" s="139"/>
      <c r="J16" s="139"/>
      <c r="K16" s="140"/>
      <c r="L16" s="139" t="s">
        <v>60</v>
      </c>
      <c r="M16" s="139" t="s">
        <v>143</v>
      </c>
      <c r="N16" s="140">
        <v>10</v>
      </c>
      <c r="O16" s="142"/>
    </row>
    <row r="17" spans="1:15" ht="14.25" x14ac:dyDescent="0.15">
      <c r="A17" s="233"/>
      <c r="B17" s="139"/>
      <c r="C17" s="139"/>
      <c r="D17" s="139"/>
      <c r="E17" s="77"/>
      <c r="F17" s="77"/>
      <c r="G17" s="139" t="s">
        <v>158</v>
      </c>
      <c r="H17" s="140" t="s">
        <v>412</v>
      </c>
      <c r="I17" s="136"/>
      <c r="J17" s="136"/>
      <c r="K17" s="137"/>
      <c r="L17" s="136"/>
      <c r="M17" s="136"/>
      <c r="N17" s="137"/>
      <c r="O17" s="138"/>
    </row>
    <row r="18" spans="1:15" ht="14.25" x14ac:dyDescent="0.15">
      <c r="A18" s="233"/>
      <c r="B18" s="139"/>
      <c r="C18" s="139"/>
      <c r="D18" s="139"/>
      <c r="E18" s="77"/>
      <c r="F18" s="77"/>
      <c r="G18" s="139" t="s">
        <v>238</v>
      </c>
      <c r="H18" s="140" t="s">
        <v>413</v>
      </c>
      <c r="I18" s="139" t="s">
        <v>59</v>
      </c>
      <c r="J18" s="139" t="s">
        <v>414</v>
      </c>
      <c r="K18" s="150">
        <v>0.13</v>
      </c>
      <c r="L18" s="139" t="s">
        <v>20</v>
      </c>
      <c r="M18" s="139" t="s">
        <v>217</v>
      </c>
      <c r="N18" s="151">
        <v>0.1</v>
      </c>
      <c r="O18" s="142"/>
    </row>
    <row r="19" spans="1:15" ht="14.25" x14ac:dyDescent="0.15">
      <c r="A19" s="233"/>
      <c r="B19" s="136"/>
      <c r="C19" s="136"/>
      <c r="D19" s="136"/>
      <c r="E19" s="66"/>
      <c r="F19" s="66"/>
      <c r="G19" s="136"/>
      <c r="H19" s="137"/>
      <c r="I19" s="139"/>
      <c r="J19" s="139" t="s">
        <v>143</v>
      </c>
      <c r="K19" s="140">
        <v>10</v>
      </c>
      <c r="L19" s="139"/>
      <c r="M19" s="139"/>
      <c r="N19" s="140"/>
      <c r="O19" s="142"/>
    </row>
    <row r="20" spans="1:15" ht="14.25" x14ac:dyDescent="0.15">
      <c r="A20" s="233"/>
      <c r="B20" s="139" t="s">
        <v>59</v>
      </c>
      <c r="C20" s="139" t="s">
        <v>186</v>
      </c>
      <c r="D20" s="139"/>
      <c r="E20" s="77" t="s">
        <v>187</v>
      </c>
      <c r="F20" s="77"/>
      <c r="G20" s="139"/>
      <c r="H20" s="150">
        <v>0.13</v>
      </c>
      <c r="I20" s="139"/>
      <c r="J20" s="139"/>
      <c r="K20" s="140"/>
      <c r="L20" s="139"/>
      <c r="M20" s="139"/>
      <c r="N20" s="140"/>
      <c r="O20" s="142"/>
    </row>
    <row r="21" spans="1:15" ht="14.25" x14ac:dyDescent="0.15">
      <c r="A21" s="233"/>
      <c r="B21" s="139"/>
      <c r="C21" s="139" t="s">
        <v>252</v>
      </c>
      <c r="D21" s="139"/>
      <c r="E21" s="77"/>
      <c r="F21" s="77"/>
      <c r="G21" s="139"/>
      <c r="H21" s="140">
        <v>5</v>
      </c>
      <c r="I21" s="139"/>
      <c r="J21" s="139"/>
      <c r="K21" s="140"/>
      <c r="L21" s="139"/>
      <c r="M21" s="139"/>
      <c r="N21" s="140"/>
      <c r="O21" s="142"/>
    </row>
    <row r="22" spans="1:15" ht="14.25" x14ac:dyDescent="0.15">
      <c r="A22" s="233"/>
      <c r="B22" s="139"/>
      <c r="C22" s="139" t="s">
        <v>143</v>
      </c>
      <c r="D22" s="139"/>
      <c r="E22" s="77"/>
      <c r="F22" s="77"/>
      <c r="G22" s="139"/>
      <c r="H22" s="140">
        <v>10</v>
      </c>
      <c r="I22" s="139"/>
      <c r="J22" s="139"/>
      <c r="K22" s="140"/>
      <c r="L22" s="139"/>
      <c r="M22" s="139"/>
      <c r="N22" s="140"/>
      <c r="O22" s="142"/>
    </row>
    <row r="23" spans="1:15" ht="14.25" x14ac:dyDescent="0.15">
      <c r="A23" s="233"/>
      <c r="B23" s="139"/>
      <c r="C23" s="139"/>
      <c r="D23" s="139"/>
      <c r="E23" s="77"/>
      <c r="F23" s="143"/>
      <c r="G23" s="139" t="s">
        <v>158</v>
      </c>
      <c r="H23" s="140" t="s">
        <v>412</v>
      </c>
      <c r="I23" s="136"/>
      <c r="J23" s="136"/>
      <c r="K23" s="137"/>
      <c r="L23" s="139"/>
      <c r="M23" s="139"/>
      <c r="N23" s="140"/>
      <c r="O23" s="142"/>
    </row>
    <row r="24" spans="1:15" ht="14.25" x14ac:dyDescent="0.15">
      <c r="A24" s="233"/>
      <c r="B24" s="139"/>
      <c r="C24" s="139"/>
      <c r="D24" s="139"/>
      <c r="E24" s="77"/>
      <c r="F24" s="77"/>
      <c r="G24" s="139" t="s">
        <v>151</v>
      </c>
      <c r="H24" s="140" t="s">
        <v>413</v>
      </c>
      <c r="I24" s="139" t="s">
        <v>18</v>
      </c>
      <c r="J24" s="139" t="s">
        <v>135</v>
      </c>
      <c r="K24" s="140">
        <v>20</v>
      </c>
      <c r="L24" s="139"/>
      <c r="M24" s="139"/>
      <c r="N24" s="140"/>
      <c r="O24" s="142"/>
    </row>
    <row r="25" spans="1:15" ht="14.25" x14ac:dyDescent="0.15">
      <c r="A25" s="233"/>
      <c r="B25" s="139"/>
      <c r="C25" s="139"/>
      <c r="D25" s="139"/>
      <c r="E25" s="77"/>
      <c r="F25" s="77" t="s">
        <v>146</v>
      </c>
      <c r="G25" s="139" t="s">
        <v>209</v>
      </c>
      <c r="H25" s="140" t="s">
        <v>413</v>
      </c>
      <c r="I25" s="139"/>
      <c r="J25" s="139"/>
      <c r="K25" s="140"/>
      <c r="L25" s="139"/>
      <c r="M25" s="139"/>
      <c r="N25" s="140"/>
      <c r="O25" s="142"/>
    </row>
    <row r="26" spans="1:15" ht="14.25" x14ac:dyDescent="0.15">
      <c r="A26" s="233"/>
      <c r="B26" s="136"/>
      <c r="C26" s="136"/>
      <c r="D26" s="136"/>
      <c r="E26" s="66"/>
      <c r="F26" s="66"/>
      <c r="G26" s="136"/>
      <c r="H26" s="137"/>
      <c r="I26" s="139"/>
      <c r="J26" s="139"/>
      <c r="K26" s="140"/>
      <c r="L26" s="139"/>
      <c r="M26" s="139"/>
      <c r="N26" s="140"/>
      <c r="O26" s="142"/>
    </row>
    <row r="27" spans="1:15" ht="14.25" x14ac:dyDescent="0.15">
      <c r="A27" s="233"/>
      <c r="B27" s="139" t="s">
        <v>18</v>
      </c>
      <c r="C27" s="139" t="s">
        <v>135</v>
      </c>
      <c r="D27" s="139"/>
      <c r="E27" s="77"/>
      <c r="F27" s="77"/>
      <c r="G27" s="139"/>
      <c r="H27" s="140">
        <v>20</v>
      </c>
      <c r="I27" s="136"/>
      <c r="J27" s="136"/>
      <c r="K27" s="137"/>
      <c r="L27" s="139"/>
      <c r="M27" s="139"/>
      <c r="N27" s="140"/>
      <c r="O27" s="142"/>
    </row>
    <row r="28" spans="1:15" ht="14.25" x14ac:dyDescent="0.15">
      <c r="A28" s="233"/>
      <c r="B28" s="139"/>
      <c r="C28" s="139"/>
      <c r="D28" s="139"/>
      <c r="E28" s="77"/>
      <c r="F28" s="77"/>
      <c r="G28" s="139" t="s">
        <v>158</v>
      </c>
      <c r="H28" s="140" t="s">
        <v>412</v>
      </c>
      <c r="I28" s="139" t="s">
        <v>20</v>
      </c>
      <c r="J28" s="139" t="s">
        <v>217</v>
      </c>
      <c r="K28" s="150">
        <v>0.13</v>
      </c>
      <c r="L28" s="139"/>
      <c r="M28" s="139"/>
      <c r="N28" s="140"/>
      <c r="O28" s="142"/>
    </row>
    <row r="29" spans="1:15" ht="14.25" x14ac:dyDescent="0.15">
      <c r="A29" s="233"/>
      <c r="B29" s="139"/>
      <c r="C29" s="139"/>
      <c r="D29" s="139"/>
      <c r="E29" s="77"/>
      <c r="F29" s="77"/>
      <c r="G29" s="139" t="s">
        <v>160</v>
      </c>
      <c r="H29" s="140" t="s">
        <v>413</v>
      </c>
      <c r="I29" s="139"/>
      <c r="J29" s="139"/>
      <c r="K29" s="140"/>
      <c r="L29" s="139"/>
      <c r="M29" s="139"/>
      <c r="N29" s="140"/>
      <c r="O29" s="142"/>
    </row>
    <row r="30" spans="1:15" ht="14.25" x14ac:dyDescent="0.15">
      <c r="A30" s="233"/>
      <c r="B30" s="136"/>
      <c r="C30" s="136"/>
      <c r="D30" s="136"/>
      <c r="E30" s="66"/>
      <c r="F30" s="66"/>
      <c r="G30" s="136"/>
      <c r="H30" s="137"/>
      <c r="I30" s="139"/>
      <c r="J30" s="139"/>
      <c r="K30" s="140"/>
      <c r="L30" s="139"/>
      <c r="M30" s="139"/>
      <c r="N30" s="140"/>
      <c r="O30" s="142"/>
    </row>
    <row r="31" spans="1:15" ht="14.25" x14ac:dyDescent="0.15">
      <c r="A31" s="233"/>
      <c r="B31" s="139" t="s">
        <v>20</v>
      </c>
      <c r="C31" s="139" t="s">
        <v>217</v>
      </c>
      <c r="D31" s="139"/>
      <c r="E31" s="77"/>
      <c r="F31" s="77"/>
      <c r="G31" s="139"/>
      <c r="H31" s="150">
        <v>0.13</v>
      </c>
      <c r="I31" s="139"/>
      <c r="J31" s="139"/>
      <c r="K31" s="140"/>
      <c r="L31" s="139"/>
      <c r="M31" s="139"/>
      <c r="N31" s="140"/>
      <c r="O31" s="142"/>
    </row>
    <row r="32" spans="1:15" ht="15" thickBot="1" x14ac:dyDescent="0.2">
      <c r="A32" s="234"/>
      <c r="B32" s="144"/>
      <c r="C32" s="144"/>
      <c r="D32" s="144"/>
      <c r="E32" s="88"/>
      <c r="F32" s="88"/>
      <c r="G32" s="144"/>
      <c r="H32" s="145"/>
      <c r="I32" s="144"/>
      <c r="J32" s="144"/>
      <c r="K32" s="145"/>
      <c r="L32" s="144"/>
      <c r="M32" s="144"/>
      <c r="N32" s="145"/>
      <c r="O32" s="146"/>
    </row>
    <row r="33" spans="2:14" ht="14.25" x14ac:dyDescent="0.15">
      <c r="B33" s="116"/>
      <c r="C33" s="116"/>
      <c r="D33" s="116"/>
      <c r="G33" s="116"/>
      <c r="H33" s="147"/>
      <c r="I33" s="116"/>
      <c r="J33" s="116"/>
      <c r="K33" s="147"/>
      <c r="L33" s="116"/>
      <c r="M33" s="116"/>
      <c r="N33" s="147"/>
    </row>
    <row r="34" spans="2:14" ht="14.25" x14ac:dyDescent="0.15">
      <c r="B34" s="116"/>
      <c r="C34" s="116"/>
      <c r="D34" s="116"/>
      <c r="G34" s="116"/>
      <c r="H34" s="147"/>
      <c r="I34" s="116"/>
      <c r="J34" s="116"/>
      <c r="K34" s="147"/>
      <c r="L34" s="116"/>
      <c r="M34" s="116"/>
      <c r="N34" s="147"/>
    </row>
    <row r="35" spans="2:14" ht="14.25" x14ac:dyDescent="0.15">
      <c r="B35" s="116"/>
      <c r="C35" s="116"/>
      <c r="D35" s="116"/>
      <c r="G35" s="116"/>
      <c r="H35" s="147"/>
      <c r="I35" s="116"/>
      <c r="J35" s="116"/>
      <c r="K35" s="147"/>
      <c r="L35" s="116"/>
      <c r="M35" s="116"/>
      <c r="N35" s="147"/>
    </row>
    <row r="36" spans="2:14" ht="14.25" x14ac:dyDescent="0.15">
      <c r="B36" s="116"/>
      <c r="C36" s="116"/>
      <c r="D36" s="116"/>
      <c r="G36" s="116"/>
      <c r="H36" s="147"/>
      <c r="I36" s="116"/>
      <c r="J36" s="116"/>
      <c r="K36" s="147"/>
      <c r="L36" s="116"/>
      <c r="M36" s="116"/>
      <c r="N36" s="147"/>
    </row>
    <row r="37" spans="2:14" ht="14.25" x14ac:dyDescent="0.15">
      <c r="B37" s="116"/>
      <c r="C37" s="116"/>
      <c r="D37" s="116"/>
      <c r="G37" s="116"/>
      <c r="H37" s="147"/>
      <c r="I37" s="116"/>
      <c r="J37" s="116"/>
      <c r="K37" s="147"/>
      <c r="L37" s="116"/>
      <c r="M37" s="116"/>
      <c r="N37" s="147"/>
    </row>
    <row r="38" spans="2:14" ht="14.25" x14ac:dyDescent="0.15">
      <c r="B38" s="116"/>
      <c r="C38" s="116"/>
      <c r="D38" s="116"/>
      <c r="G38" s="116"/>
      <c r="H38" s="147"/>
      <c r="I38" s="116"/>
      <c r="J38" s="116"/>
      <c r="K38" s="147"/>
      <c r="L38" s="116"/>
      <c r="M38" s="116"/>
      <c r="N38" s="147"/>
    </row>
    <row r="39" spans="2:14" ht="14.25" x14ac:dyDescent="0.15">
      <c r="B39" s="116"/>
      <c r="C39" s="116"/>
      <c r="D39" s="116"/>
      <c r="G39" s="116"/>
      <c r="H39" s="147"/>
      <c r="I39" s="116"/>
      <c r="J39" s="116"/>
      <c r="K39" s="147"/>
      <c r="L39" s="116"/>
      <c r="M39" s="116"/>
      <c r="N39" s="147"/>
    </row>
    <row r="40" spans="2:14" ht="14.25" x14ac:dyDescent="0.15">
      <c r="B40" s="116"/>
      <c r="C40" s="116"/>
      <c r="D40" s="116"/>
      <c r="G40" s="116"/>
      <c r="H40" s="147"/>
      <c r="I40" s="116"/>
      <c r="J40" s="116"/>
      <c r="K40" s="147"/>
      <c r="L40" s="116"/>
      <c r="M40" s="116"/>
      <c r="N40" s="147"/>
    </row>
    <row r="41" spans="2:14" ht="14.25" x14ac:dyDescent="0.15">
      <c r="B41" s="116"/>
      <c r="C41" s="116"/>
      <c r="D41" s="116"/>
      <c r="G41" s="116"/>
      <c r="H41" s="147"/>
      <c r="I41" s="116"/>
      <c r="J41" s="116"/>
      <c r="K41" s="147"/>
      <c r="L41" s="116"/>
      <c r="M41" s="116"/>
      <c r="N41" s="147"/>
    </row>
    <row r="42" spans="2:14" ht="14.25" x14ac:dyDescent="0.15">
      <c r="B42" s="116"/>
      <c r="C42" s="116"/>
      <c r="D42" s="116"/>
      <c r="G42" s="116"/>
      <c r="H42" s="147"/>
      <c r="I42" s="116"/>
      <c r="J42" s="116"/>
      <c r="K42" s="147"/>
      <c r="L42" s="116"/>
      <c r="M42" s="116"/>
      <c r="N42" s="147"/>
    </row>
    <row r="43" spans="2:14" ht="14.25" x14ac:dyDescent="0.15">
      <c r="B43" s="116"/>
      <c r="C43" s="116"/>
      <c r="D43" s="116"/>
      <c r="G43" s="116"/>
      <c r="H43" s="147"/>
      <c r="I43" s="116"/>
      <c r="J43" s="116"/>
      <c r="K43" s="147"/>
      <c r="L43" s="116"/>
      <c r="M43" s="116"/>
      <c r="N43" s="147"/>
    </row>
    <row r="44" spans="2:14" ht="14.25" x14ac:dyDescent="0.15">
      <c r="B44" s="116"/>
      <c r="C44" s="116"/>
      <c r="D44" s="116"/>
      <c r="G44" s="116"/>
      <c r="H44" s="147"/>
      <c r="I44" s="116"/>
      <c r="J44" s="116"/>
      <c r="K44" s="147"/>
      <c r="L44" s="116"/>
      <c r="M44" s="116"/>
      <c r="N44" s="147"/>
    </row>
    <row r="45" spans="2:14" ht="14.25" x14ac:dyDescent="0.15">
      <c r="B45" s="116"/>
      <c r="C45" s="116"/>
      <c r="D45" s="116"/>
      <c r="G45" s="116"/>
      <c r="H45" s="147"/>
      <c r="I45" s="116"/>
      <c r="J45" s="116"/>
      <c r="K45" s="147"/>
      <c r="L45" s="116"/>
      <c r="M45" s="116"/>
      <c r="N45" s="147"/>
    </row>
    <row r="46" spans="2:14" ht="14.25" x14ac:dyDescent="0.15">
      <c r="B46" s="116"/>
      <c r="C46" s="116"/>
      <c r="D46" s="116"/>
      <c r="G46" s="116"/>
      <c r="H46" s="147"/>
      <c r="I46" s="116"/>
      <c r="J46" s="116"/>
      <c r="K46" s="147"/>
      <c r="L46" s="116"/>
      <c r="M46" s="116"/>
      <c r="N46" s="147"/>
    </row>
    <row r="47" spans="2:14" ht="14.25" x14ac:dyDescent="0.15">
      <c r="B47" s="116"/>
      <c r="C47" s="116"/>
      <c r="D47" s="116"/>
      <c r="G47" s="116"/>
      <c r="H47" s="147"/>
      <c r="I47" s="116"/>
      <c r="J47" s="116"/>
      <c r="K47" s="147"/>
      <c r="L47" s="116"/>
      <c r="M47" s="116"/>
      <c r="N47" s="147"/>
    </row>
    <row r="48" spans="2:14" ht="14.25" x14ac:dyDescent="0.15">
      <c r="B48" s="116"/>
      <c r="C48" s="116"/>
      <c r="D48" s="116"/>
      <c r="G48" s="116"/>
      <c r="H48" s="147"/>
      <c r="I48" s="116"/>
      <c r="J48" s="116"/>
      <c r="K48" s="147"/>
      <c r="L48" s="116"/>
      <c r="M48" s="116"/>
      <c r="N48" s="147"/>
    </row>
    <row r="49" spans="2:14" ht="14.25" x14ac:dyDescent="0.15">
      <c r="B49" s="116"/>
      <c r="C49" s="116"/>
      <c r="D49" s="116"/>
      <c r="G49" s="116"/>
      <c r="H49" s="147"/>
      <c r="I49" s="116"/>
      <c r="J49" s="116"/>
      <c r="K49" s="147"/>
      <c r="L49" s="116"/>
      <c r="M49" s="116"/>
      <c r="N49" s="147"/>
    </row>
    <row r="50" spans="2:14" ht="14.25" x14ac:dyDescent="0.15">
      <c r="B50" s="116"/>
      <c r="C50" s="116"/>
      <c r="D50" s="116"/>
      <c r="G50" s="116"/>
      <c r="H50" s="147"/>
      <c r="I50" s="116"/>
      <c r="J50" s="116"/>
      <c r="K50" s="147"/>
      <c r="L50" s="116"/>
      <c r="M50" s="116"/>
      <c r="N50" s="147"/>
    </row>
    <row r="51" spans="2:14" ht="14.25" x14ac:dyDescent="0.15">
      <c r="B51" s="116"/>
      <c r="C51" s="116"/>
      <c r="D51" s="116"/>
      <c r="G51" s="116"/>
      <c r="H51" s="147"/>
      <c r="I51" s="116"/>
      <c r="J51" s="116"/>
      <c r="K51" s="147"/>
      <c r="L51" s="116"/>
      <c r="M51" s="116"/>
      <c r="N51" s="147"/>
    </row>
    <row r="52" spans="2:14" ht="14.25" x14ac:dyDescent="0.15">
      <c r="B52" s="116"/>
      <c r="C52" s="116"/>
      <c r="D52" s="116"/>
      <c r="G52" s="116"/>
      <c r="H52" s="147"/>
      <c r="I52" s="116"/>
      <c r="J52" s="116"/>
      <c r="K52" s="147"/>
      <c r="L52" s="116"/>
      <c r="M52" s="116"/>
      <c r="N52" s="147"/>
    </row>
    <row r="53" spans="2:14" ht="14.25" x14ac:dyDescent="0.15">
      <c r="B53" s="116"/>
      <c r="C53" s="116"/>
      <c r="D53" s="116"/>
      <c r="G53" s="116"/>
      <c r="H53" s="147"/>
      <c r="I53" s="116"/>
      <c r="J53" s="116"/>
      <c r="K53" s="147"/>
      <c r="L53" s="116"/>
      <c r="M53" s="116"/>
      <c r="N53" s="147"/>
    </row>
    <row r="54" spans="2:14" ht="14.25" x14ac:dyDescent="0.15">
      <c r="B54" s="116"/>
      <c r="C54" s="116"/>
      <c r="D54" s="116"/>
      <c r="G54" s="116"/>
      <c r="H54" s="147"/>
      <c r="I54" s="116"/>
      <c r="J54" s="116"/>
      <c r="K54" s="147"/>
      <c r="L54" s="116"/>
      <c r="M54" s="116"/>
      <c r="N54" s="147"/>
    </row>
    <row r="55" spans="2:14" ht="14.25" x14ac:dyDescent="0.15">
      <c r="B55" s="116"/>
      <c r="C55" s="116"/>
      <c r="D55" s="116"/>
      <c r="G55" s="116"/>
      <c r="H55" s="147"/>
      <c r="I55" s="116"/>
      <c r="J55" s="116"/>
      <c r="K55" s="147"/>
      <c r="L55" s="116"/>
      <c r="M55" s="116"/>
      <c r="N55" s="147"/>
    </row>
    <row r="56" spans="2:14" ht="14.25" x14ac:dyDescent="0.15">
      <c r="B56" s="116"/>
      <c r="C56" s="116"/>
      <c r="D56" s="116"/>
      <c r="G56" s="116"/>
      <c r="H56" s="147"/>
      <c r="I56" s="116"/>
      <c r="J56" s="116"/>
      <c r="K56" s="147"/>
      <c r="L56" s="116"/>
      <c r="M56" s="116"/>
      <c r="N56" s="147"/>
    </row>
    <row r="57" spans="2:14" ht="14.25" x14ac:dyDescent="0.15">
      <c r="B57" s="116"/>
      <c r="C57" s="116"/>
      <c r="D57" s="116"/>
      <c r="G57" s="116"/>
      <c r="H57" s="147"/>
      <c r="I57" s="116"/>
      <c r="J57" s="116"/>
      <c r="K57" s="147"/>
      <c r="L57" s="116"/>
      <c r="M57" s="116"/>
      <c r="N57" s="147"/>
    </row>
    <row r="58" spans="2:14" ht="14.25" x14ac:dyDescent="0.15">
      <c r="B58" s="116"/>
      <c r="C58" s="116"/>
      <c r="D58" s="116"/>
      <c r="G58" s="116"/>
      <c r="H58" s="147"/>
      <c r="I58" s="116"/>
      <c r="J58" s="116"/>
      <c r="K58" s="147"/>
      <c r="L58" s="116"/>
      <c r="M58" s="116"/>
      <c r="N58" s="147"/>
    </row>
    <row r="59" spans="2:14" ht="14.25" x14ac:dyDescent="0.15">
      <c r="B59" s="116"/>
      <c r="C59" s="116"/>
      <c r="D59" s="116"/>
      <c r="G59" s="116"/>
      <c r="H59" s="147"/>
      <c r="I59" s="116"/>
      <c r="J59" s="116"/>
      <c r="K59" s="147"/>
      <c r="L59" s="116"/>
      <c r="M59" s="116"/>
      <c r="N59" s="147"/>
    </row>
    <row r="60" spans="2:14" ht="14.25" x14ac:dyDescent="0.15">
      <c r="B60" s="116"/>
      <c r="C60" s="116"/>
      <c r="D60" s="116"/>
      <c r="G60" s="116"/>
      <c r="H60" s="147"/>
      <c r="I60" s="116"/>
      <c r="J60" s="116"/>
      <c r="K60" s="147"/>
      <c r="L60" s="116"/>
      <c r="M60" s="116"/>
      <c r="N60" s="147"/>
    </row>
    <row r="61" spans="2:14" ht="14.25" x14ac:dyDescent="0.15">
      <c r="B61" s="116"/>
      <c r="C61" s="116"/>
      <c r="D61" s="116"/>
      <c r="G61" s="116"/>
      <c r="H61" s="147"/>
      <c r="I61" s="116"/>
      <c r="J61" s="116"/>
      <c r="K61" s="147"/>
      <c r="L61" s="116"/>
      <c r="M61" s="116"/>
      <c r="N61" s="147"/>
    </row>
    <row r="62" spans="2:14" ht="14.25" x14ac:dyDescent="0.15">
      <c r="B62" s="116"/>
      <c r="C62" s="116"/>
      <c r="D62" s="116"/>
      <c r="G62" s="116"/>
      <c r="H62" s="147"/>
      <c r="I62" s="116"/>
      <c r="J62" s="116"/>
      <c r="K62" s="147"/>
      <c r="L62" s="116"/>
      <c r="M62" s="116"/>
      <c r="N62" s="147"/>
    </row>
    <row r="63" spans="2:14" ht="14.25" x14ac:dyDescent="0.15">
      <c r="B63" s="116"/>
      <c r="C63" s="116"/>
      <c r="D63" s="116"/>
      <c r="G63" s="116"/>
      <c r="H63" s="147"/>
      <c r="I63" s="116"/>
      <c r="J63" s="116"/>
      <c r="K63" s="147"/>
      <c r="L63" s="116"/>
      <c r="M63" s="116"/>
      <c r="N63" s="147"/>
    </row>
    <row r="64" spans="2:14" ht="14.25" x14ac:dyDescent="0.15">
      <c r="B64" s="116"/>
      <c r="C64" s="116"/>
      <c r="D64" s="116"/>
      <c r="G64" s="116"/>
      <c r="H64" s="147"/>
      <c r="I64" s="116"/>
      <c r="J64" s="116"/>
      <c r="K64" s="147"/>
      <c r="L64" s="116"/>
      <c r="M64" s="116"/>
      <c r="N64" s="147"/>
    </row>
    <row r="65" spans="2:14" ht="14.25" x14ac:dyDescent="0.15">
      <c r="B65" s="116"/>
      <c r="C65" s="116"/>
      <c r="D65" s="116"/>
      <c r="G65" s="116"/>
      <c r="H65" s="147"/>
      <c r="I65" s="116"/>
      <c r="J65" s="116"/>
      <c r="K65" s="147"/>
      <c r="L65" s="116"/>
      <c r="M65" s="116"/>
      <c r="N65" s="147"/>
    </row>
  </sheetData>
  <mergeCells count="15">
    <mergeCell ref="E1:N1"/>
    <mergeCell ref="A2:O2"/>
    <mergeCell ref="E6:F6"/>
    <mergeCell ref="A7:C7"/>
    <mergeCell ref="E7:F7"/>
    <mergeCell ref="L8:N8"/>
    <mergeCell ref="O8:O10"/>
    <mergeCell ref="I9:K9"/>
    <mergeCell ref="L9:N9"/>
    <mergeCell ref="A11:A32"/>
    <mergeCell ref="A8:C9"/>
    <mergeCell ref="D8:D10"/>
    <mergeCell ref="E8:E10"/>
    <mergeCell ref="F8:F10"/>
    <mergeCell ref="I8:K8"/>
  </mergeCells>
  <phoneticPr fontId="11"/>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B35"/>
  <sheetViews>
    <sheetView showZeros="0" zoomScale="60" zoomScaleNormal="60" zoomScaleSheetLayoutView="80" workbookViewId="0"/>
  </sheetViews>
  <sheetFormatPr defaultColWidth="9" defaultRowHeight="18.75" customHeight="1" x14ac:dyDescent="0.15"/>
  <cols>
    <col min="1" max="1" width="4.125" style="97" customWidth="1"/>
    <col min="2" max="2" width="22.5" style="98" customWidth="1"/>
    <col min="3" max="3" width="26.625" style="98" customWidth="1"/>
    <col min="4" max="4" width="17.125" style="63" customWidth="1"/>
    <col min="5" max="5" width="8.125" style="99" customWidth="1"/>
    <col min="6" max="6" width="4" style="100" customWidth="1"/>
    <col min="7" max="7" width="10.25" style="100" hidden="1" customWidth="1"/>
    <col min="8" max="8" width="23.25" style="31" customWidth="1"/>
    <col min="9" max="9" width="17.125" style="63" customWidth="1"/>
    <col min="10" max="10" width="8.125" style="100" customWidth="1"/>
    <col min="11" max="11" width="4" style="100" customWidth="1"/>
    <col min="12" max="12" width="10.25" style="100" hidden="1" customWidth="1"/>
    <col min="13" max="13" width="8.25" style="100" customWidth="1"/>
    <col min="14" max="14" width="8.625" style="101" hidden="1" customWidth="1"/>
    <col min="15" max="15" width="97.75" style="98" customWidth="1"/>
    <col min="16" max="16" width="14.125" style="31" customWidth="1"/>
    <col min="17" max="17" width="16" style="63" customWidth="1"/>
    <col min="18" max="18" width="10.125" style="102" customWidth="1"/>
    <col min="19" max="19" width="10.125" style="99" customWidth="1"/>
    <col min="20" max="20" width="10.125" style="63" customWidth="1"/>
    <col min="21" max="21" width="5.125" style="63" customWidth="1"/>
    <col min="29" max="256" width="9" style="13"/>
    <col min="257" max="257" width="4.125" style="13" customWidth="1"/>
    <col min="258" max="258" width="22.5" style="13" customWidth="1"/>
    <col min="259" max="259" width="26.625" style="13" customWidth="1"/>
    <col min="260" max="260" width="17.125" style="13" customWidth="1"/>
    <col min="261" max="261" width="8.125" style="13" customWidth="1"/>
    <col min="262" max="262" width="4" style="13" customWidth="1"/>
    <col min="263" max="263" width="0" style="13" hidden="1" customWidth="1"/>
    <col min="264" max="264" width="23.25" style="13" customWidth="1"/>
    <col min="265" max="265" width="17.125" style="13" customWidth="1"/>
    <col min="266" max="266" width="8.125" style="13" customWidth="1"/>
    <col min="267" max="267" width="4" style="13" customWidth="1"/>
    <col min="268" max="268" width="0" style="13" hidden="1" customWidth="1"/>
    <col min="269" max="269" width="8.25" style="13" customWidth="1"/>
    <col min="270" max="270" width="0" style="13" hidden="1" customWidth="1"/>
    <col min="271" max="271" width="97.75" style="13" customWidth="1"/>
    <col min="272" max="272" width="14.125" style="13" customWidth="1"/>
    <col min="273" max="273" width="16" style="13" customWidth="1"/>
    <col min="274" max="276" width="10.125" style="13" customWidth="1"/>
    <col min="277" max="277" width="5.125" style="13" customWidth="1"/>
    <col min="278" max="512" width="9" style="13"/>
    <col min="513" max="513" width="4.125" style="13" customWidth="1"/>
    <col min="514" max="514" width="22.5" style="13" customWidth="1"/>
    <col min="515" max="515" width="26.625" style="13" customWidth="1"/>
    <col min="516" max="516" width="17.125" style="13" customWidth="1"/>
    <col min="517" max="517" width="8.125" style="13" customWidth="1"/>
    <col min="518" max="518" width="4" style="13" customWidth="1"/>
    <col min="519" max="519" width="0" style="13" hidden="1" customWidth="1"/>
    <col min="520" max="520" width="23.25" style="13" customWidth="1"/>
    <col min="521" max="521" width="17.125" style="13" customWidth="1"/>
    <col min="522" max="522" width="8.125" style="13" customWidth="1"/>
    <col min="523" max="523" width="4" style="13" customWidth="1"/>
    <col min="524" max="524" width="0" style="13" hidden="1" customWidth="1"/>
    <col min="525" max="525" width="8.25" style="13" customWidth="1"/>
    <col min="526" max="526" width="0" style="13" hidden="1" customWidth="1"/>
    <col min="527" max="527" width="97.75" style="13" customWidth="1"/>
    <col min="528" max="528" width="14.125" style="13" customWidth="1"/>
    <col min="529" max="529" width="16" style="13" customWidth="1"/>
    <col min="530" max="532" width="10.125" style="13" customWidth="1"/>
    <col min="533" max="533" width="5.125" style="13" customWidth="1"/>
    <col min="534" max="768" width="9" style="13"/>
    <col min="769" max="769" width="4.125" style="13" customWidth="1"/>
    <col min="770" max="770" width="22.5" style="13" customWidth="1"/>
    <col min="771" max="771" width="26.625" style="13" customWidth="1"/>
    <col min="772" max="772" width="17.125" style="13" customWidth="1"/>
    <col min="773" max="773" width="8.125" style="13" customWidth="1"/>
    <col min="774" max="774" width="4" style="13" customWidth="1"/>
    <col min="775" max="775" width="0" style="13" hidden="1" customWidth="1"/>
    <col min="776" max="776" width="23.25" style="13" customWidth="1"/>
    <col min="777" max="777" width="17.125" style="13" customWidth="1"/>
    <col min="778" max="778" width="8.125" style="13" customWidth="1"/>
    <col min="779" max="779" width="4" style="13" customWidth="1"/>
    <col min="780" max="780" width="0" style="13" hidden="1" customWidth="1"/>
    <col min="781" max="781" width="8.25" style="13" customWidth="1"/>
    <col min="782" max="782" width="0" style="13" hidden="1" customWidth="1"/>
    <col min="783" max="783" width="97.75" style="13" customWidth="1"/>
    <col min="784" max="784" width="14.125" style="13" customWidth="1"/>
    <col min="785" max="785" width="16" style="13" customWidth="1"/>
    <col min="786" max="788" width="10.125" style="13" customWidth="1"/>
    <col min="789" max="789" width="5.125" style="13" customWidth="1"/>
    <col min="790" max="1024" width="9" style="13"/>
    <col min="1025" max="1025" width="4.125" style="13" customWidth="1"/>
    <col min="1026" max="1026" width="22.5" style="13" customWidth="1"/>
    <col min="1027" max="1027" width="26.625" style="13" customWidth="1"/>
    <col min="1028" max="1028" width="17.125" style="13" customWidth="1"/>
    <col min="1029" max="1029" width="8.125" style="13" customWidth="1"/>
    <col min="1030" max="1030" width="4" style="13" customWidth="1"/>
    <col min="1031" max="1031" width="0" style="13" hidden="1" customWidth="1"/>
    <col min="1032" max="1032" width="23.25" style="13" customWidth="1"/>
    <col min="1033" max="1033" width="17.125" style="13" customWidth="1"/>
    <col min="1034" max="1034" width="8.125" style="13" customWidth="1"/>
    <col min="1035" max="1035" width="4" style="13" customWidth="1"/>
    <col min="1036" max="1036" width="0" style="13" hidden="1" customWidth="1"/>
    <col min="1037" max="1037" width="8.25" style="13" customWidth="1"/>
    <col min="1038" max="1038" width="0" style="13" hidden="1" customWidth="1"/>
    <col min="1039" max="1039" width="97.75" style="13" customWidth="1"/>
    <col min="1040" max="1040" width="14.125" style="13" customWidth="1"/>
    <col min="1041" max="1041" width="16" style="13" customWidth="1"/>
    <col min="1042" max="1044" width="10.125" style="13" customWidth="1"/>
    <col min="1045" max="1045" width="5.125" style="13" customWidth="1"/>
    <col min="1046" max="1280" width="9" style="13"/>
    <col min="1281" max="1281" width="4.125" style="13" customWidth="1"/>
    <col min="1282" max="1282" width="22.5" style="13" customWidth="1"/>
    <col min="1283" max="1283" width="26.625" style="13" customWidth="1"/>
    <col min="1284" max="1284" width="17.125" style="13" customWidth="1"/>
    <col min="1285" max="1285" width="8.125" style="13" customWidth="1"/>
    <col min="1286" max="1286" width="4" style="13" customWidth="1"/>
    <col min="1287" max="1287" width="0" style="13" hidden="1" customWidth="1"/>
    <col min="1288" max="1288" width="23.25" style="13" customWidth="1"/>
    <col min="1289" max="1289" width="17.125" style="13" customWidth="1"/>
    <col min="1290" max="1290" width="8.125" style="13" customWidth="1"/>
    <col min="1291" max="1291" width="4" style="13" customWidth="1"/>
    <col min="1292" max="1292" width="0" style="13" hidden="1" customWidth="1"/>
    <col min="1293" max="1293" width="8.25" style="13" customWidth="1"/>
    <col min="1294" max="1294" width="0" style="13" hidden="1" customWidth="1"/>
    <col min="1295" max="1295" width="97.75" style="13" customWidth="1"/>
    <col min="1296" max="1296" width="14.125" style="13" customWidth="1"/>
    <col min="1297" max="1297" width="16" style="13" customWidth="1"/>
    <col min="1298" max="1300" width="10.125" style="13" customWidth="1"/>
    <col min="1301" max="1301" width="5.125" style="13" customWidth="1"/>
    <col min="1302" max="1536" width="9" style="13"/>
    <col min="1537" max="1537" width="4.125" style="13" customWidth="1"/>
    <col min="1538" max="1538" width="22.5" style="13" customWidth="1"/>
    <col min="1539" max="1539" width="26.625" style="13" customWidth="1"/>
    <col min="1540" max="1540" width="17.125" style="13" customWidth="1"/>
    <col min="1541" max="1541" width="8.125" style="13" customWidth="1"/>
    <col min="1542" max="1542" width="4" style="13" customWidth="1"/>
    <col min="1543" max="1543" width="0" style="13" hidden="1" customWidth="1"/>
    <col min="1544" max="1544" width="23.25" style="13" customWidth="1"/>
    <col min="1545" max="1545" width="17.125" style="13" customWidth="1"/>
    <col min="1546" max="1546" width="8.125" style="13" customWidth="1"/>
    <col min="1547" max="1547" width="4" style="13" customWidth="1"/>
    <col min="1548" max="1548" width="0" style="13" hidden="1" customWidth="1"/>
    <col min="1549" max="1549" width="8.25" style="13" customWidth="1"/>
    <col min="1550" max="1550" width="0" style="13" hidden="1" customWidth="1"/>
    <col min="1551" max="1551" width="97.75" style="13" customWidth="1"/>
    <col min="1552" max="1552" width="14.125" style="13" customWidth="1"/>
    <col min="1553" max="1553" width="16" style="13" customWidth="1"/>
    <col min="1554" max="1556" width="10.125" style="13" customWidth="1"/>
    <col min="1557" max="1557" width="5.125" style="13" customWidth="1"/>
    <col min="1558" max="1792" width="9" style="13"/>
    <col min="1793" max="1793" width="4.125" style="13" customWidth="1"/>
    <col min="1794" max="1794" width="22.5" style="13" customWidth="1"/>
    <col min="1795" max="1795" width="26.625" style="13" customWidth="1"/>
    <col min="1796" max="1796" width="17.125" style="13" customWidth="1"/>
    <col min="1797" max="1797" width="8.125" style="13" customWidth="1"/>
    <col min="1798" max="1798" width="4" style="13" customWidth="1"/>
    <col min="1799" max="1799" width="0" style="13" hidden="1" customWidth="1"/>
    <col min="1800" max="1800" width="23.25" style="13" customWidth="1"/>
    <col min="1801" max="1801" width="17.125" style="13" customWidth="1"/>
    <col min="1802" max="1802" width="8.125" style="13" customWidth="1"/>
    <col min="1803" max="1803" width="4" style="13" customWidth="1"/>
    <col min="1804" max="1804" width="0" style="13" hidden="1" customWidth="1"/>
    <col min="1805" max="1805" width="8.25" style="13" customWidth="1"/>
    <col min="1806" max="1806" width="0" style="13" hidden="1" customWidth="1"/>
    <col min="1807" max="1807" width="97.75" style="13" customWidth="1"/>
    <col min="1808" max="1808" width="14.125" style="13" customWidth="1"/>
    <col min="1809" max="1809" width="16" style="13" customWidth="1"/>
    <col min="1810" max="1812" width="10.125" style="13" customWidth="1"/>
    <col min="1813" max="1813" width="5.125" style="13" customWidth="1"/>
    <col min="1814" max="2048" width="9" style="13"/>
    <col min="2049" max="2049" width="4.125" style="13" customWidth="1"/>
    <col min="2050" max="2050" width="22.5" style="13" customWidth="1"/>
    <col min="2051" max="2051" width="26.625" style="13" customWidth="1"/>
    <col min="2052" max="2052" width="17.125" style="13" customWidth="1"/>
    <col min="2053" max="2053" width="8.125" style="13" customWidth="1"/>
    <col min="2054" max="2054" width="4" style="13" customWidth="1"/>
    <col min="2055" max="2055" width="0" style="13" hidden="1" customWidth="1"/>
    <col min="2056" max="2056" width="23.25" style="13" customWidth="1"/>
    <col min="2057" max="2057" width="17.125" style="13" customWidth="1"/>
    <col min="2058" max="2058" width="8.125" style="13" customWidth="1"/>
    <col min="2059" max="2059" width="4" style="13" customWidth="1"/>
    <col min="2060" max="2060" width="0" style="13" hidden="1" customWidth="1"/>
    <col min="2061" max="2061" width="8.25" style="13" customWidth="1"/>
    <col min="2062" max="2062" width="0" style="13" hidden="1" customWidth="1"/>
    <col min="2063" max="2063" width="97.75" style="13" customWidth="1"/>
    <col min="2064" max="2064" width="14.125" style="13" customWidth="1"/>
    <col min="2065" max="2065" width="16" style="13" customWidth="1"/>
    <col min="2066" max="2068" width="10.125" style="13" customWidth="1"/>
    <col min="2069" max="2069" width="5.125" style="13" customWidth="1"/>
    <col min="2070" max="2304" width="9" style="13"/>
    <col min="2305" max="2305" width="4.125" style="13" customWidth="1"/>
    <col min="2306" max="2306" width="22.5" style="13" customWidth="1"/>
    <col min="2307" max="2307" width="26.625" style="13" customWidth="1"/>
    <col min="2308" max="2308" width="17.125" style="13" customWidth="1"/>
    <col min="2309" max="2309" width="8.125" style="13" customWidth="1"/>
    <col min="2310" max="2310" width="4" style="13" customWidth="1"/>
    <col min="2311" max="2311" width="0" style="13" hidden="1" customWidth="1"/>
    <col min="2312" max="2312" width="23.25" style="13" customWidth="1"/>
    <col min="2313" max="2313" width="17.125" style="13" customWidth="1"/>
    <col min="2314" max="2314" width="8.125" style="13" customWidth="1"/>
    <col min="2315" max="2315" width="4" style="13" customWidth="1"/>
    <col min="2316" max="2316" width="0" style="13" hidden="1" customWidth="1"/>
    <col min="2317" max="2317" width="8.25" style="13" customWidth="1"/>
    <col min="2318" max="2318" width="0" style="13" hidden="1" customWidth="1"/>
    <col min="2319" max="2319" width="97.75" style="13" customWidth="1"/>
    <col min="2320" max="2320" width="14.125" style="13" customWidth="1"/>
    <col min="2321" max="2321" width="16" style="13" customWidth="1"/>
    <col min="2322" max="2324" width="10.125" style="13" customWidth="1"/>
    <col min="2325" max="2325" width="5.125" style="13" customWidth="1"/>
    <col min="2326" max="2560" width="9" style="13"/>
    <col min="2561" max="2561" width="4.125" style="13" customWidth="1"/>
    <col min="2562" max="2562" width="22.5" style="13" customWidth="1"/>
    <col min="2563" max="2563" width="26.625" style="13" customWidth="1"/>
    <col min="2564" max="2564" width="17.125" style="13" customWidth="1"/>
    <col min="2565" max="2565" width="8.125" style="13" customWidth="1"/>
    <col min="2566" max="2566" width="4" style="13" customWidth="1"/>
    <col min="2567" max="2567" width="0" style="13" hidden="1" customWidth="1"/>
    <col min="2568" max="2568" width="23.25" style="13" customWidth="1"/>
    <col min="2569" max="2569" width="17.125" style="13" customWidth="1"/>
    <col min="2570" max="2570" width="8.125" style="13" customWidth="1"/>
    <col min="2571" max="2571" width="4" style="13" customWidth="1"/>
    <col min="2572" max="2572" width="0" style="13" hidden="1" customWidth="1"/>
    <col min="2573" max="2573" width="8.25" style="13" customWidth="1"/>
    <col min="2574" max="2574" width="0" style="13" hidden="1" customWidth="1"/>
    <col min="2575" max="2575" width="97.75" style="13" customWidth="1"/>
    <col min="2576" max="2576" width="14.125" style="13" customWidth="1"/>
    <col min="2577" max="2577" width="16" style="13" customWidth="1"/>
    <col min="2578" max="2580" width="10.125" style="13" customWidth="1"/>
    <col min="2581" max="2581" width="5.125" style="13" customWidth="1"/>
    <col min="2582" max="2816" width="9" style="13"/>
    <col min="2817" max="2817" width="4.125" style="13" customWidth="1"/>
    <col min="2818" max="2818" width="22.5" style="13" customWidth="1"/>
    <col min="2819" max="2819" width="26.625" style="13" customWidth="1"/>
    <col min="2820" max="2820" width="17.125" style="13" customWidth="1"/>
    <col min="2821" max="2821" width="8.125" style="13" customWidth="1"/>
    <col min="2822" max="2822" width="4" style="13" customWidth="1"/>
    <col min="2823" max="2823" width="0" style="13" hidden="1" customWidth="1"/>
    <col min="2824" max="2824" width="23.25" style="13" customWidth="1"/>
    <col min="2825" max="2825" width="17.125" style="13" customWidth="1"/>
    <col min="2826" max="2826" width="8.125" style="13" customWidth="1"/>
    <col min="2827" max="2827" width="4" style="13" customWidth="1"/>
    <col min="2828" max="2828" width="0" style="13" hidden="1" customWidth="1"/>
    <col min="2829" max="2829" width="8.25" style="13" customWidth="1"/>
    <col min="2830" max="2830" width="0" style="13" hidden="1" customWidth="1"/>
    <col min="2831" max="2831" width="97.75" style="13" customWidth="1"/>
    <col min="2832" max="2832" width="14.125" style="13" customWidth="1"/>
    <col min="2833" max="2833" width="16" style="13" customWidth="1"/>
    <col min="2834" max="2836" width="10.125" style="13" customWidth="1"/>
    <col min="2837" max="2837" width="5.125" style="13" customWidth="1"/>
    <col min="2838" max="3072" width="9" style="13"/>
    <col min="3073" max="3073" width="4.125" style="13" customWidth="1"/>
    <col min="3074" max="3074" width="22.5" style="13" customWidth="1"/>
    <col min="3075" max="3075" width="26.625" style="13" customWidth="1"/>
    <col min="3076" max="3076" width="17.125" style="13" customWidth="1"/>
    <col min="3077" max="3077" width="8.125" style="13" customWidth="1"/>
    <col min="3078" max="3078" width="4" style="13" customWidth="1"/>
    <col min="3079" max="3079" width="0" style="13" hidden="1" customWidth="1"/>
    <col min="3080" max="3080" width="23.25" style="13" customWidth="1"/>
    <col min="3081" max="3081" width="17.125" style="13" customWidth="1"/>
    <col min="3082" max="3082" width="8.125" style="13" customWidth="1"/>
    <col min="3083" max="3083" width="4" style="13" customWidth="1"/>
    <col min="3084" max="3084" width="0" style="13" hidden="1" customWidth="1"/>
    <col min="3085" max="3085" width="8.25" style="13" customWidth="1"/>
    <col min="3086" max="3086" width="0" style="13" hidden="1" customWidth="1"/>
    <col min="3087" max="3087" width="97.75" style="13" customWidth="1"/>
    <col min="3088" max="3088" width="14.125" style="13" customWidth="1"/>
    <col min="3089" max="3089" width="16" style="13" customWidth="1"/>
    <col min="3090" max="3092" width="10.125" style="13" customWidth="1"/>
    <col min="3093" max="3093" width="5.125" style="13" customWidth="1"/>
    <col min="3094" max="3328" width="9" style="13"/>
    <col min="3329" max="3329" width="4.125" style="13" customWidth="1"/>
    <col min="3330" max="3330" width="22.5" style="13" customWidth="1"/>
    <col min="3331" max="3331" width="26.625" style="13" customWidth="1"/>
    <col min="3332" max="3332" width="17.125" style="13" customWidth="1"/>
    <col min="3333" max="3333" width="8.125" style="13" customWidth="1"/>
    <col min="3334" max="3334" width="4" style="13" customWidth="1"/>
    <col min="3335" max="3335" width="0" style="13" hidden="1" customWidth="1"/>
    <col min="3336" max="3336" width="23.25" style="13" customWidth="1"/>
    <col min="3337" max="3337" width="17.125" style="13" customWidth="1"/>
    <col min="3338" max="3338" width="8.125" style="13" customWidth="1"/>
    <col min="3339" max="3339" width="4" style="13" customWidth="1"/>
    <col min="3340" max="3340" width="0" style="13" hidden="1" customWidth="1"/>
    <col min="3341" max="3341" width="8.25" style="13" customWidth="1"/>
    <col min="3342" max="3342" width="0" style="13" hidden="1" customWidth="1"/>
    <col min="3343" max="3343" width="97.75" style="13" customWidth="1"/>
    <col min="3344" max="3344" width="14.125" style="13" customWidth="1"/>
    <col min="3345" max="3345" width="16" style="13" customWidth="1"/>
    <col min="3346" max="3348" width="10.125" style="13" customWidth="1"/>
    <col min="3349" max="3349" width="5.125" style="13" customWidth="1"/>
    <col min="3350" max="3584" width="9" style="13"/>
    <col min="3585" max="3585" width="4.125" style="13" customWidth="1"/>
    <col min="3586" max="3586" width="22.5" style="13" customWidth="1"/>
    <col min="3587" max="3587" width="26.625" style="13" customWidth="1"/>
    <col min="3588" max="3588" width="17.125" style="13" customWidth="1"/>
    <col min="3589" max="3589" width="8.125" style="13" customWidth="1"/>
    <col min="3590" max="3590" width="4" style="13" customWidth="1"/>
    <col min="3591" max="3591" width="0" style="13" hidden="1" customWidth="1"/>
    <col min="3592" max="3592" width="23.25" style="13" customWidth="1"/>
    <col min="3593" max="3593" width="17.125" style="13" customWidth="1"/>
    <col min="3594" max="3594" width="8.125" style="13" customWidth="1"/>
    <col min="3595" max="3595" width="4" style="13" customWidth="1"/>
    <col min="3596" max="3596" width="0" style="13" hidden="1" customWidth="1"/>
    <col min="3597" max="3597" width="8.25" style="13" customWidth="1"/>
    <col min="3598" max="3598" width="0" style="13" hidden="1" customWidth="1"/>
    <col min="3599" max="3599" width="97.75" style="13" customWidth="1"/>
    <col min="3600" max="3600" width="14.125" style="13" customWidth="1"/>
    <col min="3601" max="3601" width="16" style="13" customWidth="1"/>
    <col min="3602" max="3604" width="10.125" style="13" customWidth="1"/>
    <col min="3605" max="3605" width="5.125" style="13" customWidth="1"/>
    <col min="3606" max="3840" width="9" style="13"/>
    <col min="3841" max="3841" width="4.125" style="13" customWidth="1"/>
    <col min="3842" max="3842" width="22.5" style="13" customWidth="1"/>
    <col min="3843" max="3843" width="26.625" style="13" customWidth="1"/>
    <col min="3844" max="3844" width="17.125" style="13" customWidth="1"/>
    <col min="3845" max="3845" width="8.125" style="13" customWidth="1"/>
    <col min="3846" max="3846" width="4" style="13" customWidth="1"/>
    <col min="3847" max="3847" width="0" style="13" hidden="1" customWidth="1"/>
    <col min="3848" max="3848" width="23.25" style="13" customWidth="1"/>
    <col min="3849" max="3849" width="17.125" style="13" customWidth="1"/>
    <col min="3850" max="3850" width="8.125" style="13" customWidth="1"/>
    <col min="3851" max="3851" width="4" style="13" customWidth="1"/>
    <col min="3852" max="3852" width="0" style="13" hidden="1" customWidth="1"/>
    <col min="3853" max="3853" width="8.25" style="13" customWidth="1"/>
    <col min="3854" max="3854" width="0" style="13" hidden="1" customWidth="1"/>
    <col min="3855" max="3855" width="97.75" style="13" customWidth="1"/>
    <col min="3856" max="3856" width="14.125" style="13" customWidth="1"/>
    <col min="3857" max="3857" width="16" style="13" customWidth="1"/>
    <col min="3858" max="3860" width="10.125" style="13" customWidth="1"/>
    <col min="3861" max="3861" width="5.125" style="13" customWidth="1"/>
    <col min="3862" max="4096" width="9" style="13"/>
    <col min="4097" max="4097" width="4.125" style="13" customWidth="1"/>
    <col min="4098" max="4098" width="22.5" style="13" customWidth="1"/>
    <col min="4099" max="4099" width="26.625" style="13" customWidth="1"/>
    <col min="4100" max="4100" width="17.125" style="13" customWidth="1"/>
    <col min="4101" max="4101" width="8.125" style="13" customWidth="1"/>
    <col min="4102" max="4102" width="4" style="13" customWidth="1"/>
    <col min="4103" max="4103" width="0" style="13" hidden="1" customWidth="1"/>
    <col min="4104" max="4104" width="23.25" style="13" customWidth="1"/>
    <col min="4105" max="4105" width="17.125" style="13" customWidth="1"/>
    <col min="4106" max="4106" width="8.125" style="13" customWidth="1"/>
    <col min="4107" max="4107" width="4" style="13" customWidth="1"/>
    <col min="4108" max="4108" width="0" style="13" hidden="1" customWidth="1"/>
    <col min="4109" max="4109" width="8.25" style="13" customWidth="1"/>
    <col min="4110" max="4110" width="0" style="13" hidden="1" customWidth="1"/>
    <col min="4111" max="4111" width="97.75" style="13" customWidth="1"/>
    <col min="4112" max="4112" width="14.125" style="13" customWidth="1"/>
    <col min="4113" max="4113" width="16" style="13" customWidth="1"/>
    <col min="4114" max="4116" width="10.125" style="13" customWidth="1"/>
    <col min="4117" max="4117" width="5.125" style="13" customWidth="1"/>
    <col min="4118" max="4352" width="9" style="13"/>
    <col min="4353" max="4353" width="4.125" style="13" customWidth="1"/>
    <col min="4354" max="4354" width="22.5" style="13" customWidth="1"/>
    <col min="4355" max="4355" width="26.625" style="13" customWidth="1"/>
    <col min="4356" max="4356" width="17.125" style="13" customWidth="1"/>
    <col min="4357" max="4357" width="8.125" style="13" customWidth="1"/>
    <col min="4358" max="4358" width="4" style="13" customWidth="1"/>
    <col min="4359" max="4359" width="0" style="13" hidden="1" customWidth="1"/>
    <col min="4360" max="4360" width="23.25" style="13" customWidth="1"/>
    <col min="4361" max="4361" width="17.125" style="13" customWidth="1"/>
    <col min="4362" max="4362" width="8.125" style="13" customWidth="1"/>
    <col min="4363" max="4363" width="4" style="13" customWidth="1"/>
    <col min="4364" max="4364" width="0" style="13" hidden="1" customWidth="1"/>
    <col min="4365" max="4365" width="8.25" style="13" customWidth="1"/>
    <col min="4366" max="4366" width="0" style="13" hidden="1" customWidth="1"/>
    <col min="4367" max="4367" width="97.75" style="13" customWidth="1"/>
    <col min="4368" max="4368" width="14.125" style="13" customWidth="1"/>
    <col min="4369" max="4369" width="16" style="13" customWidth="1"/>
    <col min="4370" max="4372" width="10.125" style="13" customWidth="1"/>
    <col min="4373" max="4373" width="5.125" style="13" customWidth="1"/>
    <col min="4374" max="4608" width="9" style="13"/>
    <col min="4609" max="4609" width="4.125" style="13" customWidth="1"/>
    <col min="4610" max="4610" width="22.5" style="13" customWidth="1"/>
    <col min="4611" max="4611" width="26.625" style="13" customWidth="1"/>
    <col min="4612" max="4612" width="17.125" style="13" customWidth="1"/>
    <col min="4613" max="4613" width="8.125" style="13" customWidth="1"/>
    <col min="4614" max="4614" width="4" style="13" customWidth="1"/>
    <col min="4615" max="4615" width="0" style="13" hidden="1" customWidth="1"/>
    <col min="4616" max="4616" width="23.25" style="13" customWidth="1"/>
    <col min="4617" max="4617" width="17.125" style="13" customWidth="1"/>
    <col min="4618" max="4618" width="8.125" style="13" customWidth="1"/>
    <col min="4619" max="4619" width="4" style="13" customWidth="1"/>
    <col min="4620" max="4620" width="0" style="13" hidden="1" customWidth="1"/>
    <col min="4621" max="4621" width="8.25" style="13" customWidth="1"/>
    <col min="4622" max="4622" width="0" style="13" hidden="1" customWidth="1"/>
    <col min="4623" max="4623" width="97.75" style="13" customWidth="1"/>
    <col min="4624" max="4624" width="14.125" style="13" customWidth="1"/>
    <col min="4625" max="4625" width="16" style="13" customWidth="1"/>
    <col min="4626" max="4628" width="10.125" style="13" customWidth="1"/>
    <col min="4629" max="4629" width="5.125" style="13" customWidth="1"/>
    <col min="4630" max="4864" width="9" style="13"/>
    <col min="4865" max="4865" width="4.125" style="13" customWidth="1"/>
    <col min="4866" max="4866" width="22.5" style="13" customWidth="1"/>
    <col min="4867" max="4867" width="26.625" style="13" customWidth="1"/>
    <col min="4868" max="4868" width="17.125" style="13" customWidth="1"/>
    <col min="4869" max="4869" width="8.125" style="13" customWidth="1"/>
    <col min="4870" max="4870" width="4" style="13" customWidth="1"/>
    <col min="4871" max="4871" width="0" style="13" hidden="1" customWidth="1"/>
    <col min="4872" max="4872" width="23.25" style="13" customWidth="1"/>
    <col min="4873" max="4873" width="17.125" style="13" customWidth="1"/>
    <col min="4874" max="4874" width="8.125" style="13" customWidth="1"/>
    <col min="4875" max="4875" width="4" style="13" customWidth="1"/>
    <col min="4876" max="4876" width="0" style="13" hidden="1" customWidth="1"/>
    <col min="4877" max="4877" width="8.25" style="13" customWidth="1"/>
    <col min="4878" max="4878" width="0" style="13" hidden="1" customWidth="1"/>
    <col min="4879" max="4879" width="97.75" style="13" customWidth="1"/>
    <col min="4880" max="4880" width="14.125" style="13" customWidth="1"/>
    <col min="4881" max="4881" width="16" style="13" customWidth="1"/>
    <col min="4882" max="4884" width="10.125" style="13" customWidth="1"/>
    <col min="4885" max="4885" width="5.125" style="13" customWidth="1"/>
    <col min="4886" max="5120" width="9" style="13"/>
    <col min="5121" max="5121" width="4.125" style="13" customWidth="1"/>
    <col min="5122" max="5122" width="22.5" style="13" customWidth="1"/>
    <col min="5123" max="5123" width="26.625" style="13" customWidth="1"/>
    <col min="5124" max="5124" width="17.125" style="13" customWidth="1"/>
    <col min="5125" max="5125" width="8.125" style="13" customWidth="1"/>
    <col min="5126" max="5126" width="4" style="13" customWidth="1"/>
    <col min="5127" max="5127" width="0" style="13" hidden="1" customWidth="1"/>
    <col min="5128" max="5128" width="23.25" style="13" customWidth="1"/>
    <col min="5129" max="5129" width="17.125" style="13" customWidth="1"/>
    <col min="5130" max="5130" width="8.125" style="13" customWidth="1"/>
    <col min="5131" max="5131" width="4" style="13" customWidth="1"/>
    <col min="5132" max="5132" width="0" style="13" hidden="1" customWidth="1"/>
    <col min="5133" max="5133" width="8.25" style="13" customWidth="1"/>
    <col min="5134" max="5134" width="0" style="13" hidden="1" customWidth="1"/>
    <col min="5135" max="5135" width="97.75" style="13" customWidth="1"/>
    <col min="5136" max="5136" width="14.125" style="13" customWidth="1"/>
    <col min="5137" max="5137" width="16" style="13" customWidth="1"/>
    <col min="5138" max="5140" width="10.125" style="13" customWidth="1"/>
    <col min="5141" max="5141" width="5.125" style="13" customWidth="1"/>
    <col min="5142" max="5376" width="9" style="13"/>
    <col min="5377" max="5377" width="4.125" style="13" customWidth="1"/>
    <col min="5378" max="5378" width="22.5" style="13" customWidth="1"/>
    <col min="5379" max="5379" width="26.625" style="13" customWidth="1"/>
    <col min="5380" max="5380" width="17.125" style="13" customWidth="1"/>
    <col min="5381" max="5381" width="8.125" style="13" customWidth="1"/>
    <col min="5382" max="5382" width="4" style="13" customWidth="1"/>
    <col min="5383" max="5383" width="0" style="13" hidden="1" customWidth="1"/>
    <col min="5384" max="5384" width="23.25" style="13" customWidth="1"/>
    <col min="5385" max="5385" width="17.125" style="13" customWidth="1"/>
    <col min="5386" max="5386" width="8.125" style="13" customWidth="1"/>
    <col min="5387" max="5387" width="4" style="13" customWidth="1"/>
    <col min="5388" max="5388" width="0" style="13" hidden="1" customWidth="1"/>
    <col min="5389" max="5389" width="8.25" style="13" customWidth="1"/>
    <col min="5390" max="5390" width="0" style="13" hidden="1" customWidth="1"/>
    <col min="5391" max="5391" width="97.75" style="13" customWidth="1"/>
    <col min="5392" max="5392" width="14.125" style="13" customWidth="1"/>
    <col min="5393" max="5393" width="16" style="13" customWidth="1"/>
    <col min="5394" max="5396" width="10.125" style="13" customWidth="1"/>
    <col min="5397" max="5397" width="5.125" style="13" customWidth="1"/>
    <col min="5398" max="5632" width="9" style="13"/>
    <col min="5633" max="5633" width="4.125" style="13" customWidth="1"/>
    <col min="5634" max="5634" width="22.5" style="13" customWidth="1"/>
    <col min="5635" max="5635" width="26.625" style="13" customWidth="1"/>
    <col min="5636" max="5636" width="17.125" style="13" customWidth="1"/>
    <col min="5637" max="5637" width="8.125" style="13" customWidth="1"/>
    <col min="5638" max="5638" width="4" style="13" customWidth="1"/>
    <col min="5639" max="5639" width="0" style="13" hidden="1" customWidth="1"/>
    <col min="5640" max="5640" width="23.25" style="13" customWidth="1"/>
    <col min="5641" max="5641" width="17.125" style="13" customWidth="1"/>
    <col min="5642" max="5642" width="8.125" style="13" customWidth="1"/>
    <col min="5643" max="5643" width="4" style="13" customWidth="1"/>
    <col min="5644" max="5644" width="0" style="13" hidden="1" customWidth="1"/>
    <col min="5645" max="5645" width="8.25" style="13" customWidth="1"/>
    <col min="5646" max="5646" width="0" style="13" hidden="1" customWidth="1"/>
    <col min="5647" max="5647" width="97.75" style="13" customWidth="1"/>
    <col min="5648" max="5648" width="14.125" style="13" customWidth="1"/>
    <col min="5649" max="5649" width="16" style="13" customWidth="1"/>
    <col min="5650" max="5652" width="10.125" style="13" customWidth="1"/>
    <col min="5653" max="5653" width="5.125" style="13" customWidth="1"/>
    <col min="5654" max="5888" width="9" style="13"/>
    <col min="5889" max="5889" width="4.125" style="13" customWidth="1"/>
    <col min="5890" max="5890" width="22.5" style="13" customWidth="1"/>
    <col min="5891" max="5891" width="26.625" style="13" customWidth="1"/>
    <col min="5892" max="5892" width="17.125" style="13" customWidth="1"/>
    <col min="5893" max="5893" width="8.125" style="13" customWidth="1"/>
    <col min="5894" max="5894" width="4" style="13" customWidth="1"/>
    <col min="5895" max="5895" width="0" style="13" hidden="1" customWidth="1"/>
    <col min="5896" max="5896" width="23.25" style="13" customWidth="1"/>
    <col min="5897" max="5897" width="17.125" style="13" customWidth="1"/>
    <col min="5898" max="5898" width="8.125" style="13" customWidth="1"/>
    <col min="5899" max="5899" width="4" style="13" customWidth="1"/>
    <col min="5900" max="5900" width="0" style="13" hidden="1" customWidth="1"/>
    <col min="5901" max="5901" width="8.25" style="13" customWidth="1"/>
    <col min="5902" max="5902" width="0" style="13" hidden="1" customWidth="1"/>
    <col min="5903" max="5903" width="97.75" style="13" customWidth="1"/>
    <col min="5904" max="5904" width="14.125" style="13" customWidth="1"/>
    <col min="5905" max="5905" width="16" style="13" customWidth="1"/>
    <col min="5906" max="5908" width="10.125" style="13" customWidth="1"/>
    <col min="5909" max="5909" width="5.125" style="13" customWidth="1"/>
    <col min="5910" max="6144" width="9" style="13"/>
    <col min="6145" max="6145" width="4.125" style="13" customWidth="1"/>
    <col min="6146" max="6146" width="22.5" style="13" customWidth="1"/>
    <col min="6147" max="6147" width="26.625" style="13" customWidth="1"/>
    <col min="6148" max="6148" width="17.125" style="13" customWidth="1"/>
    <col min="6149" max="6149" width="8.125" style="13" customWidth="1"/>
    <col min="6150" max="6150" width="4" style="13" customWidth="1"/>
    <col min="6151" max="6151" width="0" style="13" hidden="1" customWidth="1"/>
    <col min="6152" max="6152" width="23.25" style="13" customWidth="1"/>
    <col min="6153" max="6153" width="17.125" style="13" customWidth="1"/>
    <col min="6154" max="6154" width="8.125" style="13" customWidth="1"/>
    <col min="6155" max="6155" width="4" style="13" customWidth="1"/>
    <col min="6156" max="6156" width="0" style="13" hidden="1" customWidth="1"/>
    <col min="6157" max="6157" width="8.25" style="13" customWidth="1"/>
    <col min="6158" max="6158" width="0" style="13" hidden="1" customWidth="1"/>
    <col min="6159" max="6159" width="97.75" style="13" customWidth="1"/>
    <col min="6160" max="6160" width="14.125" style="13" customWidth="1"/>
    <col min="6161" max="6161" width="16" style="13" customWidth="1"/>
    <col min="6162" max="6164" width="10.125" style="13" customWidth="1"/>
    <col min="6165" max="6165" width="5.125" style="13" customWidth="1"/>
    <col min="6166" max="6400" width="9" style="13"/>
    <col min="6401" max="6401" width="4.125" style="13" customWidth="1"/>
    <col min="6402" max="6402" width="22.5" style="13" customWidth="1"/>
    <col min="6403" max="6403" width="26.625" style="13" customWidth="1"/>
    <col min="6404" max="6404" width="17.125" style="13" customWidth="1"/>
    <col min="6405" max="6405" width="8.125" style="13" customWidth="1"/>
    <col min="6406" max="6406" width="4" style="13" customWidth="1"/>
    <col min="6407" max="6407" width="0" style="13" hidden="1" customWidth="1"/>
    <col min="6408" max="6408" width="23.25" style="13" customWidth="1"/>
    <col min="6409" max="6409" width="17.125" style="13" customWidth="1"/>
    <col min="6410" max="6410" width="8.125" style="13" customWidth="1"/>
    <col min="6411" max="6411" width="4" style="13" customWidth="1"/>
    <col min="6412" max="6412" width="0" style="13" hidden="1" customWidth="1"/>
    <col min="6413" max="6413" width="8.25" style="13" customWidth="1"/>
    <col min="6414" max="6414" width="0" style="13" hidden="1" customWidth="1"/>
    <col min="6415" max="6415" width="97.75" style="13" customWidth="1"/>
    <col min="6416" max="6416" width="14.125" style="13" customWidth="1"/>
    <col min="6417" max="6417" width="16" style="13" customWidth="1"/>
    <col min="6418" max="6420" width="10.125" style="13" customWidth="1"/>
    <col min="6421" max="6421" width="5.125" style="13" customWidth="1"/>
    <col min="6422" max="6656" width="9" style="13"/>
    <col min="6657" max="6657" width="4.125" style="13" customWidth="1"/>
    <col min="6658" max="6658" width="22.5" style="13" customWidth="1"/>
    <col min="6659" max="6659" width="26.625" style="13" customWidth="1"/>
    <col min="6660" max="6660" width="17.125" style="13" customWidth="1"/>
    <col min="6661" max="6661" width="8.125" style="13" customWidth="1"/>
    <col min="6662" max="6662" width="4" style="13" customWidth="1"/>
    <col min="6663" max="6663" width="0" style="13" hidden="1" customWidth="1"/>
    <col min="6664" max="6664" width="23.25" style="13" customWidth="1"/>
    <col min="6665" max="6665" width="17.125" style="13" customWidth="1"/>
    <col min="6666" max="6666" width="8.125" style="13" customWidth="1"/>
    <col min="6667" max="6667" width="4" style="13" customWidth="1"/>
    <col min="6668" max="6668" width="0" style="13" hidden="1" customWidth="1"/>
    <col min="6669" max="6669" width="8.25" style="13" customWidth="1"/>
    <col min="6670" max="6670" width="0" style="13" hidden="1" customWidth="1"/>
    <col min="6671" max="6671" width="97.75" style="13" customWidth="1"/>
    <col min="6672" max="6672" width="14.125" style="13" customWidth="1"/>
    <col min="6673" max="6673" width="16" style="13" customWidth="1"/>
    <col min="6674" max="6676" width="10.125" style="13" customWidth="1"/>
    <col min="6677" max="6677" width="5.125" style="13" customWidth="1"/>
    <col min="6678" max="6912" width="9" style="13"/>
    <col min="6913" max="6913" width="4.125" style="13" customWidth="1"/>
    <col min="6914" max="6914" width="22.5" style="13" customWidth="1"/>
    <col min="6915" max="6915" width="26.625" style="13" customWidth="1"/>
    <col min="6916" max="6916" width="17.125" style="13" customWidth="1"/>
    <col min="6917" max="6917" width="8.125" style="13" customWidth="1"/>
    <col min="6918" max="6918" width="4" style="13" customWidth="1"/>
    <col min="6919" max="6919" width="0" style="13" hidden="1" customWidth="1"/>
    <col min="6920" max="6920" width="23.25" style="13" customWidth="1"/>
    <col min="6921" max="6921" width="17.125" style="13" customWidth="1"/>
    <col min="6922" max="6922" width="8.125" style="13" customWidth="1"/>
    <col min="6923" max="6923" width="4" style="13" customWidth="1"/>
    <col min="6924" max="6924" width="0" style="13" hidden="1" customWidth="1"/>
    <col min="6925" max="6925" width="8.25" style="13" customWidth="1"/>
    <col min="6926" max="6926" width="0" style="13" hidden="1" customWidth="1"/>
    <col min="6927" max="6927" width="97.75" style="13" customWidth="1"/>
    <col min="6928" max="6928" width="14.125" style="13" customWidth="1"/>
    <col min="6929" max="6929" width="16" style="13" customWidth="1"/>
    <col min="6930" max="6932" width="10.125" style="13" customWidth="1"/>
    <col min="6933" max="6933" width="5.125" style="13" customWidth="1"/>
    <col min="6934" max="7168" width="9" style="13"/>
    <col min="7169" max="7169" width="4.125" style="13" customWidth="1"/>
    <col min="7170" max="7170" width="22.5" style="13" customWidth="1"/>
    <col min="7171" max="7171" width="26.625" style="13" customWidth="1"/>
    <col min="7172" max="7172" width="17.125" style="13" customWidth="1"/>
    <col min="7173" max="7173" width="8.125" style="13" customWidth="1"/>
    <col min="7174" max="7174" width="4" style="13" customWidth="1"/>
    <col min="7175" max="7175" width="0" style="13" hidden="1" customWidth="1"/>
    <col min="7176" max="7176" width="23.25" style="13" customWidth="1"/>
    <col min="7177" max="7177" width="17.125" style="13" customWidth="1"/>
    <col min="7178" max="7178" width="8.125" style="13" customWidth="1"/>
    <col min="7179" max="7179" width="4" style="13" customWidth="1"/>
    <col min="7180" max="7180" width="0" style="13" hidden="1" customWidth="1"/>
    <col min="7181" max="7181" width="8.25" style="13" customWidth="1"/>
    <col min="7182" max="7182" width="0" style="13" hidden="1" customWidth="1"/>
    <col min="7183" max="7183" width="97.75" style="13" customWidth="1"/>
    <col min="7184" max="7184" width="14.125" style="13" customWidth="1"/>
    <col min="7185" max="7185" width="16" style="13" customWidth="1"/>
    <col min="7186" max="7188" width="10.125" style="13" customWidth="1"/>
    <col min="7189" max="7189" width="5.125" style="13" customWidth="1"/>
    <col min="7190" max="7424" width="9" style="13"/>
    <col min="7425" max="7425" width="4.125" style="13" customWidth="1"/>
    <col min="7426" max="7426" width="22.5" style="13" customWidth="1"/>
    <col min="7427" max="7427" width="26.625" style="13" customWidth="1"/>
    <col min="7428" max="7428" width="17.125" style="13" customWidth="1"/>
    <col min="7429" max="7429" width="8.125" style="13" customWidth="1"/>
    <col min="7430" max="7430" width="4" style="13" customWidth="1"/>
    <col min="7431" max="7431" width="0" style="13" hidden="1" customWidth="1"/>
    <col min="7432" max="7432" width="23.25" style="13" customWidth="1"/>
    <col min="7433" max="7433" width="17.125" style="13" customWidth="1"/>
    <col min="7434" max="7434" width="8.125" style="13" customWidth="1"/>
    <col min="7435" max="7435" width="4" style="13" customWidth="1"/>
    <col min="7436" max="7436" width="0" style="13" hidden="1" customWidth="1"/>
    <col min="7437" max="7437" width="8.25" style="13" customWidth="1"/>
    <col min="7438" max="7438" width="0" style="13" hidden="1" customWidth="1"/>
    <col min="7439" max="7439" width="97.75" style="13" customWidth="1"/>
    <col min="7440" max="7440" width="14.125" style="13" customWidth="1"/>
    <col min="7441" max="7441" width="16" style="13" customWidth="1"/>
    <col min="7442" max="7444" width="10.125" style="13" customWidth="1"/>
    <col min="7445" max="7445" width="5.125" style="13" customWidth="1"/>
    <col min="7446" max="7680" width="9" style="13"/>
    <col min="7681" max="7681" width="4.125" style="13" customWidth="1"/>
    <col min="7682" max="7682" width="22.5" style="13" customWidth="1"/>
    <col min="7683" max="7683" width="26.625" style="13" customWidth="1"/>
    <col min="7684" max="7684" width="17.125" style="13" customWidth="1"/>
    <col min="7685" max="7685" width="8.125" style="13" customWidth="1"/>
    <col min="7686" max="7686" width="4" style="13" customWidth="1"/>
    <col min="7687" max="7687" width="0" style="13" hidden="1" customWidth="1"/>
    <col min="7688" max="7688" width="23.25" style="13" customWidth="1"/>
    <col min="7689" max="7689" width="17.125" style="13" customWidth="1"/>
    <col min="7690" max="7690" width="8.125" style="13" customWidth="1"/>
    <col min="7691" max="7691" width="4" style="13" customWidth="1"/>
    <col min="7692" max="7692" width="0" style="13" hidden="1" customWidth="1"/>
    <col min="7693" max="7693" width="8.25" style="13" customWidth="1"/>
    <col min="7694" max="7694" width="0" style="13" hidden="1" customWidth="1"/>
    <col min="7695" max="7695" width="97.75" style="13" customWidth="1"/>
    <col min="7696" max="7696" width="14.125" style="13" customWidth="1"/>
    <col min="7697" max="7697" width="16" style="13" customWidth="1"/>
    <col min="7698" max="7700" width="10.125" style="13" customWidth="1"/>
    <col min="7701" max="7701" width="5.125" style="13" customWidth="1"/>
    <col min="7702" max="7936" width="9" style="13"/>
    <col min="7937" max="7937" width="4.125" style="13" customWidth="1"/>
    <col min="7938" max="7938" width="22.5" style="13" customWidth="1"/>
    <col min="7939" max="7939" width="26.625" style="13" customWidth="1"/>
    <col min="7940" max="7940" width="17.125" style="13" customWidth="1"/>
    <col min="7941" max="7941" width="8.125" style="13" customWidth="1"/>
    <col min="7942" max="7942" width="4" style="13" customWidth="1"/>
    <col min="7943" max="7943" width="0" style="13" hidden="1" customWidth="1"/>
    <col min="7944" max="7944" width="23.25" style="13" customWidth="1"/>
    <col min="7945" max="7945" width="17.125" style="13" customWidth="1"/>
    <col min="7946" max="7946" width="8.125" style="13" customWidth="1"/>
    <col min="7947" max="7947" width="4" style="13" customWidth="1"/>
    <col min="7948" max="7948" width="0" style="13" hidden="1" customWidth="1"/>
    <col min="7949" max="7949" width="8.25" style="13" customWidth="1"/>
    <col min="7950" max="7950" width="0" style="13" hidden="1" customWidth="1"/>
    <col min="7951" max="7951" width="97.75" style="13" customWidth="1"/>
    <col min="7952" max="7952" width="14.125" style="13" customWidth="1"/>
    <col min="7953" max="7953" width="16" style="13" customWidth="1"/>
    <col min="7954" max="7956" width="10.125" style="13" customWidth="1"/>
    <col min="7957" max="7957" width="5.125" style="13" customWidth="1"/>
    <col min="7958" max="8192" width="9" style="13"/>
    <col min="8193" max="8193" width="4.125" style="13" customWidth="1"/>
    <col min="8194" max="8194" width="22.5" style="13" customWidth="1"/>
    <col min="8195" max="8195" width="26.625" style="13" customWidth="1"/>
    <col min="8196" max="8196" width="17.125" style="13" customWidth="1"/>
    <col min="8197" max="8197" width="8.125" style="13" customWidth="1"/>
    <col min="8198" max="8198" width="4" style="13" customWidth="1"/>
    <col min="8199" max="8199" width="0" style="13" hidden="1" customWidth="1"/>
    <col min="8200" max="8200" width="23.25" style="13" customWidth="1"/>
    <col min="8201" max="8201" width="17.125" style="13" customWidth="1"/>
    <col min="8202" max="8202" width="8.125" style="13" customWidth="1"/>
    <col min="8203" max="8203" width="4" style="13" customWidth="1"/>
    <col min="8204" max="8204" width="0" style="13" hidden="1" customWidth="1"/>
    <col min="8205" max="8205" width="8.25" style="13" customWidth="1"/>
    <col min="8206" max="8206" width="0" style="13" hidden="1" customWidth="1"/>
    <col min="8207" max="8207" width="97.75" style="13" customWidth="1"/>
    <col min="8208" max="8208" width="14.125" style="13" customWidth="1"/>
    <col min="8209" max="8209" width="16" style="13" customWidth="1"/>
    <col min="8210" max="8212" width="10.125" style="13" customWidth="1"/>
    <col min="8213" max="8213" width="5.125" style="13" customWidth="1"/>
    <col min="8214" max="8448" width="9" style="13"/>
    <col min="8449" max="8449" width="4.125" style="13" customWidth="1"/>
    <col min="8450" max="8450" width="22.5" style="13" customWidth="1"/>
    <col min="8451" max="8451" width="26.625" style="13" customWidth="1"/>
    <col min="8452" max="8452" width="17.125" style="13" customWidth="1"/>
    <col min="8453" max="8453" width="8.125" style="13" customWidth="1"/>
    <col min="8454" max="8454" width="4" style="13" customWidth="1"/>
    <col min="8455" max="8455" width="0" style="13" hidden="1" customWidth="1"/>
    <col min="8456" max="8456" width="23.25" style="13" customWidth="1"/>
    <col min="8457" max="8457" width="17.125" style="13" customWidth="1"/>
    <col min="8458" max="8458" width="8.125" style="13" customWidth="1"/>
    <col min="8459" max="8459" width="4" style="13" customWidth="1"/>
    <col min="8460" max="8460" width="0" style="13" hidden="1" customWidth="1"/>
    <col min="8461" max="8461" width="8.25" style="13" customWidth="1"/>
    <col min="8462" max="8462" width="0" style="13" hidden="1" customWidth="1"/>
    <col min="8463" max="8463" width="97.75" style="13" customWidth="1"/>
    <col min="8464" max="8464" width="14.125" style="13" customWidth="1"/>
    <col min="8465" max="8465" width="16" style="13" customWidth="1"/>
    <col min="8466" max="8468" width="10.125" style="13" customWidth="1"/>
    <col min="8469" max="8469" width="5.125" style="13" customWidth="1"/>
    <col min="8470" max="8704" width="9" style="13"/>
    <col min="8705" max="8705" width="4.125" style="13" customWidth="1"/>
    <col min="8706" max="8706" width="22.5" style="13" customWidth="1"/>
    <col min="8707" max="8707" width="26.625" style="13" customWidth="1"/>
    <col min="8708" max="8708" width="17.125" style="13" customWidth="1"/>
    <col min="8709" max="8709" width="8.125" style="13" customWidth="1"/>
    <col min="8710" max="8710" width="4" style="13" customWidth="1"/>
    <col min="8711" max="8711" width="0" style="13" hidden="1" customWidth="1"/>
    <col min="8712" max="8712" width="23.25" style="13" customWidth="1"/>
    <col min="8713" max="8713" width="17.125" style="13" customWidth="1"/>
    <col min="8714" max="8714" width="8.125" style="13" customWidth="1"/>
    <col min="8715" max="8715" width="4" style="13" customWidth="1"/>
    <col min="8716" max="8716" width="0" style="13" hidden="1" customWidth="1"/>
    <col min="8717" max="8717" width="8.25" style="13" customWidth="1"/>
    <col min="8718" max="8718" width="0" style="13" hidden="1" customWidth="1"/>
    <col min="8719" max="8719" width="97.75" style="13" customWidth="1"/>
    <col min="8720" max="8720" width="14.125" style="13" customWidth="1"/>
    <col min="8721" max="8721" width="16" style="13" customWidth="1"/>
    <col min="8722" max="8724" width="10.125" style="13" customWidth="1"/>
    <col min="8725" max="8725" width="5.125" style="13" customWidth="1"/>
    <col min="8726" max="8960" width="9" style="13"/>
    <col min="8961" max="8961" width="4.125" style="13" customWidth="1"/>
    <col min="8962" max="8962" width="22.5" style="13" customWidth="1"/>
    <col min="8963" max="8963" width="26.625" style="13" customWidth="1"/>
    <col min="8964" max="8964" width="17.125" style="13" customWidth="1"/>
    <col min="8965" max="8965" width="8.125" style="13" customWidth="1"/>
    <col min="8966" max="8966" width="4" style="13" customWidth="1"/>
    <col min="8967" max="8967" width="0" style="13" hidden="1" customWidth="1"/>
    <col min="8968" max="8968" width="23.25" style="13" customWidth="1"/>
    <col min="8969" max="8969" width="17.125" style="13" customWidth="1"/>
    <col min="8970" max="8970" width="8.125" style="13" customWidth="1"/>
    <col min="8971" max="8971" width="4" style="13" customWidth="1"/>
    <col min="8972" max="8972" width="0" style="13" hidden="1" customWidth="1"/>
    <col min="8973" max="8973" width="8.25" style="13" customWidth="1"/>
    <col min="8974" max="8974" width="0" style="13" hidden="1" customWidth="1"/>
    <col min="8975" max="8975" width="97.75" style="13" customWidth="1"/>
    <col min="8976" max="8976" width="14.125" style="13" customWidth="1"/>
    <col min="8977" max="8977" width="16" style="13" customWidth="1"/>
    <col min="8978" max="8980" width="10.125" style="13" customWidth="1"/>
    <col min="8981" max="8981" width="5.125" style="13" customWidth="1"/>
    <col min="8982" max="9216" width="9" style="13"/>
    <col min="9217" max="9217" width="4.125" style="13" customWidth="1"/>
    <col min="9218" max="9218" width="22.5" style="13" customWidth="1"/>
    <col min="9219" max="9219" width="26.625" style="13" customWidth="1"/>
    <col min="9220" max="9220" width="17.125" style="13" customWidth="1"/>
    <col min="9221" max="9221" width="8.125" style="13" customWidth="1"/>
    <col min="9222" max="9222" width="4" style="13" customWidth="1"/>
    <col min="9223" max="9223" width="0" style="13" hidden="1" customWidth="1"/>
    <col min="9224" max="9224" width="23.25" style="13" customWidth="1"/>
    <col min="9225" max="9225" width="17.125" style="13" customWidth="1"/>
    <col min="9226" max="9226" width="8.125" style="13" customWidth="1"/>
    <col min="9227" max="9227" width="4" style="13" customWidth="1"/>
    <col min="9228" max="9228" width="0" style="13" hidden="1" customWidth="1"/>
    <col min="9229" max="9229" width="8.25" style="13" customWidth="1"/>
    <col min="9230" max="9230" width="0" style="13" hidden="1" customWidth="1"/>
    <col min="9231" max="9231" width="97.75" style="13" customWidth="1"/>
    <col min="9232" max="9232" width="14.125" style="13" customWidth="1"/>
    <col min="9233" max="9233" width="16" style="13" customWidth="1"/>
    <col min="9234" max="9236" width="10.125" style="13" customWidth="1"/>
    <col min="9237" max="9237" width="5.125" style="13" customWidth="1"/>
    <col min="9238" max="9472" width="9" style="13"/>
    <col min="9473" max="9473" width="4.125" style="13" customWidth="1"/>
    <col min="9474" max="9474" width="22.5" style="13" customWidth="1"/>
    <col min="9475" max="9475" width="26.625" style="13" customWidth="1"/>
    <col min="9476" max="9476" width="17.125" style="13" customWidth="1"/>
    <col min="9477" max="9477" width="8.125" style="13" customWidth="1"/>
    <col min="9478" max="9478" width="4" style="13" customWidth="1"/>
    <col min="9479" max="9479" width="0" style="13" hidden="1" customWidth="1"/>
    <col min="9480" max="9480" width="23.25" style="13" customWidth="1"/>
    <col min="9481" max="9481" width="17.125" style="13" customWidth="1"/>
    <col min="9482" max="9482" width="8.125" style="13" customWidth="1"/>
    <col min="9483" max="9483" width="4" style="13" customWidth="1"/>
    <col min="9484" max="9484" width="0" style="13" hidden="1" customWidth="1"/>
    <col min="9485" max="9485" width="8.25" style="13" customWidth="1"/>
    <col min="9486" max="9486" width="0" style="13" hidden="1" customWidth="1"/>
    <col min="9487" max="9487" width="97.75" style="13" customWidth="1"/>
    <col min="9488" max="9488" width="14.125" style="13" customWidth="1"/>
    <col min="9489" max="9489" width="16" style="13" customWidth="1"/>
    <col min="9490" max="9492" width="10.125" style="13" customWidth="1"/>
    <col min="9493" max="9493" width="5.125" style="13" customWidth="1"/>
    <col min="9494" max="9728" width="9" style="13"/>
    <col min="9729" max="9729" width="4.125" style="13" customWidth="1"/>
    <col min="9730" max="9730" width="22.5" style="13" customWidth="1"/>
    <col min="9731" max="9731" width="26.625" style="13" customWidth="1"/>
    <col min="9732" max="9732" width="17.125" style="13" customWidth="1"/>
    <col min="9733" max="9733" width="8.125" style="13" customWidth="1"/>
    <col min="9734" max="9734" width="4" style="13" customWidth="1"/>
    <col min="9735" max="9735" width="0" style="13" hidden="1" customWidth="1"/>
    <col min="9736" max="9736" width="23.25" style="13" customWidth="1"/>
    <col min="9737" max="9737" width="17.125" style="13" customWidth="1"/>
    <col min="9738" max="9738" width="8.125" style="13" customWidth="1"/>
    <col min="9739" max="9739" width="4" style="13" customWidth="1"/>
    <col min="9740" max="9740" width="0" style="13" hidden="1" customWidth="1"/>
    <col min="9741" max="9741" width="8.25" style="13" customWidth="1"/>
    <col min="9742" max="9742" width="0" style="13" hidden="1" customWidth="1"/>
    <col min="9743" max="9743" width="97.75" style="13" customWidth="1"/>
    <col min="9744" max="9744" width="14.125" style="13" customWidth="1"/>
    <col min="9745" max="9745" width="16" style="13" customWidth="1"/>
    <col min="9746" max="9748" width="10.125" style="13" customWidth="1"/>
    <col min="9749" max="9749" width="5.125" style="13" customWidth="1"/>
    <col min="9750" max="9984" width="9" style="13"/>
    <col min="9985" max="9985" width="4.125" style="13" customWidth="1"/>
    <col min="9986" max="9986" width="22.5" style="13" customWidth="1"/>
    <col min="9987" max="9987" width="26.625" style="13" customWidth="1"/>
    <col min="9988" max="9988" width="17.125" style="13" customWidth="1"/>
    <col min="9989" max="9989" width="8.125" style="13" customWidth="1"/>
    <col min="9990" max="9990" width="4" style="13" customWidth="1"/>
    <col min="9991" max="9991" width="0" style="13" hidden="1" customWidth="1"/>
    <col min="9992" max="9992" width="23.25" style="13" customWidth="1"/>
    <col min="9993" max="9993" width="17.125" style="13" customWidth="1"/>
    <col min="9994" max="9994" width="8.125" style="13" customWidth="1"/>
    <col min="9995" max="9995" width="4" style="13" customWidth="1"/>
    <col min="9996" max="9996" width="0" style="13" hidden="1" customWidth="1"/>
    <col min="9997" max="9997" width="8.25" style="13" customWidth="1"/>
    <col min="9998" max="9998" width="0" style="13" hidden="1" customWidth="1"/>
    <col min="9999" max="9999" width="97.75" style="13" customWidth="1"/>
    <col min="10000" max="10000" width="14.125" style="13" customWidth="1"/>
    <col min="10001" max="10001" width="16" style="13" customWidth="1"/>
    <col min="10002" max="10004" width="10.125" style="13" customWidth="1"/>
    <col min="10005" max="10005" width="5.125" style="13" customWidth="1"/>
    <col min="10006" max="10240" width="9" style="13"/>
    <col min="10241" max="10241" width="4.125" style="13" customWidth="1"/>
    <col min="10242" max="10242" width="22.5" style="13" customWidth="1"/>
    <col min="10243" max="10243" width="26.625" style="13" customWidth="1"/>
    <col min="10244" max="10244" width="17.125" style="13" customWidth="1"/>
    <col min="10245" max="10245" width="8.125" style="13" customWidth="1"/>
    <col min="10246" max="10246" width="4" style="13" customWidth="1"/>
    <col min="10247" max="10247" width="0" style="13" hidden="1" customWidth="1"/>
    <col min="10248" max="10248" width="23.25" style="13" customWidth="1"/>
    <col min="10249" max="10249" width="17.125" style="13" customWidth="1"/>
    <col min="10250" max="10250" width="8.125" style="13" customWidth="1"/>
    <col min="10251" max="10251" width="4" style="13" customWidth="1"/>
    <col min="10252" max="10252" width="0" style="13" hidden="1" customWidth="1"/>
    <col min="10253" max="10253" width="8.25" style="13" customWidth="1"/>
    <col min="10254" max="10254" width="0" style="13" hidden="1" customWidth="1"/>
    <col min="10255" max="10255" width="97.75" style="13" customWidth="1"/>
    <col min="10256" max="10256" width="14.125" style="13" customWidth="1"/>
    <col min="10257" max="10257" width="16" style="13" customWidth="1"/>
    <col min="10258" max="10260" width="10.125" style="13" customWidth="1"/>
    <col min="10261" max="10261" width="5.125" style="13" customWidth="1"/>
    <col min="10262" max="10496" width="9" style="13"/>
    <col min="10497" max="10497" width="4.125" style="13" customWidth="1"/>
    <col min="10498" max="10498" width="22.5" style="13" customWidth="1"/>
    <col min="10499" max="10499" width="26.625" style="13" customWidth="1"/>
    <col min="10500" max="10500" width="17.125" style="13" customWidth="1"/>
    <col min="10501" max="10501" width="8.125" style="13" customWidth="1"/>
    <col min="10502" max="10502" width="4" style="13" customWidth="1"/>
    <col min="10503" max="10503" width="0" style="13" hidden="1" customWidth="1"/>
    <col min="10504" max="10504" width="23.25" style="13" customWidth="1"/>
    <col min="10505" max="10505" width="17.125" style="13" customWidth="1"/>
    <col min="10506" max="10506" width="8.125" style="13" customWidth="1"/>
    <col min="10507" max="10507" width="4" style="13" customWidth="1"/>
    <col min="10508" max="10508" width="0" style="13" hidden="1" customWidth="1"/>
    <col min="10509" max="10509" width="8.25" style="13" customWidth="1"/>
    <col min="10510" max="10510" width="0" style="13" hidden="1" customWidth="1"/>
    <col min="10511" max="10511" width="97.75" style="13" customWidth="1"/>
    <col min="10512" max="10512" width="14.125" style="13" customWidth="1"/>
    <col min="10513" max="10513" width="16" style="13" customWidth="1"/>
    <col min="10514" max="10516" width="10.125" style="13" customWidth="1"/>
    <col min="10517" max="10517" width="5.125" style="13" customWidth="1"/>
    <col min="10518" max="10752" width="9" style="13"/>
    <col min="10753" max="10753" width="4.125" style="13" customWidth="1"/>
    <col min="10754" max="10754" width="22.5" style="13" customWidth="1"/>
    <col min="10755" max="10755" width="26.625" style="13" customWidth="1"/>
    <col min="10756" max="10756" width="17.125" style="13" customWidth="1"/>
    <col min="10757" max="10757" width="8.125" style="13" customWidth="1"/>
    <col min="10758" max="10758" width="4" style="13" customWidth="1"/>
    <col min="10759" max="10759" width="0" style="13" hidden="1" customWidth="1"/>
    <col min="10760" max="10760" width="23.25" style="13" customWidth="1"/>
    <col min="10761" max="10761" width="17.125" style="13" customWidth="1"/>
    <col min="10762" max="10762" width="8.125" style="13" customWidth="1"/>
    <col min="10763" max="10763" width="4" style="13" customWidth="1"/>
    <col min="10764" max="10764" width="0" style="13" hidden="1" customWidth="1"/>
    <col min="10765" max="10765" width="8.25" style="13" customWidth="1"/>
    <col min="10766" max="10766" width="0" style="13" hidden="1" customWidth="1"/>
    <col min="10767" max="10767" width="97.75" style="13" customWidth="1"/>
    <col min="10768" max="10768" width="14.125" style="13" customWidth="1"/>
    <col min="10769" max="10769" width="16" style="13" customWidth="1"/>
    <col min="10770" max="10772" width="10.125" style="13" customWidth="1"/>
    <col min="10773" max="10773" width="5.125" style="13" customWidth="1"/>
    <col min="10774" max="11008" width="9" style="13"/>
    <col min="11009" max="11009" width="4.125" style="13" customWidth="1"/>
    <col min="11010" max="11010" width="22.5" style="13" customWidth="1"/>
    <col min="11011" max="11011" width="26.625" style="13" customWidth="1"/>
    <col min="11012" max="11012" width="17.125" style="13" customWidth="1"/>
    <col min="11013" max="11013" width="8.125" style="13" customWidth="1"/>
    <col min="11014" max="11014" width="4" style="13" customWidth="1"/>
    <col min="11015" max="11015" width="0" style="13" hidden="1" customWidth="1"/>
    <col min="11016" max="11016" width="23.25" style="13" customWidth="1"/>
    <col min="11017" max="11017" width="17.125" style="13" customWidth="1"/>
    <col min="11018" max="11018" width="8.125" style="13" customWidth="1"/>
    <col min="11019" max="11019" width="4" style="13" customWidth="1"/>
    <col min="11020" max="11020" width="0" style="13" hidden="1" customWidth="1"/>
    <col min="11021" max="11021" width="8.25" style="13" customWidth="1"/>
    <col min="11022" max="11022" width="0" style="13" hidden="1" customWidth="1"/>
    <col min="11023" max="11023" width="97.75" style="13" customWidth="1"/>
    <col min="11024" max="11024" width="14.125" style="13" customWidth="1"/>
    <col min="11025" max="11025" width="16" style="13" customWidth="1"/>
    <col min="11026" max="11028" width="10.125" style="13" customWidth="1"/>
    <col min="11029" max="11029" width="5.125" style="13" customWidth="1"/>
    <col min="11030" max="11264" width="9" style="13"/>
    <col min="11265" max="11265" width="4.125" style="13" customWidth="1"/>
    <col min="11266" max="11266" width="22.5" style="13" customWidth="1"/>
    <col min="11267" max="11267" width="26.625" style="13" customWidth="1"/>
    <col min="11268" max="11268" width="17.125" style="13" customWidth="1"/>
    <col min="11269" max="11269" width="8.125" style="13" customWidth="1"/>
    <col min="11270" max="11270" width="4" style="13" customWidth="1"/>
    <col min="11271" max="11271" width="0" style="13" hidden="1" customWidth="1"/>
    <col min="11272" max="11272" width="23.25" style="13" customWidth="1"/>
    <col min="11273" max="11273" width="17.125" style="13" customWidth="1"/>
    <col min="11274" max="11274" width="8.125" style="13" customWidth="1"/>
    <col min="11275" max="11275" width="4" style="13" customWidth="1"/>
    <col min="11276" max="11276" width="0" style="13" hidden="1" customWidth="1"/>
    <col min="11277" max="11277" width="8.25" style="13" customWidth="1"/>
    <col min="11278" max="11278" width="0" style="13" hidden="1" customWidth="1"/>
    <col min="11279" max="11279" width="97.75" style="13" customWidth="1"/>
    <col min="11280" max="11280" width="14.125" style="13" customWidth="1"/>
    <col min="11281" max="11281" width="16" style="13" customWidth="1"/>
    <col min="11282" max="11284" width="10.125" style="13" customWidth="1"/>
    <col min="11285" max="11285" width="5.125" style="13" customWidth="1"/>
    <col min="11286" max="11520" width="9" style="13"/>
    <col min="11521" max="11521" width="4.125" style="13" customWidth="1"/>
    <col min="11522" max="11522" width="22.5" style="13" customWidth="1"/>
    <col min="11523" max="11523" width="26.625" style="13" customWidth="1"/>
    <col min="11524" max="11524" width="17.125" style="13" customWidth="1"/>
    <col min="11525" max="11525" width="8.125" style="13" customWidth="1"/>
    <col min="11526" max="11526" width="4" style="13" customWidth="1"/>
    <col min="11527" max="11527" width="0" style="13" hidden="1" customWidth="1"/>
    <col min="11528" max="11528" width="23.25" style="13" customWidth="1"/>
    <col min="11529" max="11529" width="17.125" style="13" customWidth="1"/>
    <col min="11530" max="11530" width="8.125" style="13" customWidth="1"/>
    <col min="11531" max="11531" width="4" style="13" customWidth="1"/>
    <col min="11532" max="11532" width="0" style="13" hidden="1" customWidth="1"/>
    <col min="11533" max="11533" width="8.25" style="13" customWidth="1"/>
    <col min="11534" max="11534" width="0" style="13" hidden="1" customWidth="1"/>
    <col min="11535" max="11535" width="97.75" style="13" customWidth="1"/>
    <col min="11536" max="11536" width="14.125" style="13" customWidth="1"/>
    <col min="11537" max="11537" width="16" style="13" customWidth="1"/>
    <col min="11538" max="11540" width="10.125" style="13" customWidth="1"/>
    <col min="11541" max="11541" width="5.125" style="13" customWidth="1"/>
    <col min="11542" max="11776" width="9" style="13"/>
    <col min="11777" max="11777" width="4.125" style="13" customWidth="1"/>
    <col min="11778" max="11778" width="22.5" style="13" customWidth="1"/>
    <col min="11779" max="11779" width="26.625" style="13" customWidth="1"/>
    <col min="11780" max="11780" width="17.125" style="13" customWidth="1"/>
    <col min="11781" max="11781" width="8.125" style="13" customWidth="1"/>
    <col min="11782" max="11782" width="4" style="13" customWidth="1"/>
    <col min="11783" max="11783" width="0" style="13" hidden="1" customWidth="1"/>
    <col min="11784" max="11784" width="23.25" style="13" customWidth="1"/>
    <col min="11785" max="11785" width="17.125" style="13" customWidth="1"/>
    <col min="11786" max="11786" width="8.125" style="13" customWidth="1"/>
    <col min="11787" max="11787" width="4" style="13" customWidth="1"/>
    <col min="11788" max="11788" width="0" style="13" hidden="1" customWidth="1"/>
    <col min="11789" max="11789" width="8.25" style="13" customWidth="1"/>
    <col min="11790" max="11790" width="0" style="13" hidden="1" customWidth="1"/>
    <col min="11791" max="11791" width="97.75" style="13" customWidth="1"/>
    <col min="11792" max="11792" width="14.125" style="13" customWidth="1"/>
    <col min="11793" max="11793" width="16" style="13" customWidth="1"/>
    <col min="11794" max="11796" width="10.125" style="13" customWidth="1"/>
    <col min="11797" max="11797" width="5.125" style="13" customWidth="1"/>
    <col min="11798" max="12032" width="9" style="13"/>
    <col min="12033" max="12033" width="4.125" style="13" customWidth="1"/>
    <col min="12034" max="12034" width="22.5" style="13" customWidth="1"/>
    <col min="12035" max="12035" width="26.625" style="13" customWidth="1"/>
    <col min="12036" max="12036" width="17.125" style="13" customWidth="1"/>
    <col min="12037" max="12037" width="8.125" style="13" customWidth="1"/>
    <col min="12038" max="12038" width="4" style="13" customWidth="1"/>
    <col min="12039" max="12039" width="0" style="13" hidden="1" customWidth="1"/>
    <col min="12040" max="12040" width="23.25" style="13" customWidth="1"/>
    <col min="12041" max="12041" width="17.125" style="13" customWidth="1"/>
    <col min="12042" max="12042" width="8.125" style="13" customWidth="1"/>
    <col min="12043" max="12043" width="4" style="13" customWidth="1"/>
    <col min="12044" max="12044" width="0" style="13" hidden="1" customWidth="1"/>
    <col min="12045" max="12045" width="8.25" style="13" customWidth="1"/>
    <col min="12046" max="12046" width="0" style="13" hidden="1" customWidth="1"/>
    <col min="12047" max="12047" width="97.75" style="13" customWidth="1"/>
    <col min="12048" max="12048" width="14.125" style="13" customWidth="1"/>
    <col min="12049" max="12049" width="16" style="13" customWidth="1"/>
    <col min="12050" max="12052" width="10.125" style="13" customWidth="1"/>
    <col min="12053" max="12053" width="5.125" style="13" customWidth="1"/>
    <col min="12054" max="12288" width="9" style="13"/>
    <col min="12289" max="12289" width="4.125" style="13" customWidth="1"/>
    <col min="12290" max="12290" width="22.5" style="13" customWidth="1"/>
    <col min="12291" max="12291" width="26.625" style="13" customWidth="1"/>
    <col min="12292" max="12292" width="17.125" style="13" customWidth="1"/>
    <col min="12293" max="12293" width="8.125" style="13" customWidth="1"/>
    <col min="12294" max="12294" width="4" style="13" customWidth="1"/>
    <col min="12295" max="12295" width="0" style="13" hidden="1" customWidth="1"/>
    <col min="12296" max="12296" width="23.25" style="13" customWidth="1"/>
    <col min="12297" max="12297" width="17.125" style="13" customWidth="1"/>
    <col min="12298" max="12298" width="8.125" style="13" customWidth="1"/>
    <col min="12299" max="12299" width="4" style="13" customWidth="1"/>
    <col min="12300" max="12300" width="0" style="13" hidden="1" customWidth="1"/>
    <col min="12301" max="12301" width="8.25" style="13" customWidth="1"/>
    <col min="12302" max="12302" width="0" style="13" hidden="1" customWidth="1"/>
    <col min="12303" max="12303" width="97.75" style="13" customWidth="1"/>
    <col min="12304" max="12304" width="14.125" style="13" customWidth="1"/>
    <col min="12305" max="12305" width="16" style="13" customWidth="1"/>
    <col min="12306" max="12308" width="10.125" style="13" customWidth="1"/>
    <col min="12309" max="12309" width="5.125" style="13" customWidth="1"/>
    <col min="12310" max="12544" width="9" style="13"/>
    <col min="12545" max="12545" width="4.125" style="13" customWidth="1"/>
    <col min="12546" max="12546" width="22.5" style="13" customWidth="1"/>
    <col min="12547" max="12547" width="26.625" style="13" customWidth="1"/>
    <col min="12548" max="12548" width="17.125" style="13" customWidth="1"/>
    <col min="12549" max="12549" width="8.125" style="13" customWidth="1"/>
    <col min="12550" max="12550" width="4" style="13" customWidth="1"/>
    <col min="12551" max="12551" width="0" style="13" hidden="1" customWidth="1"/>
    <col min="12552" max="12552" width="23.25" style="13" customWidth="1"/>
    <col min="12553" max="12553" width="17.125" style="13" customWidth="1"/>
    <col min="12554" max="12554" width="8.125" style="13" customWidth="1"/>
    <col min="12555" max="12555" width="4" style="13" customWidth="1"/>
    <col min="12556" max="12556" width="0" style="13" hidden="1" customWidth="1"/>
    <col min="12557" max="12557" width="8.25" style="13" customWidth="1"/>
    <col min="12558" max="12558" width="0" style="13" hidden="1" customWidth="1"/>
    <col min="12559" max="12559" width="97.75" style="13" customWidth="1"/>
    <col min="12560" max="12560" width="14.125" style="13" customWidth="1"/>
    <col min="12561" max="12561" width="16" style="13" customWidth="1"/>
    <col min="12562" max="12564" width="10.125" style="13" customWidth="1"/>
    <col min="12565" max="12565" width="5.125" style="13" customWidth="1"/>
    <col min="12566" max="12800" width="9" style="13"/>
    <col min="12801" max="12801" width="4.125" style="13" customWidth="1"/>
    <col min="12802" max="12802" width="22.5" style="13" customWidth="1"/>
    <col min="12803" max="12803" width="26.625" style="13" customWidth="1"/>
    <col min="12804" max="12804" width="17.125" style="13" customWidth="1"/>
    <col min="12805" max="12805" width="8.125" style="13" customWidth="1"/>
    <col min="12806" max="12806" width="4" style="13" customWidth="1"/>
    <col min="12807" max="12807" width="0" style="13" hidden="1" customWidth="1"/>
    <col min="12808" max="12808" width="23.25" style="13" customWidth="1"/>
    <col min="12809" max="12809" width="17.125" style="13" customWidth="1"/>
    <col min="12810" max="12810" width="8.125" style="13" customWidth="1"/>
    <col min="12811" max="12811" width="4" style="13" customWidth="1"/>
    <col min="12812" max="12812" width="0" style="13" hidden="1" customWidth="1"/>
    <col min="12813" max="12813" width="8.25" style="13" customWidth="1"/>
    <col min="12814" max="12814" width="0" style="13" hidden="1" customWidth="1"/>
    <col min="12815" max="12815" width="97.75" style="13" customWidth="1"/>
    <col min="12816" max="12816" width="14.125" style="13" customWidth="1"/>
    <col min="12817" max="12817" width="16" style="13" customWidth="1"/>
    <col min="12818" max="12820" width="10.125" style="13" customWidth="1"/>
    <col min="12821" max="12821" width="5.125" style="13" customWidth="1"/>
    <col min="12822" max="13056" width="9" style="13"/>
    <col min="13057" max="13057" width="4.125" style="13" customWidth="1"/>
    <col min="13058" max="13058" width="22.5" style="13" customWidth="1"/>
    <col min="13059" max="13059" width="26.625" style="13" customWidth="1"/>
    <col min="13060" max="13060" width="17.125" style="13" customWidth="1"/>
    <col min="13061" max="13061" width="8.125" style="13" customWidth="1"/>
    <col min="13062" max="13062" width="4" style="13" customWidth="1"/>
    <col min="13063" max="13063" width="0" style="13" hidden="1" customWidth="1"/>
    <col min="13064" max="13064" width="23.25" style="13" customWidth="1"/>
    <col min="13065" max="13065" width="17.125" style="13" customWidth="1"/>
    <col min="13066" max="13066" width="8.125" style="13" customWidth="1"/>
    <col min="13067" max="13067" width="4" style="13" customWidth="1"/>
    <col min="13068" max="13068" width="0" style="13" hidden="1" customWidth="1"/>
    <col min="13069" max="13069" width="8.25" style="13" customWidth="1"/>
    <col min="13070" max="13070" width="0" style="13" hidden="1" customWidth="1"/>
    <col min="13071" max="13071" width="97.75" style="13" customWidth="1"/>
    <col min="13072" max="13072" width="14.125" style="13" customWidth="1"/>
    <col min="13073" max="13073" width="16" style="13" customWidth="1"/>
    <col min="13074" max="13076" width="10.125" style="13" customWidth="1"/>
    <col min="13077" max="13077" width="5.125" style="13" customWidth="1"/>
    <col min="13078" max="13312" width="9" style="13"/>
    <col min="13313" max="13313" width="4.125" style="13" customWidth="1"/>
    <col min="13314" max="13314" width="22.5" style="13" customWidth="1"/>
    <col min="13315" max="13315" width="26.625" style="13" customWidth="1"/>
    <col min="13316" max="13316" width="17.125" style="13" customWidth="1"/>
    <col min="13317" max="13317" width="8.125" style="13" customWidth="1"/>
    <col min="13318" max="13318" width="4" style="13" customWidth="1"/>
    <col min="13319" max="13319" width="0" style="13" hidden="1" customWidth="1"/>
    <col min="13320" max="13320" width="23.25" style="13" customWidth="1"/>
    <col min="13321" max="13321" width="17.125" style="13" customWidth="1"/>
    <col min="13322" max="13322" width="8.125" style="13" customWidth="1"/>
    <col min="13323" max="13323" width="4" style="13" customWidth="1"/>
    <col min="13324" max="13324" width="0" style="13" hidden="1" customWidth="1"/>
    <col min="13325" max="13325" width="8.25" style="13" customWidth="1"/>
    <col min="13326" max="13326" width="0" style="13" hidden="1" customWidth="1"/>
    <col min="13327" max="13327" width="97.75" style="13" customWidth="1"/>
    <col min="13328" max="13328" width="14.125" style="13" customWidth="1"/>
    <col min="13329" max="13329" width="16" style="13" customWidth="1"/>
    <col min="13330" max="13332" width="10.125" style="13" customWidth="1"/>
    <col min="13333" max="13333" width="5.125" style="13" customWidth="1"/>
    <col min="13334" max="13568" width="9" style="13"/>
    <col min="13569" max="13569" width="4.125" style="13" customWidth="1"/>
    <col min="13570" max="13570" width="22.5" style="13" customWidth="1"/>
    <col min="13571" max="13571" width="26.625" style="13" customWidth="1"/>
    <col min="13572" max="13572" width="17.125" style="13" customWidth="1"/>
    <col min="13573" max="13573" width="8.125" style="13" customWidth="1"/>
    <col min="13574" max="13574" width="4" style="13" customWidth="1"/>
    <col min="13575" max="13575" width="0" style="13" hidden="1" customWidth="1"/>
    <col min="13576" max="13576" width="23.25" style="13" customWidth="1"/>
    <col min="13577" max="13577" width="17.125" style="13" customWidth="1"/>
    <col min="13578" max="13578" width="8.125" style="13" customWidth="1"/>
    <col min="13579" max="13579" width="4" style="13" customWidth="1"/>
    <col min="13580" max="13580" width="0" style="13" hidden="1" customWidth="1"/>
    <col min="13581" max="13581" width="8.25" style="13" customWidth="1"/>
    <col min="13582" max="13582" width="0" style="13" hidden="1" customWidth="1"/>
    <col min="13583" max="13583" width="97.75" style="13" customWidth="1"/>
    <col min="13584" max="13584" width="14.125" style="13" customWidth="1"/>
    <col min="13585" max="13585" width="16" style="13" customWidth="1"/>
    <col min="13586" max="13588" width="10.125" style="13" customWidth="1"/>
    <col min="13589" max="13589" width="5.125" style="13" customWidth="1"/>
    <col min="13590" max="13824" width="9" style="13"/>
    <col min="13825" max="13825" width="4.125" style="13" customWidth="1"/>
    <col min="13826" max="13826" width="22.5" style="13" customWidth="1"/>
    <col min="13827" max="13827" width="26.625" style="13" customWidth="1"/>
    <col min="13828" max="13828" width="17.125" style="13" customWidth="1"/>
    <col min="13829" max="13829" width="8.125" style="13" customWidth="1"/>
    <col min="13830" max="13830" width="4" style="13" customWidth="1"/>
    <col min="13831" max="13831" width="0" style="13" hidden="1" customWidth="1"/>
    <col min="13832" max="13832" width="23.25" style="13" customWidth="1"/>
    <col min="13833" max="13833" width="17.125" style="13" customWidth="1"/>
    <col min="13834" max="13834" width="8.125" style="13" customWidth="1"/>
    <col min="13835" max="13835" width="4" style="13" customWidth="1"/>
    <col min="13836" max="13836" width="0" style="13" hidden="1" customWidth="1"/>
    <col min="13837" max="13837" width="8.25" style="13" customWidth="1"/>
    <col min="13838" max="13838" width="0" style="13" hidden="1" customWidth="1"/>
    <col min="13839" max="13839" width="97.75" style="13" customWidth="1"/>
    <col min="13840" max="13840" width="14.125" style="13" customWidth="1"/>
    <col min="13841" max="13841" width="16" style="13" customWidth="1"/>
    <col min="13842" max="13844" width="10.125" style="13" customWidth="1"/>
    <col min="13845" max="13845" width="5.125" style="13" customWidth="1"/>
    <col min="13846" max="14080" width="9" style="13"/>
    <col min="14081" max="14081" width="4.125" style="13" customWidth="1"/>
    <col min="14082" max="14082" width="22.5" style="13" customWidth="1"/>
    <col min="14083" max="14083" width="26.625" style="13" customWidth="1"/>
    <col min="14084" max="14084" width="17.125" style="13" customWidth="1"/>
    <col min="14085" max="14085" width="8.125" style="13" customWidth="1"/>
    <col min="14086" max="14086" width="4" style="13" customWidth="1"/>
    <col min="14087" max="14087" width="0" style="13" hidden="1" customWidth="1"/>
    <col min="14088" max="14088" width="23.25" style="13" customWidth="1"/>
    <col min="14089" max="14089" width="17.125" style="13" customWidth="1"/>
    <col min="14090" max="14090" width="8.125" style="13" customWidth="1"/>
    <col min="14091" max="14091" width="4" style="13" customWidth="1"/>
    <col min="14092" max="14092" width="0" style="13" hidden="1" customWidth="1"/>
    <col min="14093" max="14093" width="8.25" style="13" customWidth="1"/>
    <col min="14094" max="14094" width="0" style="13" hidden="1" customWidth="1"/>
    <col min="14095" max="14095" width="97.75" style="13" customWidth="1"/>
    <col min="14096" max="14096" width="14.125" style="13" customWidth="1"/>
    <col min="14097" max="14097" width="16" style="13" customWidth="1"/>
    <col min="14098" max="14100" width="10.125" style="13" customWidth="1"/>
    <col min="14101" max="14101" width="5.125" style="13" customWidth="1"/>
    <col min="14102" max="14336" width="9" style="13"/>
    <col min="14337" max="14337" width="4.125" style="13" customWidth="1"/>
    <col min="14338" max="14338" width="22.5" style="13" customWidth="1"/>
    <col min="14339" max="14339" width="26.625" style="13" customWidth="1"/>
    <col min="14340" max="14340" width="17.125" style="13" customWidth="1"/>
    <col min="14341" max="14341" width="8.125" style="13" customWidth="1"/>
    <col min="14342" max="14342" width="4" style="13" customWidth="1"/>
    <col min="14343" max="14343" width="0" style="13" hidden="1" customWidth="1"/>
    <col min="14344" max="14344" width="23.25" style="13" customWidth="1"/>
    <col min="14345" max="14345" width="17.125" style="13" customWidth="1"/>
    <col min="14346" max="14346" width="8.125" style="13" customWidth="1"/>
    <col min="14347" max="14347" width="4" style="13" customWidth="1"/>
    <col min="14348" max="14348" width="0" style="13" hidden="1" customWidth="1"/>
    <col min="14349" max="14349" width="8.25" style="13" customWidth="1"/>
    <col min="14350" max="14350" width="0" style="13" hidden="1" customWidth="1"/>
    <col min="14351" max="14351" width="97.75" style="13" customWidth="1"/>
    <col min="14352" max="14352" width="14.125" style="13" customWidth="1"/>
    <col min="14353" max="14353" width="16" style="13" customWidth="1"/>
    <col min="14354" max="14356" width="10.125" style="13" customWidth="1"/>
    <col min="14357" max="14357" width="5.125" style="13" customWidth="1"/>
    <col min="14358" max="14592" width="9" style="13"/>
    <col min="14593" max="14593" width="4.125" style="13" customWidth="1"/>
    <col min="14594" max="14594" width="22.5" style="13" customWidth="1"/>
    <col min="14595" max="14595" width="26.625" style="13" customWidth="1"/>
    <col min="14596" max="14596" width="17.125" style="13" customWidth="1"/>
    <col min="14597" max="14597" width="8.125" style="13" customWidth="1"/>
    <col min="14598" max="14598" width="4" style="13" customWidth="1"/>
    <col min="14599" max="14599" width="0" style="13" hidden="1" customWidth="1"/>
    <col min="14600" max="14600" width="23.25" style="13" customWidth="1"/>
    <col min="14601" max="14601" width="17.125" style="13" customWidth="1"/>
    <col min="14602" max="14602" width="8.125" style="13" customWidth="1"/>
    <col min="14603" max="14603" width="4" style="13" customWidth="1"/>
    <col min="14604" max="14604" width="0" style="13" hidden="1" customWidth="1"/>
    <col min="14605" max="14605" width="8.25" style="13" customWidth="1"/>
    <col min="14606" max="14606" width="0" style="13" hidden="1" customWidth="1"/>
    <col min="14607" max="14607" width="97.75" style="13" customWidth="1"/>
    <col min="14608" max="14608" width="14.125" style="13" customWidth="1"/>
    <col min="14609" max="14609" width="16" style="13" customWidth="1"/>
    <col min="14610" max="14612" width="10.125" style="13" customWidth="1"/>
    <col min="14613" max="14613" width="5.125" style="13" customWidth="1"/>
    <col min="14614" max="14848" width="9" style="13"/>
    <col min="14849" max="14849" width="4.125" style="13" customWidth="1"/>
    <col min="14850" max="14850" width="22.5" style="13" customWidth="1"/>
    <col min="14851" max="14851" width="26.625" style="13" customWidth="1"/>
    <col min="14852" max="14852" width="17.125" style="13" customWidth="1"/>
    <col min="14853" max="14853" width="8.125" style="13" customWidth="1"/>
    <col min="14854" max="14854" width="4" style="13" customWidth="1"/>
    <col min="14855" max="14855" width="0" style="13" hidden="1" customWidth="1"/>
    <col min="14856" max="14856" width="23.25" style="13" customWidth="1"/>
    <col min="14857" max="14857" width="17.125" style="13" customWidth="1"/>
    <col min="14858" max="14858" width="8.125" style="13" customWidth="1"/>
    <col min="14859" max="14859" width="4" style="13" customWidth="1"/>
    <col min="14860" max="14860" width="0" style="13" hidden="1" customWidth="1"/>
    <col min="14861" max="14861" width="8.25" style="13" customWidth="1"/>
    <col min="14862" max="14862" width="0" style="13" hidden="1" customWidth="1"/>
    <col min="14863" max="14863" width="97.75" style="13" customWidth="1"/>
    <col min="14864" max="14864" width="14.125" style="13" customWidth="1"/>
    <col min="14865" max="14865" width="16" style="13" customWidth="1"/>
    <col min="14866" max="14868" width="10.125" style="13" customWidth="1"/>
    <col min="14869" max="14869" width="5.125" style="13" customWidth="1"/>
    <col min="14870" max="15104" width="9" style="13"/>
    <col min="15105" max="15105" width="4.125" style="13" customWidth="1"/>
    <col min="15106" max="15106" width="22.5" style="13" customWidth="1"/>
    <col min="15107" max="15107" width="26.625" style="13" customWidth="1"/>
    <col min="15108" max="15108" width="17.125" style="13" customWidth="1"/>
    <col min="15109" max="15109" width="8.125" style="13" customWidth="1"/>
    <col min="15110" max="15110" width="4" style="13" customWidth="1"/>
    <col min="15111" max="15111" width="0" style="13" hidden="1" customWidth="1"/>
    <col min="15112" max="15112" width="23.25" style="13" customWidth="1"/>
    <col min="15113" max="15113" width="17.125" style="13" customWidth="1"/>
    <col min="15114" max="15114" width="8.125" style="13" customWidth="1"/>
    <col min="15115" max="15115" width="4" style="13" customWidth="1"/>
    <col min="15116" max="15116" width="0" style="13" hidden="1" customWidth="1"/>
    <col min="15117" max="15117" width="8.25" style="13" customWidth="1"/>
    <col min="15118" max="15118" width="0" style="13" hidden="1" customWidth="1"/>
    <col min="15119" max="15119" width="97.75" style="13" customWidth="1"/>
    <col min="15120" max="15120" width="14.125" style="13" customWidth="1"/>
    <col min="15121" max="15121" width="16" style="13" customWidth="1"/>
    <col min="15122" max="15124" width="10.125" style="13" customWidth="1"/>
    <col min="15125" max="15125" width="5.125" style="13" customWidth="1"/>
    <col min="15126" max="15360" width="9" style="13"/>
    <col min="15361" max="15361" width="4.125" style="13" customWidth="1"/>
    <col min="15362" max="15362" width="22.5" style="13" customWidth="1"/>
    <col min="15363" max="15363" width="26.625" style="13" customWidth="1"/>
    <col min="15364" max="15364" width="17.125" style="13" customWidth="1"/>
    <col min="15365" max="15365" width="8.125" style="13" customWidth="1"/>
    <col min="15366" max="15366" width="4" style="13" customWidth="1"/>
    <col min="15367" max="15367" width="0" style="13" hidden="1" customWidth="1"/>
    <col min="15368" max="15368" width="23.25" style="13" customWidth="1"/>
    <col min="15369" max="15369" width="17.125" style="13" customWidth="1"/>
    <col min="15370" max="15370" width="8.125" style="13" customWidth="1"/>
    <col min="15371" max="15371" width="4" style="13" customWidth="1"/>
    <col min="15372" max="15372" width="0" style="13" hidden="1" customWidth="1"/>
    <col min="15373" max="15373" width="8.25" style="13" customWidth="1"/>
    <col min="15374" max="15374" width="0" style="13" hidden="1" customWidth="1"/>
    <col min="15375" max="15375" width="97.75" style="13" customWidth="1"/>
    <col min="15376" max="15376" width="14.125" style="13" customWidth="1"/>
    <col min="15377" max="15377" width="16" style="13" customWidth="1"/>
    <col min="15378" max="15380" width="10.125" style="13" customWidth="1"/>
    <col min="15381" max="15381" width="5.125" style="13" customWidth="1"/>
    <col min="15382" max="15616" width="9" style="13"/>
    <col min="15617" max="15617" width="4.125" style="13" customWidth="1"/>
    <col min="15618" max="15618" width="22.5" style="13" customWidth="1"/>
    <col min="15619" max="15619" width="26.625" style="13" customWidth="1"/>
    <col min="15620" max="15620" width="17.125" style="13" customWidth="1"/>
    <col min="15621" max="15621" width="8.125" style="13" customWidth="1"/>
    <col min="15622" max="15622" width="4" style="13" customWidth="1"/>
    <col min="15623" max="15623" width="0" style="13" hidden="1" customWidth="1"/>
    <col min="15624" max="15624" width="23.25" style="13" customWidth="1"/>
    <col min="15625" max="15625" width="17.125" style="13" customWidth="1"/>
    <col min="15626" max="15626" width="8.125" style="13" customWidth="1"/>
    <col min="15627" max="15627" width="4" style="13" customWidth="1"/>
    <col min="15628" max="15628" width="0" style="13" hidden="1" customWidth="1"/>
    <col min="15629" max="15629" width="8.25" style="13" customWidth="1"/>
    <col min="15630" max="15630" width="0" style="13" hidden="1" customWidth="1"/>
    <col min="15631" max="15631" width="97.75" style="13" customWidth="1"/>
    <col min="15632" max="15632" width="14.125" style="13" customWidth="1"/>
    <col min="15633" max="15633" width="16" style="13" customWidth="1"/>
    <col min="15634" max="15636" width="10.125" style="13" customWidth="1"/>
    <col min="15637" max="15637" width="5.125" style="13" customWidth="1"/>
    <col min="15638" max="15872" width="9" style="13"/>
    <col min="15873" max="15873" width="4.125" style="13" customWidth="1"/>
    <col min="15874" max="15874" width="22.5" style="13" customWidth="1"/>
    <col min="15875" max="15875" width="26.625" style="13" customWidth="1"/>
    <col min="15876" max="15876" width="17.125" style="13" customWidth="1"/>
    <col min="15877" max="15877" width="8.125" style="13" customWidth="1"/>
    <col min="15878" max="15878" width="4" style="13" customWidth="1"/>
    <col min="15879" max="15879" width="0" style="13" hidden="1" customWidth="1"/>
    <col min="15880" max="15880" width="23.25" style="13" customWidth="1"/>
    <col min="15881" max="15881" width="17.125" style="13" customWidth="1"/>
    <col min="15882" max="15882" width="8.125" style="13" customWidth="1"/>
    <col min="15883" max="15883" width="4" style="13" customWidth="1"/>
    <col min="15884" max="15884" width="0" style="13" hidden="1" customWidth="1"/>
    <col min="15885" max="15885" width="8.25" style="13" customWidth="1"/>
    <col min="15886" max="15886" width="0" style="13" hidden="1" customWidth="1"/>
    <col min="15887" max="15887" width="97.75" style="13" customWidth="1"/>
    <col min="15888" max="15888" width="14.125" style="13" customWidth="1"/>
    <col min="15889" max="15889" width="16" style="13" customWidth="1"/>
    <col min="15890" max="15892" width="10.125" style="13" customWidth="1"/>
    <col min="15893" max="15893" width="5.125" style="13" customWidth="1"/>
    <col min="15894" max="16128" width="9" style="13"/>
    <col min="16129" max="16129" width="4.125" style="13" customWidth="1"/>
    <col min="16130" max="16130" width="22.5" style="13" customWidth="1"/>
    <col min="16131" max="16131" width="26.625" style="13" customWidth="1"/>
    <col min="16132" max="16132" width="17.125" style="13" customWidth="1"/>
    <col min="16133" max="16133" width="8.125" style="13" customWidth="1"/>
    <col min="16134" max="16134" width="4" style="13" customWidth="1"/>
    <col min="16135" max="16135" width="0" style="13" hidden="1" customWidth="1"/>
    <col min="16136" max="16136" width="23.25" style="13" customWidth="1"/>
    <col min="16137" max="16137" width="17.125" style="13" customWidth="1"/>
    <col min="16138" max="16138" width="8.125" style="13" customWidth="1"/>
    <col min="16139" max="16139" width="4" style="13" customWidth="1"/>
    <col min="16140" max="16140" width="0" style="13" hidden="1" customWidth="1"/>
    <col min="16141" max="16141" width="8.25" style="13" customWidth="1"/>
    <col min="16142" max="16142" width="0" style="13" hidden="1" customWidth="1"/>
    <col min="16143" max="16143" width="97.75" style="13" customWidth="1"/>
    <col min="16144" max="16144" width="14.125" style="13" customWidth="1"/>
    <col min="16145" max="16145" width="16" style="13" customWidth="1"/>
    <col min="16146" max="16148" width="10.125" style="13" customWidth="1"/>
    <col min="16149" max="16149" width="5.125" style="13" customWidth="1"/>
    <col min="16150" max="16384" width="9" style="13"/>
  </cols>
  <sheetData>
    <row r="1" spans="1:21" ht="36.75" customHeight="1" x14ac:dyDescent="0.15">
      <c r="A1" s="11" t="s">
        <v>350</v>
      </c>
      <c r="B1" s="11"/>
      <c r="C1" s="12"/>
      <c r="D1" s="13"/>
      <c r="E1" s="12"/>
      <c r="F1" s="12"/>
      <c r="G1" s="12"/>
      <c r="H1" s="210"/>
      <c r="I1" s="210"/>
      <c r="J1" s="211"/>
      <c r="K1" s="211"/>
      <c r="L1" s="211"/>
      <c r="M1" s="211"/>
      <c r="N1" s="211"/>
      <c r="O1" s="211"/>
      <c r="P1" s="12"/>
      <c r="Q1" s="12"/>
      <c r="R1" s="15"/>
      <c r="S1" s="15"/>
      <c r="T1" s="13"/>
      <c r="U1" s="13"/>
    </row>
    <row r="2" spans="1:21" ht="36.75" customHeight="1" x14ac:dyDescent="0.15">
      <c r="A2" s="210" t="s">
        <v>106</v>
      </c>
      <c r="B2" s="210"/>
      <c r="C2" s="211"/>
      <c r="D2" s="211"/>
      <c r="E2" s="211"/>
      <c r="F2" s="211"/>
      <c r="G2" s="211"/>
      <c r="H2" s="211"/>
      <c r="I2" s="211"/>
      <c r="J2" s="211"/>
      <c r="K2" s="211"/>
      <c r="L2" s="211"/>
      <c r="M2" s="211"/>
      <c r="N2" s="211"/>
      <c r="O2" s="211"/>
      <c r="P2" s="211"/>
      <c r="Q2" s="211"/>
      <c r="R2" s="211"/>
      <c r="S2" s="211"/>
      <c r="T2" s="211"/>
      <c r="U2" s="13"/>
    </row>
    <row r="3" spans="1:21" ht="18.75" customHeight="1" x14ac:dyDescent="0.15">
      <c r="A3" s="16"/>
      <c r="B3" s="16"/>
      <c r="C3" s="12"/>
      <c r="D3" s="13"/>
      <c r="E3" s="17"/>
      <c r="F3" s="12"/>
      <c r="G3" s="12"/>
      <c r="H3" s="12"/>
      <c r="I3" s="13"/>
      <c r="J3" s="12"/>
      <c r="K3" s="18"/>
      <c r="L3" s="18"/>
      <c r="M3" s="18"/>
      <c r="N3" s="18"/>
      <c r="O3" s="12"/>
      <c r="P3" s="19"/>
      <c r="Q3" s="212" t="s">
        <v>107</v>
      </c>
      <c r="R3" s="213"/>
      <c r="S3" s="213"/>
      <c r="T3" s="214"/>
      <c r="U3" s="13"/>
    </row>
    <row r="4" spans="1:21" ht="15.75" customHeight="1" x14ac:dyDescent="0.15">
      <c r="A4" s="16"/>
      <c r="B4" s="16"/>
      <c r="C4" s="12"/>
      <c r="D4" s="13"/>
      <c r="E4" s="17"/>
      <c r="F4" s="12"/>
      <c r="G4" s="12"/>
      <c r="H4" s="12"/>
      <c r="I4" s="13"/>
      <c r="J4" s="12"/>
      <c r="K4" s="18"/>
      <c r="L4" s="18"/>
      <c r="M4" s="18"/>
      <c r="N4" s="20"/>
      <c r="O4" s="12"/>
      <c r="P4" s="21"/>
      <c r="Q4" s="22"/>
      <c r="R4" s="23" t="s">
        <v>5</v>
      </c>
      <c r="S4" s="24" t="s">
        <v>240</v>
      </c>
      <c r="T4" s="24" t="s">
        <v>109</v>
      </c>
      <c r="U4" s="13"/>
    </row>
    <row r="5" spans="1:21" ht="22.5" customHeight="1" x14ac:dyDescent="0.15">
      <c r="A5" s="16"/>
      <c r="B5" s="258" t="s">
        <v>256</v>
      </c>
      <c r="C5" s="258"/>
      <c r="D5" s="13"/>
      <c r="E5" s="17"/>
      <c r="F5" s="12"/>
      <c r="G5" s="12"/>
      <c r="H5" s="12"/>
      <c r="I5" s="13"/>
      <c r="J5" s="12"/>
      <c r="K5" s="18"/>
      <c r="L5" s="18"/>
      <c r="M5" s="18"/>
      <c r="N5" s="20"/>
      <c r="O5" s="12"/>
      <c r="P5" s="25"/>
      <c r="Q5" s="26" t="s">
        <v>110</v>
      </c>
      <c r="R5" s="27"/>
      <c r="S5" s="28"/>
      <c r="T5" s="28"/>
      <c r="U5" s="13"/>
    </row>
    <row r="6" spans="1:21" ht="22.5" customHeight="1" x14ac:dyDescent="0.15">
      <c r="A6" s="16"/>
      <c r="B6" s="258"/>
      <c r="C6" s="258"/>
      <c r="D6" s="29"/>
      <c r="E6" s="17"/>
      <c r="F6" s="12"/>
      <c r="G6" s="12"/>
      <c r="H6" s="12"/>
      <c r="I6" s="29"/>
      <c r="J6" s="12"/>
      <c r="K6" s="18"/>
      <c r="L6" s="18"/>
      <c r="M6" s="18"/>
      <c r="N6" s="20"/>
      <c r="O6" s="12"/>
      <c r="P6" s="25"/>
      <c r="Q6" s="26" t="s">
        <v>111</v>
      </c>
      <c r="R6" s="27"/>
      <c r="S6" s="28"/>
      <c r="T6" s="28"/>
      <c r="U6" s="13"/>
    </row>
    <row r="7" spans="1:21" ht="22.5" customHeight="1" x14ac:dyDescent="0.15">
      <c r="A7" s="16"/>
      <c r="B7" s="16"/>
      <c r="C7" s="12"/>
      <c r="D7" s="30"/>
      <c r="E7" s="17"/>
      <c r="F7" s="12"/>
      <c r="G7" s="12"/>
      <c r="I7" s="30"/>
      <c r="J7" s="12"/>
      <c r="K7" s="18"/>
      <c r="L7" s="18"/>
      <c r="M7" s="18"/>
      <c r="N7" s="32"/>
      <c r="O7" s="12"/>
      <c r="P7" s="25"/>
      <c r="Q7" s="26" t="s">
        <v>112</v>
      </c>
      <c r="R7" s="27"/>
      <c r="S7" s="28"/>
      <c r="T7" s="28"/>
      <c r="U7" s="33"/>
    </row>
    <row r="8" spans="1:21" ht="27.75" customHeight="1" thickBot="1" x14ac:dyDescent="0.3">
      <c r="A8" s="215" t="s">
        <v>351</v>
      </c>
      <c r="B8" s="216"/>
      <c r="C8" s="216"/>
      <c r="D8" s="216"/>
      <c r="E8" s="216"/>
      <c r="F8" s="216"/>
      <c r="G8" s="12"/>
      <c r="H8" s="12"/>
      <c r="I8" s="34"/>
      <c r="J8" s="12"/>
      <c r="K8" s="18"/>
      <c r="L8" s="18"/>
      <c r="M8" s="18"/>
      <c r="N8" s="32"/>
      <c r="O8" s="12"/>
      <c r="P8" s="35"/>
      <c r="Q8" s="34"/>
      <c r="R8" s="36"/>
      <c r="S8" s="36"/>
      <c r="T8" s="37"/>
      <c r="U8" s="33"/>
    </row>
    <row r="9" spans="1:21" customFormat="1" ht="42" customHeight="1" thickBot="1" x14ac:dyDescent="0.2">
      <c r="A9" s="38"/>
      <c r="B9" s="39" t="s">
        <v>114</v>
      </c>
      <c r="C9" s="40" t="s">
        <v>115</v>
      </c>
      <c r="D9" s="41" t="s">
        <v>116</v>
      </c>
      <c r="E9" s="42" t="s">
        <v>117</v>
      </c>
      <c r="F9" s="43" t="s">
        <v>118</v>
      </c>
      <c r="G9" s="40" t="s">
        <v>119</v>
      </c>
      <c r="H9" s="39" t="s">
        <v>115</v>
      </c>
      <c r="I9" s="41" t="s">
        <v>116</v>
      </c>
      <c r="J9" s="44" t="s">
        <v>120</v>
      </c>
      <c r="K9" s="43" t="s">
        <v>118</v>
      </c>
      <c r="L9" s="43" t="s">
        <v>119</v>
      </c>
      <c r="M9" s="43" t="s">
        <v>121</v>
      </c>
      <c r="N9" s="45" t="s">
        <v>122</v>
      </c>
      <c r="O9" s="46" t="s">
        <v>123</v>
      </c>
      <c r="P9" s="43" t="s">
        <v>124</v>
      </c>
      <c r="Q9" s="47" t="s">
        <v>116</v>
      </c>
      <c r="R9" s="48" t="s">
        <v>125</v>
      </c>
      <c r="S9" s="49" t="s">
        <v>126</v>
      </c>
      <c r="T9" s="50" t="s">
        <v>127</v>
      </c>
      <c r="U9" s="51"/>
    </row>
    <row r="10" spans="1:21" ht="18.75" customHeight="1" x14ac:dyDescent="0.15">
      <c r="A10" s="217" t="s">
        <v>128</v>
      </c>
      <c r="B10" s="52" t="s">
        <v>352</v>
      </c>
      <c r="C10" s="53" t="s">
        <v>353</v>
      </c>
      <c r="D10" s="54" t="s">
        <v>187</v>
      </c>
      <c r="E10" s="55">
        <v>1</v>
      </c>
      <c r="F10" s="56" t="s">
        <v>354</v>
      </c>
      <c r="G10" s="57"/>
      <c r="H10" s="58" t="s">
        <v>353</v>
      </c>
      <c r="I10" s="54" t="s">
        <v>187</v>
      </c>
      <c r="J10" s="56">
        <f>ROUNDUP(E10*0.75,2)</f>
        <v>0.75</v>
      </c>
      <c r="K10" s="56" t="s">
        <v>354</v>
      </c>
      <c r="L10" s="56"/>
      <c r="M10" s="56">
        <f>ROUNDUP((R5*E10)+(R6*J10)+(R7*(E10*2)),2)</f>
        <v>0</v>
      </c>
      <c r="N10" s="59">
        <f>M10</f>
        <v>0</v>
      </c>
      <c r="O10" s="52" t="s">
        <v>355</v>
      </c>
      <c r="P10" s="60" t="s">
        <v>129</v>
      </c>
      <c r="Q10" s="54"/>
      <c r="R10" s="61">
        <v>110</v>
      </c>
      <c r="S10" s="55">
        <f>ROUNDUP(R10*0.75,2)</f>
        <v>82.5</v>
      </c>
      <c r="T10" s="62">
        <f>ROUNDUP((R5*R10)+(R6*S10)+(R7*(R10*2)),2)</f>
        <v>0</v>
      </c>
    </row>
    <row r="11" spans="1:21" ht="18.75" customHeight="1" x14ac:dyDescent="0.15">
      <c r="A11" s="218"/>
      <c r="B11" s="75"/>
      <c r="C11" s="76" t="s">
        <v>135</v>
      </c>
      <c r="D11" s="77"/>
      <c r="E11" s="78">
        <v>20</v>
      </c>
      <c r="F11" s="79" t="s">
        <v>132</v>
      </c>
      <c r="G11" s="80"/>
      <c r="H11" s="81" t="s">
        <v>135</v>
      </c>
      <c r="I11" s="77"/>
      <c r="J11" s="79">
        <f>ROUNDUP(E11*0.75,2)</f>
        <v>15</v>
      </c>
      <c r="K11" s="79" t="s">
        <v>132</v>
      </c>
      <c r="L11" s="79"/>
      <c r="M11" s="79">
        <f>ROUNDUP((R5*E11)+(R6*J11)+(R7*(E11*2)),2)</f>
        <v>0</v>
      </c>
      <c r="N11" s="82">
        <f>ROUND(M11+(M11*6/100),2)</f>
        <v>0</v>
      </c>
      <c r="O11" s="75" t="s">
        <v>356</v>
      </c>
      <c r="P11" s="83" t="s">
        <v>189</v>
      </c>
      <c r="Q11" s="77" t="s">
        <v>190</v>
      </c>
      <c r="R11" s="84">
        <v>1</v>
      </c>
      <c r="S11" s="78">
        <f>ROUNDUP(R11*0.75,2)</f>
        <v>0.75</v>
      </c>
      <c r="T11" s="85">
        <f>ROUNDUP((R5*R11)+(R6*S11)+(R7*(R11*2)),2)</f>
        <v>0</v>
      </c>
    </row>
    <row r="12" spans="1:21" ht="18.75" customHeight="1" x14ac:dyDescent="0.15">
      <c r="A12" s="218"/>
      <c r="B12" s="75"/>
      <c r="C12" s="76" t="s">
        <v>357</v>
      </c>
      <c r="D12" s="77" t="s">
        <v>358</v>
      </c>
      <c r="E12" s="108">
        <v>0.1</v>
      </c>
      <c r="F12" s="79" t="s">
        <v>166</v>
      </c>
      <c r="G12" s="80"/>
      <c r="H12" s="81" t="s">
        <v>357</v>
      </c>
      <c r="I12" s="77" t="s">
        <v>359</v>
      </c>
      <c r="J12" s="79">
        <f>ROUNDUP(E12*0.75,2)</f>
        <v>0.08</v>
      </c>
      <c r="K12" s="79" t="s">
        <v>166</v>
      </c>
      <c r="L12" s="79"/>
      <c r="M12" s="79">
        <f>ROUNDUP((R5*E12)+(R6*J12)+(R7*(E12*2)),2)</f>
        <v>0</v>
      </c>
      <c r="N12" s="82">
        <f>M12</f>
        <v>0</v>
      </c>
      <c r="O12" s="75" t="s">
        <v>360</v>
      </c>
      <c r="P12" s="83" t="s">
        <v>134</v>
      </c>
      <c r="Q12" s="77"/>
      <c r="R12" s="84">
        <v>1</v>
      </c>
      <c r="S12" s="78">
        <f>ROUNDUP(R12*0.75,2)</f>
        <v>0.75</v>
      </c>
      <c r="T12" s="85">
        <f>ROUNDUP((R5*R12)+(R6*S12)+(R7*(R12*2)),2)</f>
        <v>0</v>
      </c>
    </row>
    <row r="13" spans="1:21" ht="18.75" customHeight="1" x14ac:dyDescent="0.15">
      <c r="A13" s="218"/>
      <c r="B13" s="75"/>
      <c r="C13" s="76" t="s">
        <v>361</v>
      </c>
      <c r="D13" s="77" t="s">
        <v>362</v>
      </c>
      <c r="E13" s="108">
        <v>0.1</v>
      </c>
      <c r="F13" s="79" t="s">
        <v>166</v>
      </c>
      <c r="G13" s="80"/>
      <c r="H13" s="81" t="s">
        <v>361</v>
      </c>
      <c r="I13" s="77" t="s">
        <v>362</v>
      </c>
      <c r="J13" s="79">
        <f>ROUNDUP(E13*0.75,2)</f>
        <v>0.08</v>
      </c>
      <c r="K13" s="79" t="s">
        <v>166</v>
      </c>
      <c r="L13" s="79"/>
      <c r="M13" s="79">
        <f>ROUNDUP((R5*E13)+(R6*J13)+(R7*(E13*2)),2)</f>
        <v>0</v>
      </c>
      <c r="N13" s="82">
        <f>M13</f>
        <v>0</v>
      </c>
      <c r="O13" s="75" t="s">
        <v>363</v>
      </c>
      <c r="P13" s="83" t="s">
        <v>137</v>
      </c>
      <c r="Q13" s="77"/>
      <c r="R13" s="84">
        <v>0.1</v>
      </c>
      <c r="S13" s="78">
        <f>ROUNDUP(R13*0.75,2)</f>
        <v>0.08</v>
      </c>
      <c r="T13" s="85">
        <f>ROUNDUP((R5*R13)+(R6*S13)+(R7*(R13*2)),2)</f>
        <v>0</v>
      </c>
    </row>
    <row r="14" spans="1:21" ht="18.75" customHeight="1" x14ac:dyDescent="0.15">
      <c r="A14" s="218"/>
      <c r="B14" s="75"/>
      <c r="C14" s="76"/>
      <c r="D14" s="77"/>
      <c r="E14" s="78"/>
      <c r="F14" s="79"/>
      <c r="G14" s="80"/>
      <c r="H14" s="81"/>
      <c r="I14" s="77"/>
      <c r="J14" s="79"/>
      <c r="K14" s="79"/>
      <c r="L14" s="79"/>
      <c r="M14" s="79"/>
      <c r="N14" s="82"/>
      <c r="O14" s="75" t="s">
        <v>364</v>
      </c>
      <c r="P14" s="83" t="s">
        <v>149</v>
      </c>
      <c r="Q14" s="77"/>
      <c r="R14" s="84">
        <v>5</v>
      </c>
      <c r="S14" s="78">
        <f>ROUNDUP(R14*0.75,2)</f>
        <v>3.75</v>
      </c>
      <c r="T14" s="85">
        <f>ROUNDUP((R5*R14)+(R6*S14)+(R7*(R14*2)),2)</f>
        <v>0</v>
      </c>
    </row>
    <row r="15" spans="1:21" ht="18.75" customHeight="1" x14ac:dyDescent="0.15">
      <c r="A15" s="218"/>
      <c r="B15" s="75"/>
      <c r="C15" s="76"/>
      <c r="D15" s="77"/>
      <c r="E15" s="78"/>
      <c r="F15" s="79"/>
      <c r="G15" s="80"/>
      <c r="H15" s="81"/>
      <c r="I15" s="77"/>
      <c r="J15" s="79"/>
      <c r="K15" s="79"/>
      <c r="L15" s="79"/>
      <c r="M15" s="79"/>
      <c r="N15" s="82"/>
      <c r="O15" s="75" t="s">
        <v>365</v>
      </c>
      <c r="P15" s="83"/>
      <c r="Q15" s="77"/>
      <c r="R15" s="84"/>
      <c r="S15" s="78"/>
      <c r="T15" s="85"/>
    </row>
    <row r="16" spans="1:21" ht="18.75" customHeight="1" x14ac:dyDescent="0.15">
      <c r="A16" s="218"/>
      <c r="B16" s="75"/>
      <c r="C16" s="76"/>
      <c r="D16" s="77"/>
      <c r="E16" s="78"/>
      <c r="F16" s="79"/>
      <c r="G16" s="80"/>
      <c r="H16" s="81"/>
      <c r="I16" s="77"/>
      <c r="J16" s="79"/>
      <c r="K16" s="79"/>
      <c r="L16" s="79"/>
      <c r="M16" s="79"/>
      <c r="N16" s="82"/>
      <c r="O16" s="104" t="s">
        <v>366</v>
      </c>
      <c r="P16" s="83"/>
      <c r="Q16" s="77"/>
      <c r="R16" s="84"/>
      <c r="S16" s="78"/>
      <c r="T16" s="85"/>
    </row>
    <row r="17" spans="1:20" ht="18.75" customHeight="1" x14ac:dyDescent="0.15">
      <c r="A17" s="218"/>
      <c r="B17" s="75"/>
      <c r="C17" s="76"/>
      <c r="D17" s="77"/>
      <c r="E17" s="78"/>
      <c r="F17" s="79"/>
      <c r="G17" s="80"/>
      <c r="H17" s="81"/>
      <c r="I17" s="77"/>
      <c r="J17" s="79"/>
      <c r="K17" s="79"/>
      <c r="L17" s="79"/>
      <c r="M17" s="79"/>
      <c r="N17" s="82"/>
      <c r="O17" s="98" t="s">
        <v>367</v>
      </c>
      <c r="P17" s="83"/>
      <c r="Q17" s="77"/>
      <c r="R17" s="84"/>
      <c r="S17" s="78"/>
      <c r="T17" s="85"/>
    </row>
    <row r="18" spans="1:20" ht="18.75" customHeight="1" x14ac:dyDescent="0.15">
      <c r="A18" s="218"/>
      <c r="B18" s="75"/>
      <c r="C18" s="76"/>
      <c r="D18" s="77"/>
      <c r="E18" s="78"/>
      <c r="F18" s="79"/>
      <c r="G18" s="80"/>
      <c r="H18" s="81"/>
      <c r="I18" s="77"/>
      <c r="J18" s="79"/>
      <c r="K18" s="79"/>
      <c r="L18" s="79"/>
      <c r="M18" s="79"/>
      <c r="N18" s="82"/>
      <c r="O18" s="75" t="s">
        <v>368</v>
      </c>
      <c r="P18" s="83"/>
      <c r="Q18" s="77"/>
      <c r="R18" s="84"/>
      <c r="S18" s="78"/>
      <c r="T18" s="85"/>
    </row>
    <row r="19" spans="1:20" ht="18.75" customHeight="1" x14ac:dyDescent="0.15">
      <c r="A19" s="218"/>
      <c r="B19" s="75"/>
      <c r="C19" s="76"/>
      <c r="D19" s="77"/>
      <c r="E19" s="78"/>
      <c r="F19" s="79"/>
      <c r="G19" s="80"/>
      <c r="H19" s="81"/>
      <c r="I19" s="77"/>
      <c r="J19" s="79"/>
      <c r="K19" s="79"/>
      <c r="L19" s="79"/>
      <c r="M19" s="79"/>
      <c r="N19" s="82"/>
      <c r="O19" s="75" t="s">
        <v>148</v>
      </c>
      <c r="P19" s="83"/>
      <c r="Q19" s="77"/>
      <c r="R19" s="84"/>
      <c r="S19" s="78"/>
      <c r="T19" s="85"/>
    </row>
    <row r="20" spans="1:20" ht="18.75" customHeight="1" x14ac:dyDescent="0.15">
      <c r="A20" s="218"/>
      <c r="B20" s="64"/>
      <c r="C20" s="65"/>
      <c r="D20" s="66"/>
      <c r="E20" s="67"/>
      <c r="F20" s="68"/>
      <c r="G20" s="69"/>
      <c r="H20" s="70"/>
      <c r="I20" s="66"/>
      <c r="J20" s="68"/>
      <c r="K20" s="68"/>
      <c r="L20" s="68"/>
      <c r="M20" s="68"/>
      <c r="N20" s="71"/>
      <c r="O20" s="64"/>
      <c r="P20" s="72"/>
      <c r="Q20" s="66"/>
      <c r="R20" s="73"/>
      <c r="S20" s="67"/>
      <c r="T20" s="74"/>
    </row>
    <row r="21" spans="1:20" ht="18.75" customHeight="1" x14ac:dyDescent="0.15">
      <c r="A21" s="218"/>
      <c r="B21" s="75" t="s">
        <v>264</v>
      </c>
      <c r="C21" s="76" t="s">
        <v>265</v>
      </c>
      <c r="D21" s="77"/>
      <c r="E21" s="78">
        <v>1</v>
      </c>
      <c r="F21" s="79" t="s">
        <v>166</v>
      </c>
      <c r="G21" s="80"/>
      <c r="H21" s="81" t="s">
        <v>265</v>
      </c>
      <c r="I21" s="77"/>
      <c r="J21" s="79">
        <f>ROUNDUP(E21*0.75,2)</f>
        <v>0.75</v>
      </c>
      <c r="K21" s="79" t="s">
        <v>166</v>
      </c>
      <c r="L21" s="79"/>
      <c r="M21" s="79">
        <f>ROUNDUP((R5*E21)+(R6*J21)+(R7*(E21*2)),2)</f>
        <v>0</v>
      </c>
      <c r="N21" s="82">
        <f>M21</f>
        <v>0</v>
      </c>
      <c r="O21" s="104" t="s">
        <v>369</v>
      </c>
      <c r="P21" s="83" t="s">
        <v>151</v>
      </c>
      <c r="Q21" s="77"/>
      <c r="R21" s="84">
        <v>0.5</v>
      </c>
      <c r="S21" s="78">
        <f t="shared" ref="S21:S27" si="0">ROUNDUP(R21*0.75,2)</f>
        <v>0.38</v>
      </c>
      <c r="T21" s="85">
        <f>ROUNDUP((R5*R21)+(R6*S21)+(R7*(R21*2)),2)</f>
        <v>0</v>
      </c>
    </row>
    <row r="22" spans="1:20" ht="18.75" customHeight="1" x14ac:dyDescent="0.15">
      <c r="A22" s="218"/>
      <c r="B22" s="75"/>
      <c r="C22" s="76" t="s">
        <v>267</v>
      </c>
      <c r="D22" s="77"/>
      <c r="E22" s="78">
        <v>0.5</v>
      </c>
      <c r="F22" s="79" t="s">
        <v>132</v>
      </c>
      <c r="G22" s="80"/>
      <c r="H22" s="81" t="s">
        <v>267</v>
      </c>
      <c r="I22" s="77"/>
      <c r="J22" s="79">
        <f>ROUNDUP(E22*0.75,2)</f>
        <v>0.38</v>
      </c>
      <c r="K22" s="79" t="s">
        <v>132</v>
      </c>
      <c r="L22" s="79"/>
      <c r="M22" s="79">
        <f>ROUNDUP((R5*E22)+(R6*J22)+(R7*(E22*2)),2)</f>
        <v>0</v>
      </c>
      <c r="N22" s="82"/>
      <c r="O22" s="75" t="s">
        <v>268</v>
      </c>
      <c r="P22" s="83" t="s">
        <v>208</v>
      </c>
      <c r="Q22" s="77"/>
      <c r="R22" s="84">
        <v>2</v>
      </c>
      <c r="S22" s="78">
        <f t="shared" si="0"/>
        <v>1.5</v>
      </c>
      <c r="T22" s="85">
        <f>ROUNDUP((R5*R22)+(R6*S22)+(R7*(R22*2)),2)</f>
        <v>0</v>
      </c>
    </row>
    <row r="23" spans="1:20" ht="18.75" customHeight="1" x14ac:dyDescent="0.15">
      <c r="A23" s="218"/>
      <c r="B23" s="75"/>
      <c r="C23" s="76" t="s">
        <v>269</v>
      </c>
      <c r="D23" s="77"/>
      <c r="E23" s="78">
        <v>0.5</v>
      </c>
      <c r="F23" s="79" t="s">
        <v>132</v>
      </c>
      <c r="G23" s="80"/>
      <c r="H23" s="81" t="s">
        <v>269</v>
      </c>
      <c r="I23" s="77"/>
      <c r="J23" s="79">
        <f>ROUNDUP(E23*0.75,2)</f>
        <v>0.38</v>
      </c>
      <c r="K23" s="79" t="s">
        <v>132</v>
      </c>
      <c r="L23" s="79"/>
      <c r="M23" s="79">
        <f>ROUNDUP((R5*E23)+(R6*J23)+(R7*(E23*2)),2)</f>
        <v>0</v>
      </c>
      <c r="N23" s="82">
        <f>ROUND(M23+(M23*20/100),2)</f>
        <v>0</v>
      </c>
      <c r="O23" s="75" t="s">
        <v>270</v>
      </c>
      <c r="P23" s="83" t="s">
        <v>209</v>
      </c>
      <c r="Q23" s="77" t="s">
        <v>146</v>
      </c>
      <c r="R23" s="84">
        <v>1</v>
      </c>
      <c r="S23" s="78">
        <f t="shared" si="0"/>
        <v>0.75</v>
      </c>
      <c r="T23" s="85">
        <f>ROUNDUP((R5*R23)+(R6*S23)+(R7*(R23*2)),2)</f>
        <v>0</v>
      </c>
    </row>
    <row r="24" spans="1:20" ht="18.75" customHeight="1" x14ac:dyDescent="0.15">
      <c r="A24" s="218"/>
      <c r="B24" s="75"/>
      <c r="C24" s="76" t="s">
        <v>271</v>
      </c>
      <c r="D24" s="77"/>
      <c r="E24" s="78">
        <v>20</v>
      </c>
      <c r="F24" s="79" t="s">
        <v>132</v>
      </c>
      <c r="G24" s="80"/>
      <c r="H24" s="81" t="s">
        <v>271</v>
      </c>
      <c r="I24" s="77"/>
      <c r="J24" s="79">
        <f>ROUNDUP(E24*0.75,2)</f>
        <v>15</v>
      </c>
      <c r="K24" s="79" t="s">
        <v>132</v>
      </c>
      <c r="L24" s="79"/>
      <c r="M24" s="79">
        <f>ROUNDUP((R5*E24)+(R6*J24)+(R7*(E24*2)),2)</f>
        <v>0</v>
      </c>
      <c r="N24" s="82">
        <f>ROUND(M24+(M24*15/100),2)</f>
        <v>0</v>
      </c>
      <c r="O24" s="111" t="s">
        <v>272</v>
      </c>
      <c r="P24" s="83" t="s">
        <v>200</v>
      </c>
      <c r="Q24" s="77"/>
      <c r="R24" s="84">
        <v>1</v>
      </c>
      <c r="S24" s="78">
        <f t="shared" si="0"/>
        <v>0.75</v>
      </c>
      <c r="T24" s="85">
        <f>ROUNDUP((R5*R24)+(R6*S24)+(R7*(R24*2)),2)</f>
        <v>0</v>
      </c>
    </row>
    <row r="25" spans="1:20" ht="18.75" customHeight="1" x14ac:dyDescent="0.15">
      <c r="A25" s="218"/>
      <c r="B25" s="75"/>
      <c r="C25" s="76"/>
      <c r="D25" s="77"/>
      <c r="E25" s="78"/>
      <c r="F25" s="79"/>
      <c r="G25" s="80"/>
      <c r="H25" s="81"/>
      <c r="I25" s="77"/>
      <c r="J25" s="79"/>
      <c r="K25" s="79"/>
      <c r="L25" s="79"/>
      <c r="M25" s="79"/>
      <c r="N25" s="82"/>
      <c r="O25" s="75" t="s">
        <v>239</v>
      </c>
      <c r="P25" s="83" t="s">
        <v>238</v>
      </c>
      <c r="Q25" s="77"/>
      <c r="R25" s="84">
        <v>2</v>
      </c>
      <c r="S25" s="78">
        <f t="shared" si="0"/>
        <v>1.5</v>
      </c>
      <c r="T25" s="85">
        <f>ROUNDUP((R5*R25)+(R6*S25)+(R7*(R25*2)),2)</f>
        <v>0</v>
      </c>
    </row>
    <row r="26" spans="1:20" ht="18.75" customHeight="1" x14ac:dyDescent="0.15">
      <c r="A26" s="218"/>
      <c r="B26" s="75"/>
      <c r="C26" s="76"/>
      <c r="D26" s="77"/>
      <c r="E26" s="78"/>
      <c r="F26" s="79"/>
      <c r="G26" s="80"/>
      <c r="H26" s="81"/>
      <c r="I26" s="77"/>
      <c r="J26" s="79"/>
      <c r="K26" s="79"/>
      <c r="L26" s="79"/>
      <c r="M26" s="79"/>
      <c r="N26" s="82"/>
      <c r="O26" s="75"/>
      <c r="P26" s="83" t="s">
        <v>174</v>
      </c>
      <c r="Q26" s="77" t="s">
        <v>146</v>
      </c>
      <c r="R26" s="84">
        <v>2</v>
      </c>
      <c r="S26" s="78">
        <f t="shared" si="0"/>
        <v>1.5</v>
      </c>
      <c r="T26" s="85">
        <f>ROUNDUP((R5*R26)+(R6*S26)+(R7*(R26*2)),2)</f>
        <v>0</v>
      </c>
    </row>
    <row r="27" spans="1:20" ht="18.75" customHeight="1" x14ac:dyDescent="0.15">
      <c r="A27" s="218"/>
      <c r="B27" s="75"/>
      <c r="C27" s="76"/>
      <c r="D27" s="77"/>
      <c r="E27" s="78"/>
      <c r="F27" s="79"/>
      <c r="G27" s="80"/>
      <c r="H27" s="81"/>
      <c r="I27" s="77"/>
      <c r="J27" s="79"/>
      <c r="K27" s="79"/>
      <c r="L27" s="79"/>
      <c r="M27" s="79"/>
      <c r="N27" s="82"/>
      <c r="O27" s="75"/>
      <c r="P27" s="83" t="s">
        <v>134</v>
      </c>
      <c r="Q27" s="77"/>
      <c r="R27" s="84">
        <v>4</v>
      </c>
      <c r="S27" s="78">
        <f t="shared" si="0"/>
        <v>3</v>
      </c>
      <c r="T27" s="85">
        <f>ROUNDUP((R5*R27)+(R6*S27)+(R7*(R27*2)),2)</f>
        <v>0</v>
      </c>
    </row>
    <row r="28" spans="1:20" ht="18.75" customHeight="1" x14ac:dyDescent="0.15">
      <c r="A28" s="218"/>
      <c r="B28" s="64"/>
      <c r="C28" s="65"/>
      <c r="D28" s="66"/>
      <c r="E28" s="67"/>
      <c r="F28" s="68"/>
      <c r="G28" s="69"/>
      <c r="H28" s="70"/>
      <c r="I28" s="66"/>
      <c r="J28" s="68"/>
      <c r="K28" s="68"/>
      <c r="L28" s="68"/>
      <c r="M28" s="68"/>
      <c r="N28" s="71"/>
      <c r="O28" s="64"/>
      <c r="P28" s="72"/>
      <c r="Q28" s="66"/>
      <c r="R28" s="73"/>
      <c r="S28" s="67"/>
      <c r="T28" s="74"/>
    </row>
    <row r="29" spans="1:20" ht="18.75" customHeight="1" x14ac:dyDescent="0.15">
      <c r="A29" s="218"/>
      <c r="B29" s="75" t="s">
        <v>273</v>
      </c>
      <c r="C29" s="76" t="s">
        <v>274</v>
      </c>
      <c r="D29" s="77" t="s">
        <v>146</v>
      </c>
      <c r="E29" s="78">
        <v>10</v>
      </c>
      <c r="F29" s="79" t="s">
        <v>132</v>
      </c>
      <c r="G29" s="80"/>
      <c r="H29" s="81" t="s">
        <v>274</v>
      </c>
      <c r="I29" s="77" t="s">
        <v>146</v>
      </c>
      <c r="J29" s="79">
        <f>ROUNDUP(E29*0.75,2)</f>
        <v>7.5</v>
      </c>
      <c r="K29" s="79" t="s">
        <v>132</v>
      </c>
      <c r="L29" s="79"/>
      <c r="M29" s="79">
        <f>ROUNDUP((R5*E29)+(R6*J29)+(R7*(E29*2)),2)</f>
        <v>0</v>
      </c>
      <c r="N29" s="82">
        <f>M29</f>
        <v>0</v>
      </c>
      <c r="O29" s="75" t="s">
        <v>275</v>
      </c>
      <c r="P29" s="83" t="s">
        <v>151</v>
      </c>
      <c r="Q29" s="77"/>
      <c r="R29" s="84">
        <v>0.3</v>
      </c>
      <c r="S29" s="78">
        <f>ROUNDUP(R29*0.75,2)</f>
        <v>0.23</v>
      </c>
      <c r="T29" s="85">
        <f>ROUNDUP((R5*R29)+(R6*S29)+(R7*(R29*2)),2)</f>
        <v>0</v>
      </c>
    </row>
    <row r="30" spans="1:20" ht="18.75" customHeight="1" x14ac:dyDescent="0.15">
      <c r="A30" s="218"/>
      <c r="B30" s="75"/>
      <c r="C30" s="76" t="s">
        <v>154</v>
      </c>
      <c r="D30" s="77"/>
      <c r="E30" s="78">
        <v>10</v>
      </c>
      <c r="F30" s="79" t="s">
        <v>132</v>
      </c>
      <c r="G30" s="80"/>
      <c r="H30" s="81" t="s">
        <v>154</v>
      </c>
      <c r="I30" s="77"/>
      <c r="J30" s="79">
        <f>ROUNDUP(E30*0.75,2)</f>
        <v>7.5</v>
      </c>
      <c r="K30" s="79" t="s">
        <v>132</v>
      </c>
      <c r="L30" s="79"/>
      <c r="M30" s="79">
        <f>ROUNDUP((R5*E30)+(R6*J30)+(R7*(E30*2)),2)</f>
        <v>0</v>
      </c>
      <c r="N30" s="82">
        <f>ROUND(M30+(M30*2/100),2)</f>
        <v>0</v>
      </c>
      <c r="O30" s="75" t="s">
        <v>276</v>
      </c>
      <c r="P30" s="83" t="s">
        <v>209</v>
      </c>
      <c r="Q30" s="77" t="s">
        <v>146</v>
      </c>
      <c r="R30" s="84">
        <v>0.3</v>
      </c>
      <c r="S30" s="78">
        <f>ROUNDUP(R30*0.75,2)</f>
        <v>0.23</v>
      </c>
      <c r="T30" s="85">
        <f>ROUNDUP((R5*R30)+(R6*S30)+(R7*(R30*2)),2)</f>
        <v>0</v>
      </c>
    </row>
    <row r="31" spans="1:20" ht="18.75" customHeight="1" x14ac:dyDescent="0.15">
      <c r="A31" s="218"/>
      <c r="B31" s="75"/>
      <c r="C31" s="76" t="s">
        <v>143</v>
      </c>
      <c r="D31" s="77"/>
      <c r="E31" s="78">
        <v>5</v>
      </c>
      <c r="F31" s="79" t="s">
        <v>132</v>
      </c>
      <c r="G31" s="80"/>
      <c r="H31" s="81" t="s">
        <v>143</v>
      </c>
      <c r="I31" s="77"/>
      <c r="J31" s="79">
        <f>ROUNDUP(E31*0.75,2)</f>
        <v>3.75</v>
      </c>
      <c r="K31" s="79" t="s">
        <v>132</v>
      </c>
      <c r="L31" s="79"/>
      <c r="M31" s="79">
        <f>ROUNDUP((R5*E31)+(R6*J31)+(R7*(E31*2)),2)</f>
        <v>0</v>
      </c>
      <c r="N31" s="82">
        <f>ROUND(M31+(M31*10/100),2)</f>
        <v>0</v>
      </c>
      <c r="O31" s="75" t="s">
        <v>148</v>
      </c>
      <c r="P31" s="83" t="s">
        <v>182</v>
      </c>
      <c r="Q31" s="77" t="s">
        <v>183</v>
      </c>
      <c r="R31" s="84">
        <v>4</v>
      </c>
      <c r="S31" s="78">
        <f>ROUNDUP(R31*0.75,2)</f>
        <v>3</v>
      </c>
      <c r="T31" s="85">
        <f>ROUNDUP((R5*R31)+(R6*S31)+(R7*(R31*2)),2)</f>
        <v>0</v>
      </c>
    </row>
    <row r="32" spans="1:20" ht="18.75" customHeight="1" x14ac:dyDescent="0.15">
      <c r="A32" s="218"/>
      <c r="B32" s="64"/>
      <c r="C32" s="65"/>
      <c r="D32" s="66"/>
      <c r="E32" s="67"/>
      <c r="F32" s="68"/>
      <c r="G32" s="69"/>
      <c r="H32" s="70"/>
      <c r="I32" s="66"/>
      <c r="J32" s="68"/>
      <c r="K32" s="68"/>
      <c r="L32" s="68"/>
      <c r="M32" s="68"/>
      <c r="N32" s="71"/>
      <c r="O32" s="64"/>
      <c r="P32" s="72"/>
      <c r="Q32" s="66"/>
      <c r="R32" s="73"/>
      <c r="S32" s="67"/>
      <c r="T32" s="74"/>
    </row>
    <row r="33" spans="1:20" ht="18.75" customHeight="1" x14ac:dyDescent="0.15">
      <c r="A33" s="218"/>
      <c r="B33" s="75" t="s">
        <v>50</v>
      </c>
      <c r="C33" s="76" t="s">
        <v>277</v>
      </c>
      <c r="D33" s="77"/>
      <c r="E33" s="105">
        <v>0.25</v>
      </c>
      <c r="F33" s="79" t="s">
        <v>278</v>
      </c>
      <c r="G33" s="80"/>
      <c r="H33" s="81" t="s">
        <v>277</v>
      </c>
      <c r="I33" s="77"/>
      <c r="J33" s="79">
        <f>ROUNDUP(E33*0.75,2)</f>
        <v>0.19</v>
      </c>
      <c r="K33" s="79" t="s">
        <v>278</v>
      </c>
      <c r="L33" s="79"/>
      <c r="M33" s="79">
        <f>ROUNDUP((R5*E33)+(R6*J33)+(R7*(E33*2)),2)</f>
        <v>0</v>
      </c>
      <c r="N33" s="82">
        <f>M33</f>
        <v>0</v>
      </c>
      <c r="O33" s="75" t="s">
        <v>193</v>
      </c>
      <c r="P33" s="83"/>
      <c r="Q33" s="77"/>
      <c r="R33" s="84"/>
      <c r="S33" s="78"/>
      <c r="T33" s="85"/>
    </row>
    <row r="34" spans="1:20" ht="18.75" customHeight="1" thickBot="1" x14ac:dyDescent="0.2">
      <c r="A34" s="219"/>
      <c r="B34" s="86"/>
      <c r="C34" s="87"/>
      <c r="D34" s="88"/>
      <c r="E34" s="89"/>
      <c r="F34" s="90"/>
      <c r="G34" s="91"/>
      <c r="H34" s="92"/>
      <c r="I34" s="88"/>
      <c r="J34" s="90"/>
      <c r="K34" s="90"/>
      <c r="L34" s="90"/>
      <c r="M34" s="90"/>
      <c r="N34" s="93"/>
      <c r="O34" s="86"/>
      <c r="P34" s="94"/>
      <c r="Q34" s="88"/>
      <c r="R34" s="95"/>
      <c r="S34" s="89"/>
      <c r="T34" s="96"/>
    </row>
    <row r="35" spans="1:20" ht="18.75" customHeight="1" x14ac:dyDescent="0.15">
      <c r="P35" s="259" t="s">
        <v>279</v>
      </c>
      <c r="Q35" s="259"/>
      <c r="R35" s="259"/>
      <c r="S35" s="259"/>
    </row>
  </sheetData>
  <mergeCells count="7">
    <mergeCell ref="P35:S35"/>
    <mergeCell ref="H1:O1"/>
    <mergeCell ref="A2:T2"/>
    <mergeCell ref="Q3:T3"/>
    <mergeCell ref="B5:C6"/>
    <mergeCell ref="A8:F8"/>
    <mergeCell ref="A10:A34"/>
  </mergeCells>
  <phoneticPr fontId="11"/>
  <printOptions horizontalCentered="1" verticalCentered="1"/>
  <pageMargins left="0.39370078740157483" right="0.39370078740157483" top="0.39370078740157483" bottom="0.39370078740157483" header="0.39370078740157483" footer="0.39370078740157483"/>
  <pageSetup paperSize="12" scale="49"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E1F06-D2DC-45F9-8DCB-05DE3AC37095}">
  <sheetPr>
    <pageSetUpPr fitToPage="1"/>
  </sheetPr>
  <dimension ref="A1:U54"/>
  <sheetViews>
    <sheetView showZeros="0" zoomScale="60" zoomScaleNormal="60" zoomScaleSheetLayoutView="90" workbookViewId="0"/>
  </sheetViews>
  <sheetFormatPr defaultRowHeight="13.5" x14ac:dyDescent="0.15"/>
  <cols>
    <col min="1" max="1" width="4.5" style="114" customWidth="1"/>
    <col min="2" max="2" width="24.375" style="114" customWidth="1"/>
    <col min="3" max="3" width="28.25" style="114" customWidth="1"/>
    <col min="4" max="4" width="12.5" style="114" hidden="1" customWidth="1"/>
    <col min="5" max="6" width="10.375" style="63" customWidth="1"/>
    <col min="7" max="7" width="10" style="114" customWidth="1"/>
    <col min="8" max="8" width="18.75" style="114" customWidth="1"/>
    <col min="9" max="9" width="22.5" style="114" customWidth="1"/>
    <col min="10" max="10" width="21.25" style="114" customWidth="1"/>
    <col min="11" max="11" width="11.125" style="114" customWidth="1"/>
    <col min="12" max="12" width="22.375" style="114" customWidth="1"/>
    <col min="13" max="13" width="21.25" style="114" customWidth="1"/>
    <col min="14" max="14" width="11.25" style="114" customWidth="1"/>
    <col min="15" max="15" width="12.5" hidden="1" customWidth="1"/>
  </cols>
  <sheetData>
    <row r="1" spans="1:21" s="114" customFormat="1" ht="37.5" customHeight="1" x14ac:dyDescent="0.15">
      <c r="A1" s="113" t="s">
        <v>0</v>
      </c>
      <c r="B1" s="16"/>
      <c r="C1" s="113"/>
      <c r="D1" s="113"/>
      <c r="E1" s="235"/>
      <c r="F1" s="236"/>
      <c r="G1" s="236"/>
      <c r="H1" s="236"/>
      <c r="I1" s="236"/>
      <c r="J1" s="236"/>
      <c r="K1" s="236"/>
      <c r="L1" s="236"/>
      <c r="M1" s="236"/>
      <c r="N1" s="236"/>
      <c r="O1"/>
      <c r="P1"/>
      <c r="Q1"/>
      <c r="R1"/>
      <c r="S1"/>
      <c r="T1"/>
      <c r="U1"/>
    </row>
    <row r="2" spans="1:21" s="114" customFormat="1" ht="36" customHeight="1" x14ac:dyDescent="0.15">
      <c r="A2" s="210" t="s">
        <v>106</v>
      </c>
      <c r="B2" s="211"/>
      <c r="C2" s="211"/>
      <c r="D2" s="211"/>
      <c r="E2" s="211"/>
      <c r="F2" s="211"/>
      <c r="G2" s="211"/>
      <c r="H2" s="211"/>
      <c r="I2" s="211"/>
      <c r="J2" s="211"/>
      <c r="K2" s="211"/>
      <c r="L2" s="211"/>
      <c r="M2" s="211"/>
      <c r="N2" s="211"/>
      <c r="O2" s="236"/>
      <c r="P2"/>
      <c r="Q2"/>
      <c r="R2"/>
      <c r="S2"/>
      <c r="T2"/>
      <c r="U2"/>
    </row>
    <row r="3" spans="1:21" s="114" customFormat="1" ht="18.75" customHeight="1" x14ac:dyDescent="0.15">
      <c r="A3" s="113"/>
      <c r="B3" s="16"/>
      <c r="C3" s="113"/>
      <c r="D3" s="113"/>
      <c r="G3" s="113"/>
      <c r="H3" s="113"/>
      <c r="I3" s="16"/>
      <c r="J3" s="113"/>
      <c r="K3" s="113"/>
      <c r="L3" s="16"/>
      <c r="M3" s="113"/>
      <c r="N3" s="113"/>
      <c r="O3"/>
      <c r="P3"/>
      <c r="Q3"/>
      <c r="R3"/>
      <c r="S3"/>
      <c r="T3"/>
      <c r="U3"/>
    </row>
    <row r="4" spans="1:21" s="114" customFormat="1" ht="23.25" customHeight="1" x14ac:dyDescent="0.15">
      <c r="A4" s="115"/>
      <c r="B4" s="116"/>
      <c r="C4" s="115"/>
      <c r="D4" s="115"/>
      <c r="G4" s="115"/>
      <c r="H4" s="115"/>
      <c r="I4" s="116"/>
      <c r="J4" s="115"/>
      <c r="K4" s="115"/>
      <c r="L4" s="117"/>
      <c r="M4" s="117"/>
      <c r="N4" s="118"/>
      <c r="O4" s="14"/>
      <c r="P4"/>
      <c r="Q4"/>
      <c r="R4"/>
      <c r="S4"/>
      <c r="T4"/>
      <c r="U4"/>
    </row>
    <row r="5" spans="1:21" s="114" customFormat="1" ht="31.5" customHeight="1" x14ac:dyDescent="0.15">
      <c r="A5" s="115"/>
      <c r="B5" s="116"/>
      <c r="C5" s="115"/>
      <c r="D5" s="115"/>
      <c r="G5" s="115"/>
      <c r="H5" s="115"/>
      <c r="I5" s="116"/>
      <c r="J5" s="115"/>
      <c r="K5" s="115"/>
      <c r="L5" s="116"/>
      <c r="M5" s="119"/>
      <c r="N5" s="115"/>
      <c r="O5" s="115"/>
      <c r="P5"/>
      <c r="Q5"/>
      <c r="R5"/>
      <c r="S5"/>
      <c r="T5"/>
      <c r="U5"/>
    </row>
    <row r="6" spans="1:21" ht="31.5" customHeight="1" thickBot="1" x14ac:dyDescent="0.2">
      <c r="A6" s="115"/>
      <c r="B6" s="115"/>
      <c r="C6" s="115"/>
      <c r="D6" s="115"/>
      <c r="E6" s="237"/>
      <c r="F6" s="238"/>
      <c r="G6" s="115"/>
      <c r="H6" s="115"/>
      <c r="I6" s="115"/>
      <c r="J6" s="115"/>
      <c r="K6" s="115"/>
      <c r="L6" s="115"/>
      <c r="M6" s="119"/>
      <c r="N6" s="115"/>
      <c r="O6" s="115"/>
    </row>
    <row r="7" spans="1:21" ht="33.75" customHeight="1" thickBot="1" x14ac:dyDescent="0.3">
      <c r="A7" s="239" t="s">
        <v>351</v>
      </c>
      <c r="B7" s="240"/>
      <c r="C7" s="240"/>
      <c r="D7" s="120"/>
      <c r="E7" s="241" t="s">
        <v>395</v>
      </c>
      <c r="F7" s="242"/>
      <c r="G7" s="121"/>
      <c r="H7" s="121"/>
      <c r="I7" s="121"/>
      <c r="J7" s="121"/>
      <c r="K7" s="122"/>
      <c r="L7" s="121"/>
      <c r="M7" s="121"/>
    </row>
    <row r="8" spans="1:21" ht="18.75" customHeight="1" x14ac:dyDescent="0.15">
      <c r="A8" s="243"/>
      <c r="B8" s="244"/>
      <c r="C8" s="245"/>
      <c r="D8" s="223" t="s">
        <v>119</v>
      </c>
      <c r="E8" s="249" t="s">
        <v>396</v>
      </c>
      <c r="F8" s="252" t="s">
        <v>397</v>
      </c>
      <c r="G8" s="123" t="s">
        <v>398</v>
      </c>
      <c r="H8" s="124" t="s">
        <v>399</v>
      </c>
      <c r="I8" s="255" t="s">
        <v>400</v>
      </c>
      <c r="J8" s="256"/>
      <c r="K8" s="257"/>
      <c r="L8" s="220" t="s">
        <v>401</v>
      </c>
      <c r="M8" s="221"/>
      <c r="N8" s="222"/>
      <c r="O8" s="223" t="s">
        <v>119</v>
      </c>
    </row>
    <row r="9" spans="1:21" ht="18.75" customHeight="1" x14ac:dyDescent="0.15">
      <c r="A9" s="246"/>
      <c r="B9" s="247"/>
      <c r="C9" s="248"/>
      <c r="D9" s="224"/>
      <c r="E9" s="250"/>
      <c r="F9" s="253"/>
      <c r="G9" s="23" t="s">
        <v>402</v>
      </c>
      <c r="H9" s="125" t="s">
        <v>403</v>
      </c>
      <c r="I9" s="226" t="s">
        <v>404</v>
      </c>
      <c r="J9" s="227"/>
      <c r="K9" s="228"/>
      <c r="L9" s="229" t="s">
        <v>405</v>
      </c>
      <c r="M9" s="230"/>
      <c r="N9" s="231"/>
      <c r="O9" s="224"/>
    </row>
    <row r="10" spans="1:21" ht="18.75" customHeight="1" thickBot="1" x14ac:dyDescent="0.2">
      <c r="A10" s="126"/>
      <c r="B10" s="127" t="s">
        <v>114</v>
      </c>
      <c r="C10" s="128" t="s">
        <v>406</v>
      </c>
      <c r="D10" s="225"/>
      <c r="E10" s="251"/>
      <c r="F10" s="254"/>
      <c r="G10" s="129" t="s">
        <v>397</v>
      </c>
      <c r="H10" s="130" t="s">
        <v>407</v>
      </c>
      <c r="I10" s="131" t="s">
        <v>114</v>
      </c>
      <c r="J10" s="128" t="s">
        <v>406</v>
      </c>
      <c r="K10" s="132" t="s">
        <v>407</v>
      </c>
      <c r="L10" s="131" t="s">
        <v>114</v>
      </c>
      <c r="M10" s="130" t="s">
        <v>406</v>
      </c>
      <c r="N10" s="132" t="s">
        <v>407</v>
      </c>
      <c r="O10" s="225"/>
    </row>
    <row r="11" spans="1:21" ht="14.25" x14ac:dyDescent="0.15">
      <c r="A11" s="232" t="s">
        <v>128</v>
      </c>
      <c r="B11" s="133" t="s">
        <v>8</v>
      </c>
      <c r="C11" s="133" t="s">
        <v>408</v>
      </c>
      <c r="D11" s="133"/>
      <c r="E11" s="54"/>
      <c r="F11" s="54"/>
      <c r="G11" s="133"/>
      <c r="H11" s="134" t="s">
        <v>409</v>
      </c>
      <c r="I11" s="133" t="s">
        <v>8</v>
      </c>
      <c r="J11" s="133" t="s">
        <v>408</v>
      </c>
      <c r="K11" s="134" t="s">
        <v>410</v>
      </c>
      <c r="L11" s="133" t="s">
        <v>11</v>
      </c>
      <c r="M11" s="133" t="s">
        <v>408</v>
      </c>
      <c r="N11" s="134">
        <v>30</v>
      </c>
      <c r="O11" s="135"/>
    </row>
    <row r="12" spans="1:21" ht="14.25" x14ac:dyDescent="0.15">
      <c r="A12" s="233"/>
      <c r="B12" s="136"/>
      <c r="C12" s="136"/>
      <c r="D12" s="136"/>
      <c r="E12" s="66"/>
      <c r="F12" s="66"/>
      <c r="G12" s="136"/>
      <c r="H12" s="137"/>
      <c r="I12" s="136"/>
      <c r="J12" s="136"/>
      <c r="K12" s="137"/>
      <c r="L12" s="136"/>
      <c r="M12" s="136"/>
      <c r="N12" s="137"/>
      <c r="O12" s="138"/>
    </row>
    <row r="13" spans="1:21" ht="14.25" x14ac:dyDescent="0.15">
      <c r="A13" s="233"/>
      <c r="B13" s="139" t="s">
        <v>64</v>
      </c>
      <c r="C13" s="139" t="s">
        <v>265</v>
      </c>
      <c r="D13" s="139"/>
      <c r="E13" s="77"/>
      <c r="F13" s="77"/>
      <c r="G13" s="139"/>
      <c r="H13" s="154">
        <v>0.5</v>
      </c>
      <c r="I13" s="139" t="s">
        <v>64</v>
      </c>
      <c r="J13" s="141" t="s">
        <v>415</v>
      </c>
      <c r="K13" s="140">
        <v>15</v>
      </c>
      <c r="L13" s="139" t="s">
        <v>65</v>
      </c>
      <c r="M13" s="139" t="s">
        <v>271</v>
      </c>
      <c r="N13" s="140">
        <v>15</v>
      </c>
      <c r="O13" s="142"/>
    </row>
    <row r="14" spans="1:21" ht="14.25" x14ac:dyDescent="0.15">
      <c r="A14" s="233"/>
      <c r="B14" s="139"/>
      <c r="C14" s="139" t="s">
        <v>271</v>
      </c>
      <c r="D14" s="139"/>
      <c r="E14" s="77"/>
      <c r="F14" s="77"/>
      <c r="G14" s="139"/>
      <c r="H14" s="140">
        <v>20</v>
      </c>
      <c r="I14" s="139"/>
      <c r="J14" s="139" t="s">
        <v>271</v>
      </c>
      <c r="K14" s="140">
        <v>15</v>
      </c>
      <c r="L14" s="139"/>
      <c r="M14" s="139" t="s">
        <v>135</v>
      </c>
      <c r="N14" s="140">
        <v>10</v>
      </c>
      <c r="O14" s="142"/>
    </row>
    <row r="15" spans="1:21" ht="14.25" x14ac:dyDescent="0.15">
      <c r="A15" s="233"/>
      <c r="B15" s="139"/>
      <c r="C15" s="139" t="s">
        <v>135</v>
      </c>
      <c r="D15" s="139"/>
      <c r="E15" s="77"/>
      <c r="F15" s="77"/>
      <c r="G15" s="139"/>
      <c r="H15" s="140">
        <v>20</v>
      </c>
      <c r="I15" s="139"/>
      <c r="J15" s="139" t="s">
        <v>135</v>
      </c>
      <c r="K15" s="140">
        <v>10</v>
      </c>
      <c r="L15" s="136"/>
      <c r="M15" s="136"/>
      <c r="N15" s="137"/>
      <c r="O15" s="138"/>
    </row>
    <row r="16" spans="1:21" ht="14.25" x14ac:dyDescent="0.15">
      <c r="A16" s="233"/>
      <c r="B16" s="139"/>
      <c r="C16" s="139"/>
      <c r="D16" s="139"/>
      <c r="E16" s="77"/>
      <c r="F16" s="77"/>
      <c r="G16" s="139" t="s">
        <v>158</v>
      </c>
      <c r="H16" s="140" t="s">
        <v>412</v>
      </c>
      <c r="I16" s="139"/>
      <c r="J16" s="139"/>
      <c r="K16" s="140"/>
      <c r="L16" s="139" t="s">
        <v>60</v>
      </c>
      <c r="M16" s="139" t="s">
        <v>143</v>
      </c>
      <c r="N16" s="140">
        <v>5</v>
      </c>
      <c r="O16" s="142"/>
    </row>
    <row r="17" spans="1:15" ht="14.25" x14ac:dyDescent="0.15">
      <c r="A17" s="233"/>
      <c r="B17" s="139"/>
      <c r="C17" s="139"/>
      <c r="D17" s="139"/>
      <c r="E17" s="77"/>
      <c r="F17" s="77"/>
      <c r="G17" s="139" t="s">
        <v>151</v>
      </c>
      <c r="H17" s="140" t="s">
        <v>413</v>
      </c>
      <c r="I17" s="139"/>
      <c r="J17" s="139"/>
      <c r="K17" s="140"/>
      <c r="L17" s="136"/>
      <c r="M17" s="136"/>
      <c r="N17" s="137"/>
      <c r="O17" s="138"/>
    </row>
    <row r="18" spans="1:15" ht="14.25" x14ac:dyDescent="0.15">
      <c r="A18" s="233"/>
      <c r="B18" s="139"/>
      <c r="C18" s="139"/>
      <c r="D18" s="139"/>
      <c r="E18" s="77"/>
      <c r="F18" s="77" t="s">
        <v>146</v>
      </c>
      <c r="G18" s="139" t="s">
        <v>209</v>
      </c>
      <c r="H18" s="140" t="s">
        <v>413</v>
      </c>
      <c r="I18" s="139"/>
      <c r="J18" s="139"/>
      <c r="K18" s="140"/>
      <c r="L18" s="139" t="s">
        <v>52</v>
      </c>
      <c r="M18" s="139" t="s">
        <v>277</v>
      </c>
      <c r="N18" s="150">
        <v>0.13</v>
      </c>
      <c r="O18" s="142"/>
    </row>
    <row r="19" spans="1:15" ht="14.25" x14ac:dyDescent="0.15">
      <c r="A19" s="233"/>
      <c r="B19" s="136"/>
      <c r="C19" s="136"/>
      <c r="D19" s="136"/>
      <c r="E19" s="66"/>
      <c r="F19" s="66"/>
      <c r="G19" s="136"/>
      <c r="H19" s="137"/>
      <c r="I19" s="136"/>
      <c r="J19" s="136"/>
      <c r="K19" s="137"/>
      <c r="L19" s="139"/>
      <c r="M19" s="139"/>
      <c r="N19" s="140"/>
      <c r="O19" s="142"/>
    </row>
    <row r="20" spans="1:15" ht="14.25" x14ac:dyDescent="0.15">
      <c r="A20" s="233"/>
      <c r="B20" s="139" t="s">
        <v>66</v>
      </c>
      <c r="C20" s="139" t="s">
        <v>154</v>
      </c>
      <c r="D20" s="139"/>
      <c r="E20" s="77"/>
      <c r="F20" s="77"/>
      <c r="G20" s="139"/>
      <c r="H20" s="140">
        <v>10</v>
      </c>
      <c r="I20" s="139" t="s">
        <v>66</v>
      </c>
      <c r="J20" s="139" t="s">
        <v>154</v>
      </c>
      <c r="K20" s="140">
        <v>10</v>
      </c>
      <c r="L20" s="139"/>
      <c r="M20" s="139"/>
      <c r="N20" s="140"/>
      <c r="O20" s="142"/>
    </row>
    <row r="21" spans="1:15" ht="14.25" x14ac:dyDescent="0.15">
      <c r="A21" s="233"/>
      <c r="B21" s="139"/>
      <c r="C21" s="139" t="s">
        <v>143</v>
      </c>
      <c r="D21" s="139"/>
      <c r="E21" s="77"/>
      <c r="F21" s="77"/>
      <c r="G21" s="139"/>
      <c r="H21" s="140">
        <v>5</v>
      </c>
      <c r="I21" s="139"/>
      <c r="J21" s="139" t="s">
        <v>143</v>
      </c>
      <c r="K21" s="140">
        <v>5</v>
      </c>
      <c r="L21" s="139"/>
      <c r="M21" s="139"/>
      <c r="N21" s="140"/>
      <c r="O21" s="142"/>
    </row>
    <row r="22" spans="1:15" ht="14.25" x14ac:dyDescent="0.15">
      <c r="A22" s="233"/>
      <c r="B22" s="136"/>
      <c r="C22" s="136"/>
      <c r="D22" s="136"/>
      <c r="E22" s="66"/>
      <c r="F22" s="66"/>
      <c r="G22" s="136"/>
      <c r="H22" s="137"/>
      <c r="I22" s="136"/>
      <c r="J22" s="136"/>
      <c r="K22" s="137"/>
      <c r="L22" s="139"/>
      <c r="M22" s="139"/>
      <c r="N22" s="140"/>
      <c r="O22" s="142"/>
    </row>
    <row r="23" spans="1:15" ht="14.25" x14ac:dyDescent="0.15">
      <c r="A23" s="233"/>
      <c r="B23" s="139" t="s">
        <v>50</v>
      </c>
      <c r="C23" s="139" t="s">
        <v>277</v>
      </c>
      <c r="D23" s="139"/>
      <c r="E23" s="77"/>
      <c r="F23" s="143"/>
      <c r="G23" s="139"/>
      <c r="H23" s="153">
        <v>0.17</v>
      </c>
      <c r="I23" s="139" t="s">
        <v>50</v>
      </c>
      <c r="J23" s="139" t="s">
        <v>277</v>
      </c>
      <c r="K23" s="153">
        <v>0.17</v>
      </c>
      <c r="L23" s="139"/>
      <c r="M23" s="139"/>
      <c r="N23" s="140"/>
      <c r="O23" s="142"/>
    </row>
    <row r="24" spans="1:15" ht="15" thickBot="1" x14ac:dyDescent="0.2">
      <c r="A24" s="234"/>
      <c r="B24" s="144"/>
      <c r="C24" s="144"/>
      <c r="D24" s="144"/>
      <c r="E24" s="88"/>
      <c r="F24" s="88"/>
      <c r="G24" s="144"/>
      <c r="H24" s="145"/>
      <c r="I24" s="144"/>
      <c r="J24" s="144"/>
      <c r="K24" s="145"/>
      <c r="L24" s="144"/>
      <c r="M24" s="144"/>
      <c r="N24" s="145"/>
      <c r="O24" s="146"/>
    </row>
    <row r="25" spans="1:15" ht="14.25" x14ac:dyDescent="0.15">
      <c r="B25" s="116"/>
      <c r="C25" s="116"/>
      <c r="D25" s="116"/>
      <c r="G25" s="116"/>
      <c r="H25" s="147"/>
      <c r="I25" s="116"/>
      <c r="J25" s="116"/>
      <c r="K25" s="147"/>
      <c r="L25" s="116"/>
      <c r="M25" s="116"/>
      <c r="N25" s="147"/>
    </row>
    <row r="26" spans="1:15" ht="14.25" x14ac:dyDescent="0.15">
      <c r="B26" s="116"/>
      <c r="C26" s="116"/>
      <c r="D26" s="116"/>
      <c r="G26" s="116"/>
      <c r="H26" s="147"/>
      <c r="I26" s="116"/>
      <c r="J26" s="116"/>
      <c r="K26" s="147"/>
      <c r="L26" s="116"/>
      <c r="M26" s="116"/>
      <c r="N26" s="147"/>
    </row>
    <row r="27" spans="1:15" ht="14.25" x14ac:dyDescent="0.15">
      <c r="B27" s="116"/>
      <c r="C27" s="116"/>
      <c r="D27" s="116"/>
      <c r="G27" s="116"/>
      <c r="H27" s="147"/>
      <c r="I27" s="116"/>
      <c r="J27" s="116"/>
      <c r="K27" s="147"/>
      <c r="L27" s="116"/>
      <c r="M27" s="116"/>
      <c r="N27" s="147"/>
    </row>
    <row r="28" spans="1:15" ht="14.25" x14ac:dyDescent="0.15">
      <c r="B28" s="116"/>
      <c r="C28" s="116"/>
      <c r="D28" s="116"/>
      <c r="G28" s="116"/>
      <c r="H28" s="147"/>
      <c r="I28" s="116"/>
      <c r="J28" s="116"/>
      <c r="K28" s="147"/>
      <c r="L28" s="116"/>
      <c r="M28" s="116"/>
      <c r="N28" s="147"/>
    </row>
    <row r="29" spans="1:15" ht="14.25" x14ac:dyDescent="0.15">
      <c r="B29" s="116"/>
      <c r="C29" s="116"/>
      <c r="D29" s="116"/>
      <c r="G29" s="116"/>
      <c r="H29" s="147"/>
      <c r="I29" s="116"/>
      <c r="J29" s="116"/>
      <c r="K29" s="147"/>
      <c r="L29" s="116"/>
      <c r="M29" s="116"/>
      <c r="N29" s="147"/>
    </row>
    <row r="30" spans="1:15" ht="14.25" x14ac:dyDescent="0.15">
      <c r="B30" s="116"/>
      <c r="C30" s="116"/>
      <c r="D30" s="116"/>
      <c r="G30" s="116"/>
      <c r="H30" s="147"/>
      <c r="I30" s="116"/>
      <c r="J30" s="116"/>
      <c r="K30" s="147"/>
      <c r="L30" s="116"/>
      <c r="M30" s="116"/>
      <c r="N30" s="147"/>
    </row>
    <row r="31" spans="1:15" ht="14.25" x14ac:dyDescent="0.15">
      <c r="B31" s="116"/>
      <c r="C31" s="116"/>
      <c r="D31" s="116"/>
      <c r="G31" s="116"/>
      <c r="H31" s="147"/>
      <c r="I31" s="116"/>
      <c r="J31" s="116"/>
      <c r="K31" s="147"/>
      <c r="L31" s="116"/>
      <c r="M31" s="116"/>
      <c r="N31" s="147"/>
    </row>
    <row r="32" spans="1:15" ht="14.25" x14ac:dyDescent="0.15">
      <c r="B32" s="116"/>
      <c r="C32" s="116"/>
      <c r="D32" s="116"/>
      <c r="G32" s="116"/>
      <c r="H32" s="147"/>
      <c r="I32" s="116"/>
      <c r="J32" s="116"/>
      <c r="K32" s="147"/>
      <c r="L32" s="116"/>
      <c r="M32" s="116"/>
      <c r="N32" s="147"/>
    </row>
    <row r="33" spans="2:14" ht="14.25" x14ac:dyDescent="0.15">
      <c r="B33" s="116"/>
      <c r="C33" s="116"/>
      <c r="D33" s="116"/>
      <c r="G33" s="116"/>
      <c r="H33" s="147"/>
      <c r="I33" s="116"/>
      <c r="J33" s="116"/>
      <c r="K33" s="147"/>
      <c r="L33" s="116"/>
      <c r="M33" s="116"/>
      <c r="N33" s="147"/>
    </row>
    <row r="34" spans="2:14" ht="14.25" x14ac:dyDescent="0.15">
      <c r="B34" s="116"/>
      <c r="C34" s="116"/>
      <c r="D34" s="116"/>
      <c r="G34" s="116"/>
      <c r="H34" s="147"/>
      <c r="I34" s="116"/>
      <c r="J34" s="116"/>
      <c r="K34" s="147"/>
      <c r="L34" s="116"/>
      <c r="M34" s="116"/>
      <c r="N34" s="147"/>
    </row>
    <row r="35" spans="2:14" ht="14.25" x14ac:dyDescent="0.15">
      <c r="B35" s="116"/>
      <c r="C35" s="116"/>
      <c r="D35" s="116"/>
      <c r="G35" s="116"/>
      <c r="H35" s="147"/>
      <c r="I35" s="116"/>
      <c r="J35" s="116"/>
      <c r="K35" s="147"/>
      <c r="L35" s="116"/>
      <c r="M35" s="116"/>
      <c r="N35" s="147"/>
    </row>
    <row r="36" spans="2:14" ht="14.25" x14ac:dyDescent="0.15">
      <c r="B36" s="116"/>
      <c r="C36" s="116"/>
      <c r="D36" s="116"/>
      <c r="G36" s="116"/>
      <c r="H36" s="147"/>
      <c r="I36" s="116"/>
      <c r="J36" s="116"/>
      <c r="K36" s="147"/>
      <c r="L36" s="116"/>
      <c r="M36" s="116"/>
      <c r="N36" s="147"/>
    </row>
    <row r="37" spans="2:14" ht="14.25" x14ac:dyDescent="0.15">
      <c r="B37" s="116"/>
      <c r="C37" s="116"/>
      <c r="D37" s="116"/>
      <c r="G37" s="116"/>
      <c r="H37" s="147"/>
      <c r="I37" s="116"/>
      <c r="J37" s="116"/>
      <c r="K37" s="147"/>
      <c r="L37" s="116"/>
      <c r="M37" s="116"/>
      <c r="N37" s="147"/>
    </row>
    <row r="38" spans="2:14" ht="14.25" x14ac:dyDescent="0.15">
      <c r="B38" s="116"/>
      <c r="C38" s="116"/>
      <c r="D38" s="116"/>
      <c r="G38" s="116"/>
      <c r="H38" s="147"/>
      <c r="I38" s="116"/>
      <c r="J38" s="116"/>
      <c r="K38" s="147"/>
      <c r="L38" s="116"/>
      <c r="M38" s="116"/>
      <c r="N38" s="147"/>
    </row>
    <row r="39" spans="2:14" ht="14.25" x14ac:dyDescent="0.15">
      <c r="B39" s="116"/>
      <c r="C39" s="116"/>
      <c r="D39" s="116"/>
      <c r="G39" s="116"/>
      <c r="H39" s="147"/>
      <c r="I39" s="116"/>
      <c r="J39" s="116"/>
      <c r="K39" s="147"/>
      <c r="L39" s="116"/>
      <c r="M39" s="116"/>
      <c r="N39" s="147"/>
    </row>
    <row r="40" spans="2:14" ht="14.25" x14ac:dyDescent="0.15">
      <c r="B40" s="116"/>
      <c r="C40" s="116"/>
      <c r="D40" s="116"/>
      <c r="G40" s="116"/>
      <c r="H40" s="147"/>
      <c r="I40" s="116"/>
      <c r="J40" s="116"/>
      <c r="K40" s="147"/>
      <c r="L40" s="116"/>
      <c r="M40" s="116"/>
      <c r="N40" s="147"/>
    </row>
    <row r="41" spans="2:14" ht="14.25" x14ac:dyDescent="0.15">
      <c r="B41" s="116"/>
      <c r="C41" s="116"/>
      <c r="D41" s="116"/>
      <c r="G41" s="116"/>
      <c r="H41" s="147"/>
      <c r="I41" s="116"/>
      <c r="J41" s="116"/>
      <c r="K41" s="147"/>
      <c r="L41" s="116"/>
      <c r="M41" s="116"/>
      <c r="N41" s="147"/>
    </row>
    <row r="42" spans="2:14" ht="14.25" x14ac:dyDescent="0.15">
      <c r="B42" s="116"/>
      <c r="C42" s="116"/>
      <c r="D42" s="116"/>
      <c r="G42" s="116"/>
      <c r="H42" s="147"/>
      <c r="I42" s="116"/>
      <c r="J42" s="116"/>
      <c r="K42" s="147"/>
      <c r="L42" s="116"/>
      <c r="M42" s="116"/>
      <c r="N42" s="147"/>
    </row>
    <row r="43" spans="2:14" ht="14.25" x14ac:dyDescent="0.15">
      <c r="B43" s="116"/>
      <c r="C43" s="116"/>
      <c r="D43" s="116"/>
      <c r="G43" s="116"/>
      <c r="H43" s="147"/>
      <c r="I43" s="116"/>
      <c r="J43" s="116"/>
      <c r="K43" s="147"/>
      <c r="L43" s="116"/>
      <c r="M43" s="116"/>
      <c r="N43" s="147"/>
    </row>
    <row r="44" spans="2:14" ht="14.25" x14ac:dyDescent="0.15">
      <c r="B44" s="116"/>
      <c r="C44" s="116"/>
      <c r="D44" s="116"/>
      <c r="G44" s="116"/>
      <c r="H44" s="147"/>
      <c r="I44" s="116"/>
      <c r="J44" s="116"/>
      <c r="K44" s="147"/>
      <c r="L44" s="116"/>
      <c r="M44" s="116"/>
      <c r="N44" s="147"/>
    </row>
    <row r="45" spans="2:14" ht="14.25" x14ac:dyDescent="0.15">
      <c r="B45" s="116"/>
      <c r="C45" s="116"/>
      <c r="D45" s="116"/>
      <c r="G45" s="116"/>
      <c r="H45" s="147"/>
      <c r="I45" s="116"/>
      <c r="J45" s="116"/>
      <c r="K45" s="147"/>
      <c r="L45" s="116"/>
      <c r="M45" s="116"/>
      <c r="N45" s="147"/>
    </row>
    <row r="46" spans="2:14" ht="14.25" x14ac:dyDescent="0.15">
      <c r="B46" s="116"/>
      <c r="C46" s="116"/>
      <c r="D46" s="116"/>
      <c r="G46" s="116"/>
      <c r="H46" s="147"/>
      <c r="I46" s="116"/>
      <c r="J46" s="116"/>
      <c r="K46" s="147"/>
      <c r="L46" s="116"/>
      <c r="M46" s="116"/>
      <c r="N46" s="147"/>
    </row>
    <row r="47" spans="2:14" ht="14.25" x14ac:dyDescent="0.15">
      <c r="B47" s="116"/>
      <c r="C47" s="116"/>
      <c r="D47" s="116"/>
      <c r="G47" s="116"/>
      <c r="H47" s="147"/>
      <c r="I47" s="116"/>
      <c r="J47" s="116"/>
      <c r="K47" s="147"/>
      <c r="L47" s="116"/>
      <c r="M47" s="116"/>
      <c r="N47" s="147"/>
    </row>
    <row r="48" spans="2:14" ht="14.25" x14ac:dyDescent="0.15">
      <c r="B48" s="116"/>
      <c r="C48" s="116"/>
      <c r="D48" s="116"/>
      <c r="G48" s="116"/>
      <c r="H48" s="147"/>
      <c r="I48" s="116"/>
      <c r="J48" s="116"/>
      <c r="K48" s="147"/>
      <c r="L48" s="116"/>
      <c r="M48" s="116"/>
      <c r="N48" s="147"/>
    </row>
    <row r="49" spans="2:14" ht="14.25" x14ac:dyDescent="0.15">
      <c r="B49" s="116"/>
      <c r="C49" s="116"/>
      <c r="D49" s="116"/>
      <c r="G49" s="116"/>
      <c r="H49" s="147"/>
      <c r="I49" s="116"/>
      <c r="J49" s="116"/>
      <c r="K49" s="147"/>
      <c r="L49" s="116"/>
      <c r="M49" s="116"/>
      <c r="N49" s="147"/>
    </row>
    <row r="50" spans="2:14" ht="14.25" x14ac:dyDescent="0.15">
      <c r="B50" s="116"/>
      <c r="C50" s="116"/>
      <c r="D50" s="116"/>
      <c r="G50" s="116"/>
      <c r="H50" s="147"/>
      <c r="I50" s="116"/>
      <c r="J50" s="116"/>
      <c r="K50" s="147"/>
      <c r="L50" s="116"/>
      <c r="M50" s="116"/>
      <c r="N50" s="147"/>
    </row>
    <row r="51" spans="2:14" ht="14.25" x14ac:dyDescent="0.15">
      <c r="B51" s="116"/>
      <c r="C51" s="116"/>
      <c r="D51" s="116"/>
      <c r="G51" s="116"/>
      <c r="H51" s="147"/>
      <c r="I51" s="116"/>
      <c r="J51" s="116"/>
      <c r="K51" s="147"/>
      <c r="L51" s="116"/>
      <c r="M51" s="116"/>
      <c r="N51" s="147"/>
    </row>
    <row r="52" spans="2:14" ht="14.25" x14ac:dyDescent="0.15">
      <c r="B52" s="116"/>
      <c r="C52" s="116"/>
      <c r="D52" s="116"/>
      <c r="G52" s="116"/>
      <c r="H52" s="147"/>
      <c r="I52" s="116"/>
      <c r="J52" s="116"/>
      <c r="K52" s="147"/>
      <c r="L52" s="116"/>
      <c r="M52" s="116"/>
      <c r="N52" s="147"/>
    </row>
    <row r="53" spans="2:14" ht="14.25" x14ac:dyDescent="0.15">
      <c r="B53" s="116"/>
      <c r="C53" s="116"/>
      <c r="D53" s="116"/>
      <c r="G53" s="116"/>
      <c r="H53" s="147"/>
      <c r="I53" s="116"/>
      <c r="J53" s="116"/>
      <c r="K53" s="147"/>
      <c r="L53" s="116"/>
      <c r="M53" s="116"/>
      <c r="N53" s="147"/>
    </row>
    <row r="54" spans="2:14" ht="14.25" x14ac:dyDescent="0.15">
      <c r="B54" s="116"/>
      <c r="C54" s="116"/>
      <c r="D54" s="116"/>
      <c r="G54" s="116"/>
      <c r="H54" s="147"/>
      <c r="I54" s="116"/>
      <c r="J54" s="116"/>
      <c r="K54" s="147"/>
      <c r="L54" s="116"/>
      <c r="M54" s="116"/>
      <c r="N54" s="147"/>
    </row>
  </sheetData>
  <mergeCells count="15">
    <mergeCell ref="E1:N1"/>
    <mergeCell ref="A2:O2"/>
    <mergeCell ref="E6:F6"/>
    <mergeCell ref="A7:C7"/>
    <mergeCell ref="E7:F7"/>
    <mergeCell ref="L8:N8"/>
    <mergeCell ref="O8:O10"/>
    <mergeCell ref="I9:K9"/>
    <mergeCell ref="L9:N9"/>
    <mergeCell ref="A11:A24"/>
    <mergeCell ref="A8:C9"/>
    <mergeCell ref="D8:D10"/>
    <mergeCell ref="E8:E10"/>
    <mergeCell ref="F8:F10"/>
    <mergeCell ref="I8:K8"/>
  </mergeCells>
  <phoneticPr fontId="11"/>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AB27"/>
  <sheetViews>
    <sheetView showZeros="0" zoomScale="60" zoomScaleNormal="60" zoomScaleSheetLayoutView="80" workbookViewId="0"/>
  </sheetViews>
  <sheetFormatPr defaultColWidth="9" defaultRowHeight="18.75" customHeight="1" x14ac:dyDescent="0.15"/>
  <cols>
    <col min="1" max="1" width="4.125" style="97" customWidth="1"/>
    <col min="2" max="2" width="22.5" style="98" customWidth="1"/>
    <col min="3" max="3" width="26.625" style="98" customWidth="1"/>
    <col min="4" max="4" width="17.125" style="63" customWidth="1"/>
    <col min="5" max="5" width="8.125" style="99" customWidth="1"/>
    <col min="6" max="6" width="4" style="100" customWidth="1"/>
    <col min="7" max="7" width="10.25" style="100" hidden="1" customWidth="1"/>
    <col min="8" max="8" width="23.25" style="31" customWidth="1"/>
    <col min="9" max="9" width="17.125" style="63" customWidth="1"/>
    <col min="10" max="10" width="8.125" style="100" customWidth="1"/>
    <col min="11" max="11" width="4" style="100" customWidth="1"/>
    <col min="12" max="12" width="10.25" style="100" hidden="1" customWidth="1"/>
    <col min="13" max="13" width="8.25" style="100" customWidth="1"/>
    <col min="14" max="14" width="8.625" style="101" hidden="1" customWidth="1"/>
    <col min="15" max="15" width="97.75" style="98" customWidth="1"/>
    <col min="16" max="16" width="14.125" style="31" customWidth="1"/>
    <col min="17" max="17" width="16" style="63" customWidth="1"/>
    <col min="18" max="18" width="10.125" style="102" customWidth="1"/>
    <col min="19" max="19" width="10.125" style="99" customWidth="1"/>
    <col min="20" max="20" width="10.125" style="63" customWidth="1"/>
    <col min="21" max="21" width="5.125" style="63" customWidth="1"/>
    <col min="22" max="28" width="8.875" customWidth="1"/>
    <col min="29" max="256" width="9" style="13"/>
    <col min="257" max="257" width="4.125" style="13" customWidth="1"/>
    <col min="258" max="258" width="22.5" style="13" customWidth="1"/>
    <col min="259" max="259" width="26.625" style="13" customWidth="1"/>
    <col min="260" max="260" width="17.125" style="13" customWidth="1"/>
    <col min="261" max="261" width="8.125" style="13" customWidth="1"/>
    <col min="262" max="262" width="4" style="13" customWidth="1"/>
    <col min="263" max="263" width="0" style="13" hidden="1" customWidth="1"/>
    <col min="264" max="264" width="23.25" style="13" customWidth="1"/>
    <col min="265" max="265" width="17.125" style="13" customWidth="1"/>
    <col min="266" max="266" width="8.125" style="13" customWidth="1"/>
    <col min="267" max="267" width="4" style="13" customWidth="1"/>
    <col min="268" max="268" width="0" style="13" hidden="1" customWidth="1"/>
    <col min="269" max="269" width="8.25" style="13" customWidth="1"/>
    <col min="270" max="270" width="0" style="13" hidden="1" customWidth="1"/>
    <col min="271" max="271" width="97.75" style="13" customWidth="1"/>
    <col min="272" max="272" width="14.125" style="13" customWidth="1"/>
    <col min="273" max="273" width="16" style="13" customWidth="1"/>
    <col min="274" max="276" width="10.125" style="13" customWidth="1"/>
    <col min="277" max="277" width="5.125" style="13" customWidth="1"/>
    <col min="278" max="284" width="8.875" style="13" customWidth="1"/>
    <col min="285" max="512" width="9" style="13"/>
    <col min="513" max="513" width="4.125" style="13" customWidth="1"/>
    <col min="514" max="514" width="22.5" style="13" customWidth="1"/>
    <col min="515" max="515" width="26.625" style="13" customWidth="1"/>
    <col min="516" max="516" width="17.125" style="13" customWidth="1"/>
    <col min="517" max="517" width="8.125" style="13" customWidth="1"/>
    <col min="518" max="518" width="4" style="13" customWidth="1"/>
    <col min="519" max="519" width="0" style="13" hidden="1" customWidth="1"/>
    <col min="520" max="520" width="23.25" style="13" customWidth="1"/>
    <col min="521" max="521" width="17.125" style="13" customWidth="1"/>
    <col min="522" max="522" width="8.125" style="13" customWidth="1"/>
    <col min="523" max="523" width="4" style="13" customWidth="1"/>
    <col min="524" max="524" width="0" style="13" hidden="1" customWidth="1"/>
    <col min="525" max="525" width="8.25" style="13" customWidth="1"/>
    <col min="526" max="526" width="0" style="13" hidden="1" customWidth="1"/>
    <col min="527" max="527" width="97.75" style="13" customWidth="1"/>
    <col min="528" max="528" width="14.125" style="13" customWidth="1"/>
    <col min="529" max="529" width="16" style="13" customWidth="1"/>
    <col min="530" max="532" width="10.125" style="13" customWidth="1"/>
    <col min="533" max="533" width="5.125" style="13" customWidth="1"/>
    <col min="534" max="540" width="8.875" style="13" customWidth="1"/>
    <col min="541" max="768" width="9" style="13"/>
    <col min="769" max="769" width="4.125" style="13" customWidth="1"/>
    <col min="770" max="770" width="22.5" style="13" customWidth="1"/>
    <col min="771" max="771" width="26.625" style="13" customWidth="1"/>
    <col min="772" max="772" width="17.125" style="13" customWidth="1"/>
    <col min="773" max="773" width="8.125" style="13" customWidth="1"/>
    <col min="774" max="774" width="4" style="13" customWidth="1"/>
    <col min="775" max="775" width="0" style="13" hidden="1" customWidth="1"/>
    <col min="776" max="776" width="23.25" style="13" customWidth="1"/>
    <col min="777" max="777" width="17.125" style="13" customWidth="1"/>
    <col min="778" max="778" width="8.125" style="13" customWidth="1"/>
    <col min="779" max="779" width="4" style="13" customWidth="1"/>
    <col min="780" max="780" width="0" style="13" hidden="1" customWidth="1"/>
    <col min="781" max="781" width="8.25" style="13" customWidth="1"/>
    <col min="782" max="782" width="0" style="13" hidden="1" customWidth="1"/>
    <col min="783" max="783" width="97.75" style="13" customWidth="1"/>
    <col min="784" max="784" width="14.125" style="13" customWidth="1"/>
    <col min="785" max="785" width="16" style="13" customWidth="1"/>
    <col min="786" max="788" width="10.125" style="13" customWidth="1"/>
    <col min="789" max="789" width="5.125" style="13" customWidth="1"/>
    <col min="790" max="796" width="8.875" style="13" customWidth="1"/>
    <col min="797" max="1024" width="9" style="13"/>
    <col min="1025" max="1025" width="4.125" style="13" customWidth="1"/>
    <col min="1026" max="1026" width="22.5" style="13" customWidth="1"/>
    <col min="1027" max="1027" width="26.625" style="13" customWidth="1"/>
    <col min="1028" max="1028" width="17.125" style="13" customWidth="1"/>
    <col min="1029" max="1029" width="8.125" style="13" customWidth="1"/>
    <col min="1030" max="1030" width="4" style="13" customWidth="1"/>
    <col min="1031" max="1031" width="0" style="13" hidden="1" customWidth="1"/>
    <col min="1032" max="1032" width="23.25" style="13" customWidth="1"/>
    <col min="1033" max="1033" width="17.125" style="13" customWidth="1"/>
    <col min="1034" max="1034" width="8.125" style="13" customWidth="1"/>
    <col min="1035" max="1035" width="4" style="13" customWidth="1"/>
    <col min="1036" max="1036" width="0" style="13" hidden="1" customWidth="1"/>
    <col min="1037" max="1037" width="8.25" style="13" customWidth="1"/>
    <col min="1038" max="1038" width="0" style="13" hidden="1" customWidth="1"/>
    <col min="1039" max="1039" width="97.75" style="13" customWidth="1"/>
    <col min="1040" max="1040" width="14.125" style="13" customWidth="1"/>
    <col min="1041" max="1041" width="16" style="13" customWidth="1"/>
    <col min="1042" max="1044" width="10.125" style="13" customWidth="1"/>
    <col min="1045" max="1045" width="5.125" style="13" customWidth="1"/>
    <col min="1046" max="1052" width="8.875" style="13" customWidth="1"/>
    <col min="1053" max="1280" width="9" style="13"/>
    <col min="1281" max="1281" width="4.125" style="13" customWidth="1"/>
    <col min="1282" max="1282" width="22.5" style="13" customWidth="1"/>
    <col min="1283" max="1283" width="26.625" style="13" customWidth="1"/>
    <col min="1284" max="1284" width="17.125" style="13" customWidth="1"/>
    <col min="1285" max="1285" width="8.125" style="13" customWidth="1"/>
    <col min="1286" max="1286" width="4" style="13" customWidth="1"/>
    <col min="1287" max="1287" width="0" style="13" hidden="1" customWidth="1"/>
    <col min="1288" max="1288" width="23.25" style="13" customWidth="1"/>
    <col min="1289" max="1289" width="17.125" style="13" customWidth="1"/>
    <col min="1290" max="1290" width="8.125" style="13" customWidth="1"/>
    <col min="1291" max="1291" width="4" style="13" customWidth="1"/>
    <col min="1292" max="1292" width="0" style="13" hidden="1" customWidth="1"/>
    <col min="1293" max="1293" width="8.25" style="13" customWidth="1"/>
    <col min="1294" max="1294" width="0" style="13" hidden="1" customWidth="1"/>
    <col min="1295" max="1295" width="97.75" style="13" customWidth="1"/>
    <col min="1296" max="1296" width="14.125" style="13" customWidth="1"/>
    <col min="1297" max="1297" width="16" style="13" customWidth="1"/>
    <col min="1298" max="1300" width="10.125" style="13" customWidth="1"/>
    <col min="1301" max="1301" width="5.125" style="13" customWidth="1"/>
    <col min="1302" max="1308" width="8.875" style="13" customWidth="1"/>
    <col min="1309" max="1536" width="9" style="13"/>
    <col min="1537" max="1537" width="4.125" style="13" customWidth="1"/>
    <col min="1538" max="1538" width="22.5" style="13" customWidth="1"/>
    <col min="1539" max="1539" width="26.625" style="13" customWidth="1"/>
    <col min="1540" max="1540" width="17.125" style="13" customWidth="1"/>
    <col min="1541" max="1541" width="8.125" style="13" customWidth="1"/>
    <col min="1542" max="1542" width="4" style="13" customWidth="1"/>
    <col min="1543" max="1543" width="0" style="13" hidden="1" customWidth="1"/>
    <col min="1544" max="1544" width="23.25" style="13" customWidth="1"/>
    <col min="1545" max="1545" width="17.125" style="13" customWidth="1"/>
    <col min="1546" max="1546" width="8.125" style="13" customWidth="1"/>
    <col min="1547" max="1547" width="4" style="13" customWidth="1"/>
    <col min="1548" max="1548" width="0" style="13" hidden="1" customWidth="1"/>
    <col min="1549" max="1549" width="8.25" style="13" customWidth="1"/>
    <col min="1550" max="1550" width="0" style="13" hidden="1" customWidth="1"/>
    <col min="1551" max="1551" width="97.75" style="13" customWidth="1"/>
    <col min="1552" max="1552" width="14.125" style="13" customWidth="1"/>
    <col min="1553" max="1553" width="16" style="13" customWidth="1"/>
    <col min="1554" max="1556" width="10.125" style="13" customWidth="1"/>
    <col min="1557" max="1557" width="5.125" style="13" customWidth="1"/>
    <col min="1558" max="1564" width="8.875" style="13" customWidth="1"/>
    <col min="1565" max="1792" width="9" style="13"/>
    <col min="1793" max="1793" width="4.125" style="13" customWidth="1"/>
    <col min="1794" max="1794" width="22.5" style="13" customWidth="1"/>
    <col min="1795" max="1795" width="26.625" style="13" customWidth="1"/>
    <col min="1796" max="1796" width="17.125" style="13" customWidth="1"/>
    <col min="1797" max="1797" width="8.125" style="13" customWidth="1"/>
    <col min="1798" max="1798" width="4" style="13" customWidth="1"/>
    <col min="1799" max="1799" width="0" style="13" hidden="1" customWidth="1"/>
    <col min="1800" max="1800" width="23.25" style="13" customWidth="1"/>
    <col min="1801" max="1801" width="17.125" style="13" customWidth="1"/>
    <col min="1802" max="1802" width="8.125" style="13" customWidth="1"/>
    <col min="1803" max="1803" width="4" style="13" customWidth="1"/>
    <col min="1804" max="1804" width="0" style="13" hidden="1" customWidth="1"/>
    <col min="1805" max="1805" width="8.25" style="13" customWidth="1"/>
    <col min="1806" max="1806" width="0" style="13" hidden="1" customWidth="1"/>
    <col min="1807" max="1807" width="97.75" style="13" customWidth="1"/>
    <col min="1808" max="1808" width="14.125" style="13" customWidth="1"/>
    <col min="1809" max="1809" width="16" style="13" customWidth="1"/>
    <col min="1810" max="1812" width="10.125" style="13" customWidth="1"/>
    <col min="1813" max="1813" width="5.125" style="13" customWidth="1"/>
    <col min="1814" max="1820" width="8.875" style="13" customWidth="1"/>
    <col min="1821" max="2048" width="9" style="13"/>
    <col min="2049" max="2049" width="4.125" style="13" customWidth="1"/>
    <col min="2050" max="2050" width="22.5" style="13" customWidth="1"/>
    <col min="2051" max="2051" width="26.625" style="13" customWidth="1"/>
    <col min="2052" max="2052" width="17.125" style="13" customWidth="1"/>
    <col min="2053" max="2053" width="8.125" style="13" customWidth="1"/>
    <col min="2054" max="2054" width="4" style="13" customWidth="1"/>
    <col min="2055" max="2055" width="0" style="13" hidden="1" customWidth="1"/>
    <col min="2056" max="2056" width="23.25" style="13" customWidth="1"/>
    <col min="2057" max="2057" width="17.125" style="13" customWidth="1"/>
    <col min="2058" max="2058" width="8.125" style="13" customWidth="1"/>
    <col min="2059" max="2059" width="4" style="13" customWidth="1"/>
    <col min="2060" max="2060" width="0" style="13" hidden="1" customWidth="1"/>
    <col min="2061" max="2061" width="8.25" style="13" customWidth="1"/>
    <col min="2062" max="2062" width="0" style="13" hidden="1" customWidth="1"/>
    <col min="2063" max="2063" width="97.75" style="13" customWidth="1"/>
    <col min="2064" max="2064" width="14.125" style="13" customWidth="1"/>
    <col min="2065" max="2065" width="16" style="13" customWidth="1"/>
    <col min="2066" max="2068" width="10.125" style="13" customWidth="1"/>
    <col min="2069" max="2069" width="5.125" style="13" customWidth="1"/>
    <col min="2070" max="2076" width="8.875" style="13" customWidth="1"/>
    <col min="2077" max="2304" width="9" style="13"/>
    <col min="2305" max="2305" width="4.125" style="13" customWidth="1"/>
    <col min="2306" max="2306" width="22.5" style="13" customWidth="1"/>
    <col min="2307" max="2307" width="26.625" style="13" customWidth="1"/>
    <col min="2308" max="2308" width="17.125" style="13" customWidth="1"/>
    <col min="2309" max="2309" width="8.125" style="13" customWidth="1"/>
    <col min="2310" max="2310" width="4" style="13" customWidth="1"/>
    <col min="2311" max="2311" width="0" style="13" hidden="1" customWidth="1"/>
    <col min="2312" max="2312" width="23.25" style="13" customWidth="1"/>
    <col min="2313" max="2313" width="17.125" style="13" customWidth="1"/>
    <col min="2314" max="2314" width="8.125" style="13" customWidth="1"/>
    <col min="2315" max="2315" width="4" style="13" customWidth="1"/>
    <col min="2316" max="2316" width="0" style="13" hidden="1" customWidth="1"/>
    <col min="2317" max="2317" width="8.25" style="13" customWidth="1"/>
    <col min="2318" max="2318" width="0" style="13" hidden="1" customWidth="1"/>
    <col min="2319" max="2319" width="97.75" style="13" customWidth="1"/>
    <col min="2320" max="2320" width="14.125" style="13" customWidth="1"/>
    <col min="2321" max="2321" width="16" style="13" customWidth="1"/>
    <col min="2322" max="2324" width="10.125" style="13" customWidth="1"/>
    <col min="2325" max="2325" width="5.125" style="13" customWidth="1"/>
    <col min="2326" max="2332" width="8.875" style="13" customWidth="1"/>
    <col min="2333" max="2560" width="9" style="13"/>
    <col min="2561" max="2561" width="4.125" style="13" customWidth="1"/>
    <col min="2562" max="2562" width="22.5" style="13" customWidth="1"/>
    <col min="2563" max="2563" width="26.625" style="13" customWidth="1"/>
    <col min="2564" max="2564" width="17.125" style="13" customWidth="1"/>
    <col min="2565" max="2565" width="8.125" style="13" customWidth="1"/>
    <col min="2566" max="2566" width="4" style="13" customWidth="1"/>
    <col min="2567" max="2567" width="0" style="13" hidden="1" customWidth="1"/>
    <col min="2568" max="2568" width="23.25" style="13" customWidth="1"/>
    <col min="2569" max="2569" width="17.125" style="13" customWidth="1"/>
    <col min="2570" max="2570" width="8.125" style="13" customWidth="1"/>
    <col min="2571" max="2571" width="4" style="13" customWidth="1"/>
    <col min="2572" max="2572" width="0" style="13" hidden="1" customWidth="1"/>
    <col min="2573" max="2573" width="8.25" style="13" customWidth="1"/>
    <col min="2574" max="2574" width="0" style="13" hidden="1" customWidth="1"/>
    <col min="2575" max="2575" width="97.75" style="13" customWidth="1"/>
    <col min="2576" max="2576" width="14.125" style="13" customWidth="1"/>
    <col min="2577" max="2577" width="16" style="13" customWidth="1"/>
    <col min="2578" max="2580" width="10.125" style="13" customWidth="1"/>
    <col min="2581" max="2581" width="5.125" style="13" customWidth="1"/>
    <col min="2582" max="2588" width="8.875" style="13" customWidth="1"/>
    <col min="2589" max="2816" width="9" style="13"/>
    <col min="2817" max="2817" width="4.125" style="13" customWidth="1"/>
    <col min="2818" max="2818" width="22.5" style="13" customWidth="1"/>
    <col min="2819" max="2819" width="26.625" style="13" customWidth="1"/>
    <col min="2820" max="2820" width="17.125" style="13" customWidth="1"/>
    <col min="2821" max="2821" width="8.125" style="13" customWidth="1"/>
    <col min="2822" max="2822" width="4" style="13" customWidth="1"/>
    <col min="2823" max="2823" width="0" style="13" hidden="1" customWidth="1"/>
    <col min="2824" max="2824" width="23.25" style="13" customWidth="1"/>
    <col min="2825" max="2825" width="17.125" style="13" customWidth="1"/>
    <col min="2826" max="2826" width="8.125" style="13" customWidth="1"/>
    <col min="2827" max="2827" width="4" style="13" customWidth="1"/>
    <col min="2828" max="2828" width="0" style="13" hidden="1" customWidth="1"/>
    <col min="2829" max="2829" width="8.25" style="13" customWidth="1"/>
    <col min="2830" max="2830" width="0" style="13" hidden="1" customWidth="1"/>
    <col min="2831" max="2831" width="97.75" style="13" customWidth="1"/>
    <col min="2832" max="2832" width="14.125" style="13" customWidth="1"/>
    <col min="2833" max="2833" width="16" style="13" customWidth="1"/>
    <col min="2834" max="2836" width="10.125" style="13" customWidth="1"/>
    <col min="2837" max="2837" width="5.125" style="13" customWidth="1"/>
    <col min="2838" max="2844" width="8.875" style="13" customWidth="1"/>
    <col min="2845" max="3072" width="9" style="13"/>
    <col min="3073" max="3073" width="4.125" style="13" customWidth="1"/>
    <col min="3074" max="3074" width="22.5" style="13" customWidth="1"/>
    <col min="3075" max="3075" width="26.625" style="13" customWidth="1"/>
    <col min="3076" max="3076" width="17.125" style="13" customWidth="1"/>
    <col min="3077" max="3077" width="8.125" style="13" customWidth="1"/>
    <col min="3078" max="3078" width="4" style="13" customWidth="1"/>
    <col min="3079" max="3079" width="0" style="13" hidden="1" customWidth="1"/>
    <col min="3080" max="3080" width="23.25" style="13" customWidth="1"/>
    <col min="3081" max="3081" width="17.125" style="13" customWidth="1"/>
    <col min="3082" max="3082" width="8.125" style="13" customWidth="1"/>
    <col min="3083" max="3083" width="4" style="13" customWidth="1"/>
    <col min="3084" max="3084" width="0" style="13" hidden="1" customWidth="1"/>
    <col min="3085" max="3085" width="8.25" style="13" customWidth="1"/>
    <col min="3086" max="3086" width="0" style="13" hidden="1" customWidth="1"/>
    <col min="3087" max="3087" width="97.75" style="13" customWidth="1"/>
    <col min="3088" max="3088" width="14.125" style="13" customWidth="1"/>
    <col min="3089" max="3089" width="16" style="13" customWidth="1"/>
    <col min="3090" max="3092" width="10.125" style="13" customWidth="1"/>
    <col min="3093" max="3093" width="5.125" style="13" customWidth="1"/>
    <col min="3094" max="3100" width="8.875" style="13" customWidth="1"/>
    <col min="3101" max="3328" width="9" style="13"/>
    <col min="3329" max="3329" width="4.125" style="13" customWidth="1"/>
    <col min="3330" max="3330" width="22.5" style="13" customWidth="1"/>
    <col min="3331" max="3331" width="26.625" style="13" customWidth="1"/>
    <col min="3332" max="3332" width="17.125" style="13" customWidth="1"/>
    <col min="3333" max="3333" width="8.125" style="13" customWidth="1"/>
    <col min="3334" max="3334" width="4" style="13" customWidth="1"/>
    <col min="3335" max="3335" width="0" style="13" hidden="1" customWidth="1"/>
    <col min="3336" max="3336" width="23.25" style="13" customWidth="1"/>
    <col min="3337" max="3337" width="17.125" style="13" customWidth="1"/>
    <col min="3338" max="3338" width="8.125" style="13" customWidth="1"/>
    <col min="3339" max="3339" width="4" style="13" customWidth="1"/>
    <col min="3340" max="3340" width="0" style="13" hidden="1" customWidth="1"/>
    <col min="3341" max="3341" width="8.25" style="13" customWidth="1"/>
    <col min="3342" max="3342" width="0" style="13" hidden="1" customWidth="1"/>
    <col min="3343" max="3343" width="97.75" style="13" customWidth="1"/>
    <col min="3344" max="3344" width="14.125" style="13" customWidth="1"/>
    <col min="3345" max="3345" width="16" style="13" customWidth="1"/>
    <col min="3346" max="3348" width="10.125" style="13" customWidth="1"/>
    <col min="3349" max="3349" width="5.125" style="13" customWidth="1"/>
    <col min="3350" max="3356" width="8.875" style="13" customWidth="1"/>
    <col min="3357" max="3584" width="9" style="13"/>
    <col min="3585" max="3585" width="4.125" style="13" customWidth="1"/>
    <col min="3586" max="3586" width="22.5" style="13" customWidth="1"/>
    <col min="3587" max="3587" width="26.625" style="13" customWidth="1"/>
    <col min="3588" max="3588" width="17.125" style="13" customWidth="1"/>
    <col min="3589" max="3589" width="8.125" style="13" customWidth="1"/>
    <col min="3590" max="3590" width="4" style="13" customWidth="1"/>
    <col min="3591" max="3591" width="0" style="13" hidden="1" customWidth="1"/>
    <col min="3592" max="3592" width="23.25" style="13" customWidth="1"/>
    <col min="3593" max="3593" width="17.125" style="13" customWidth="1"/>
    <col min="3594" max="3594" width="8.125" style="13" customWidth="1"/>
    <col min="3595" max="3595" width="4" style="13" customWidth="1"/>
    <col min="3596" max="3596" width="0" style="13" hidden="1" customWidth="1"/>
    <col min="3597" max="3597" width="8.25" style="13" customWidth="1"/>
    <col min="3598" max="3598" width="0" style="13" hidden="1" customWidth="1"/>
    <col min="3599" max="3599" width="97.75" style="13" customWidth="1"/>
    <col min="3600" max="3600" width="14.125" style="13" customWidth="1"/>
    <col min="3601" max="3601" width="16" style="13" customWidth="1"/>
    <col min="3602" max="3604" width="10.125" style="13" customWidth="1"/>
    <col min="3605" max="3605" width="5.125" style="13" customWidth="1"/>
    <col min="3606" max="3612" width="8.875" style="13" customWidth="1"/>
    <col min="3613" max="3840" width="9" style="13"/>
    <col min="3841" max="3841" width="4.125" style="13" customWidth="1"/>
    <col min="3842" max="3842" width="22.5" style="13" customWidth="1"/>
    <col min="3843" max="3843" width="26.625" style="13" customWidth="1"/>
    <col min="3844" max="3844" width="17.125" style="13" customWidth="1"/>
    <col min="3845" max="3845" width="8.125" style="13" customWidth="1"/>
    <col min="3846" max="3846" width="4" style="13" customWidth="1"/>
    <col min="3847" max="3847" width="0" style="13" hidden="1" customWidth="1"/>
    <col min="3848" max="3848" width="23.25" style="13" customWidth="1"/>
    <col min="3849" max="3849" width="17.125" style="13" customWidth="1"/>
    <col min="3850" max="3850" width="8.125" style="13" customWidth="1"/>
    <col min="3851" max="3851" width="4" style="13" customWidth="1"/>
    <col min="3852" max="3852" width="0" style="13" hidden="1" customWidth="1"/>
    <col min="3853" max="3853" width="8.25" style="13" customWidth="1"/>
    <col min="3854" max="3854" width="0" style="13" hidden="1" customWidth="1"/>
    <col min="3855" max="3855" width="97.75" style="13" customWidth="1"/>
    <col min="3856" max="3856" width="14.125" style="13" customWidth="1"/>
    <col min="3857" max="3857" width="16" style="13" customWidth="1"/>
    <col min="3858" max="3860" width="10.125" style="13" customWidth="1"/>
    <col min="3861" max="3861" width="5.125" style="13" customWidth="1"/>
    <col min="3862" max="3868" width="8.875" style="13" customWidth="1"/>
    <col min="3869" max="4096" width="9" style="13"/>
    <col min="4097" max="4097" width="4.125" style="13" customWidth="1"/>
    <col min="4098" max="4098" width="22.5" style="13" customWidth="1"/>
    <col min="4099" max="4099" width="26.625" style="13" customWidth="1"/>
    <col min="4100" max="4100" width="17.125" style="13" customWidth="1"/>
    <col min="4101" max="4101" width="8.125" style="13" customWidth="1"/>
    <col min="4102" max="4102" width="4" style="13" customWidth="1"/>
    <col min="4103" max="4103" width="0" style="13" hidden="1" customWidth="1"/>
    <col min="4104" max="4104" width="23.25" style="13" customWidth="1"/>
    <col min="4105" max="4105" width="17.125" style="13" customWidth="1"/>
    <col min="4106" max="4106" width="8.125" style="13" customWidth="1"/>
    <col min="4107" max="4107" width="4" style="13" customWidth="1"/>
    <col min="4108" max="4108" width="0" style="13" hidden="1" customWidth="1"/>
    <col min="4109" max="4109" width="8.25" style="13" customWidth="1"/>
    <col min="4110" max="4110" width="0" style="13" hidden="1" customWidth="1"/>
    <col min="4111" max="4111" width="97.75" style="13" customWidth="1"/>
    <col min="4112" max="4112" width="14.125" style="13" customWidth="1"/>
    <col min="4113" max="4113" width="16" style="13" customWidth="1"/>
    <col min="4114" max="4116" width="10.125" style="13" customWidth="1"/>
    <col min="4117" max="4117" width="5.125" style="13" customWidth="1"/>
    <col min="4118" max="4124" width="8.875" style="13" customWidth="1"/>
    <col min="4125" max="4352" width="9" style="13"/>
    <col min="4353" max="4353" width="4.125" style="13" customWidth="1"/>
    <col min="4354" max="4354" width="22.5" style="13" customWidth="1"/>
    <col min="4355" max="4355" width="26.625" style="13" customWidth="1"/>
    <col min="4356" max="4356" width="17.125" style="13" customWidth="1"/>
    <col min="4357" max="4357" width="8.125" style="13" customWidth="1"/>
    <col min="4358" max="4358" width="4" style="13" customWidth="1"/>
    <col min="4359" max="4359" width="0" style="13" hidden="1" customWidth="1"/>
    <col min="4360" max="4360" width="23.25" style="13" customWidth="1"/>
    <col min="4361" max="4361" width="17.125" style="13" customWidth="1"/>
    <col min="4362" max="4362" width="8.125" style="13" customWidth="1"/>
    <col min="4363" max="4363" width="4" style="13" customWidth="1"/>
    <col min="4364" max="4364" width="0" style="13" hidden="1" customWidth="1"/>
    <col min="4365" max="4365" width="8.25" style="13" customWidth="1"/>
    <col min="4366" max="4366" width="0" style="13" hidden="1" customWidth="1"/>
    <col min="4367" max="4367" width="97.75" style="13" customWidth="1"/>
    <col min="4368" max="4368" width="14.125" style="13" customWidth="1"/>
    <col min="4369" max="4369" width="16" style="13" customWidth="1"/>
    <col min="4370" max="4372" width="10.125" style="13" customWidth="1"/>
    <col min="4373" max="4373" width="5.125" style="13" customWidth="1"/>
    <col min="4374" max="4380" width="8.875" style="13" customWidth="1"/>
    <col min="4381" max="4608" width="9" style="13"/>
    <col min="4609" max="4609" width="4.125" style="13" customWidth="1"/>
    <col min="4610" max="4610" width="22.5" style="13" customWidth="1"/>
    <col min="4611" max="4611" width="26.625" style="13" customWidth="1"/>
    <col min="4612" max="4612" width="17.125" style="13" customWidth="1"/>
    <col min="4613" max="4613" width="8.125" style="13" customWidth="1"/>
    <col min="4614" max="4614" width="4" style="13" customWidth="1"/>
    <col min="4615" max="4615" width="0" style="13" hidden="1" customWidth="1"/>
    <col min="4616" max="4616" width="23.25" style="13" customWidth="1"/>
    <col min="4617" max="4617" width="17.125" style="13" customWidth="1"/>
    <col min="4618" max="4618" width="8.125" style="13" customWidth="1"/>
    <col min="4619" max="4619" width="4" style="13" customWidth="1"/>
    <col min="4620" max="4620" width="0" style="13" hidden="1" customWidth="1"/>
    <col min="4621" max="4621" width="8.25" style="13" customWidth="1"/>
    <col min="4622" max="4622" width="0" style="13" hidden="1" customWidth="1"/>
    <col min="4623" max="4623" width="97.75" style="13" customWidth="1"/>
    <col min="4624" max="4624" width="14.125" style="13" customWidth="1"/>
    <col min="4625" max="4625" width="16" style="13" customWidth="1"/>
    <col min="4626" max="4628" width="10.125" style="13" customWidth="1"/>
    <col min="4629" max="4629" width="5.125" style="13" customWidth="1"/>
    <col min="4630" max="4636" width="8.875" style="13" customWidth="1"/>
    <col min="4637" max="4864" width="9" style="13"/>
    <col min="4865" max="4865" width="4.125" style="13" customWidth="1"/>
    <col min="4866" max="4866" width="22.5" style="13" customWidth="1"/>
    <col min="4867" max="4867" width="26.625" style="13" customWidth="1"/>
    <col min="4868" max="4868" width="17.125" style="13" customWidth="1"/>
    <col min="4869" max="4869" width="8.125" style="13" customWidth="1"/>
    <col min="4870" max="4870" width="4" style="13" customWidth="1"/>
    <col min="4871" max="4871" width="0" style="13" hidden="1" customWidth="1"/>
    <col min="4872" max="4872" width="23.25" style="13" customWidth="1"/>
    <col min="4873" max="4873" width="17.125" style="13" customWidth="1"/>
    <col min="4874" max="4874" width="8.125" style="13" customWidth="1"/>
    <col min="4875" max="4875" width="4" style="13" customWidth="1"/>
    <col min="4876" max="4876" width="0" style="13" hidden="1" customWidth="1"/>
    <col min="4877" max="4877" width="8.25" style="13" customWidth="1"/>
    <col min="4878" max="4878" width="0" style="13" hidden="1" customWidth="1"/>
    <col min="4879" max="4879" width="97.75" style="13" customWidth="1"/>
    <col min="4880" max="4880" width="14.125" style="13" customWidth="1"/>
    <col min="4881" max="4881" width="16" style="13" customWidth="1"/>
    <col min="4882" max="4884" width="10.125" style="13" customWidth="1"/>
    <col min="4885" max="4885" width="5.125" style="13" customWidth="1"/>
    <col min="4886" max="4892" width="8.875" style="13" customWidth="1"/>
    <col min="4893" max="5120" width="9" style="13"/>
    <col min="5121" max="5121" width="4.125" style="13" customWidth="1"/>
    <col min="5122" max="5122" width="22.5" style="13" customWidth="1"/>
    <col min="5123" max="5123" width="26.625" style="13" customWidth="1"/>
    <col min="5124" max="5124" width="17.125" style="13" customWidth="1"/>
    <col min="5125" max="5125" width="8.125" style="13" customWidth="1"/>
    <col min="5126" max="5126" width="4" style="13" customWidth="1"/>
    <col min="5127" max="5127" width="0" style="13" hidden="1" customWidth="1"/>
    <col min="5128" max="5128" width="23.25" style="13" customWidth="1"/>
    <col min="5129" max="5129" width="17.125" style="13" customWidth="1"/>
    <col min="5130" max="5130" width="8.125" style="13" customWidth="1"/>
    <col min="5131" max="5131" width="4" style="13" customWidth="1"/>
    <col min="5132" max="5132" width="0" style="13" hidden="1" customWidth="1"/>
    <col min="5133" max="5133" width="8.25" style="13" customWidth="1"/>
    <col min="5134" max="5134" width="0" style="13" hidden="1" customWidth="1"/>
    <col min="5135" max="5135" width="97.75" style="13" customWidth="1"/>
    <col min="5136" max="5136" width="14.125" style="13" customWidth="1"/>
    <col min="5137" max="5137" width="16" style="13" customWidth="1"/>
    <col min="5138" max="5140" width="10.125" style="13" customWidth="1"/>
    <col min="5141" max="5141" width="5.125" style="13" customWidth="1"/>
    <col min="5142" max="5148" width="8.875" style="13" customWidth="1"/>
    <col min="5149" max="5376" width="9" style="13"/>
    <col min="5377" max="5377" width="4.125" style="13" customWidth="1"/>
    <col min="5378" max="5378" width="22.5" style="13" customWidth="1"/>
    <col min="5379" max="5379" width="26.625" style="13" customWidth="1"/>
    <col min="5380" max="5380" width="17.125" style="13" customWidth="1"/>
    <col min="5381" max="5381" width="8.125" style="13" customWidth="1"/>
    <col min="5382" max="5382" width="4" style="13" customWidth="1"/>
    <col min="5383" max="5383" width="0" style="13" hidden="1" customWidth="1"/>
    <col min="5384" max="5384" width="23.25" style="13" customWidth="1"/>
    <col min="5385" max="5385" width="17.125" style="13" customWidth="1"/>
    <col min="5386" max="5386" width="8.125" style="13" customWidth="1"/>
    <col min="5387" max="5387" width="4" style="13" customWidth="1"/>
    <col min="5388" max="5388" width="0" style="13" hidden="1" customWidth="1"/>
    <col min="5389" max="5389" width="8.25" style="13" customWidth="1"/>
    <col min="5390" max="5390" width="0" style="13" hidden="1" customWidth="1"/>
    <col min="5391" max="5391" width="97.75" style="13" customWidth="1"/>
    <col min="5392" max="5392" width="14.125" style="13" customWidth="1"/>
    <col min="5393" max="5393" width="16" style="13" customWidth="1"/>
    <col min="5394" max="5396" width="10.125" style="13" customWidth="1"/>
    <col min="5397" max="5397" width="5.125" style="13" customWidth="1"/>
    <col min="5398" max="5404" width="8.875" style="13" customWidth="1"/>
    <col min="5405" max="5632" width="9" style="13"/>
    <col min="5633" max="5633" width="4.125" style="13" customWidth="1"/>
    <col min="5634" max="5634" width="22.5" style="13" customWidth="1"/>
    <col min="5635" max="5635" width="26.625" style="13" customWidth="1"/>
    <col min="5636" max="5636" width="17.125" style="13" customWidth="1"/>
    <col min="5637" max="5637" width="8.125" style="13" customWidth="1"/>
    <col min="5638" max="5638" width="4" style="13" customWidth="1"/>
    <col min="5639" max="5639" width="0" style="13" hidden="1" customWidth="1"/>
    <col min="5640" max="5640" width="23.25" style="13" customWidth="1"/>
    <col min="5641" max="5641" width="17.125" style="13" customWidth="1"/>
    <col min="5642" max="5642" width="8.125" style="13" customWidth="1"/>
    <col min="5643" max="5643" width="4" style="13" customWidth="1"/>
    <col min="5644" max="5644" width="0" style="13" hidden="1" customWidth="1"/>
    <col min="5645" max="5645" width="8.25" style="13" customWidth="1"/>
    <col min="5646" max="5646" width="0" style="13" hidden="1" customWidth="1"/>
    <col min="5647" max="5647" width="97.75" style="13" customWidth="1"/>
    <col min="5648" max="5648" width="14.125" style="13" customWidth="1"/>
    <col min="5649" max="5649" width="16" style="13" customWidth="1"/>
    <col min="5650" max="5652" width="10.125" style="13" customWidth="1"/>
    <col min="5653" max="5653" width="5.125" style="13" customWidth="1"/>
    <col min="5654" max="5660" width="8.875" style="13" customWidth="1"/>
    <col min="5661" max="5888" width="9" style="13"/>
    <col min="5889" max="5889" width="4.125" style="13" customWidth="1"/>
    <col min="5890" max="5890" width="22.5" style="13" customWidth="1"/>
    <col min="5891" max="5891" width="26.625" style="13" customWidth="1"/>
    <col min="5892" max="5892" width="17.125" style="13" customWidth="1"/>
    <col min="5893" max="5893" width="8.125" style="13" customWidth="1"/>
    <col min="5894" max="5894" width="4" style="13" customWidth="1"/>
    <col min="5895" max="5895" width="0" style="13" hidden="1" customWidth="1"/>
    <col min="5896" max="5896" width="23.25" style="13" customWidth="1"/>
    <col min="5897" max="5897" width="17.125" style="13" customWidth="1"/>
    <col min="5898" max="5898" width="8.125" style="13" customWidth="1"/>
    <col min="5899" max="5899" width="4" style="13" customWidth="1"/>
    <col min="5900" max="5900" width="0" style="13" hidden="1" customWidth="1"/>
    <col min="5901" max="5901" width="8.25" style="13" customWidth="1"/>
    <col min="5902" max="5902" width="0" style="13" hidden="1" customWidth="1"/>
    <col min="5903" max="5903" width="97.75" style="13" customWidth="1"/>
    <col min="5904" max="5904" width="14.125" style="13" customWidth="1"/>
    <col min="5905" max="5905" width="16" style="13" customWidth="1"/>
    <col min="5906" max="5908" width="10.125" style="13" customWidth="1"/>
    <col min="5909" max="5909" width="5.125" style="13" customWidth="1"/>
    <col min="5910" max="5916" width="8.875" style="13" customWidth="1"/>
    <col min="5917" max="6144" width="9" style="13"/>
    <col min="6145" max="6145" width="4.125" style="13" customWidth="1"/>
    <col min="6146" max="6146" width="22.5" style="13" customWidth="1"/>
    <col min="6147" max="6147" width="26.625" style="13" customWidth="1"/>
    <col min="6148" max="6148" width="17.125" style="13" customWidth="1"/>
    <col min="6149" max="6149" width="8.125" style="13" customWidth="1"/>
    <col min="6150" max="6150" width="4" style="13" customWidth="1"/>
    <col min="6151" max="6151" width="0" style="13" hidden="1" customWidth="1"/>
    <col min="6152" max="6152" width="23.25" style="13" customWidth="1"/>
    <col min="6153" max="6153" width="17.125" style="13" customWidth="1"/>
    <col min="6154" max="6154" width="8.125" style="13" customWidth="1"/>
    <col min="6155" max="6155" width="4" style="13" customWidth="1"/>
    <col min="6156" max="6156" width="0" style="13" hidden="1" customWidth="1"/>
    <col min="6157" max="6157" width="8.25" style="13" customWidth="1"/>
    <col min="6158" max="6158" width="0" style="13" hidden="1" customWidth="1"/>
    <col min="6159" max="6159" width="97.75" style="13" customWidth="1"/>
    <col min="6160" max="6160" width="14.125" style="13" customWidth="1"/>
    <col min="6161" max="6161" width="16" style="13" customWidth="1"/>
    <col min="6162" max="6164" width="10.125" style="13" customWidth="1"/>
    <col min="6165" max="6165" width="5.125" style="13" customWidth="1"/>
    <col min="6166" max="6172" width="8.875" style="13" customWidth="1"/>
    <col min="6173" max="6400" width="9" style="13"/>
    <col min="6401" max="6401" width="4.125" style="13" customWidth="1"/>
    <col min="6402" max="6402" width="22.5" style="13" customWidth="1"/>
    <col min="6403" max="6403" width="26.625" style="13" customWidth="1"/>
    <col min="6404" max="6404" width="17.125" style="13" customWidth="1"/>
    <col min="6405" max="6405" width="8.125" style="13" customWidth="1"/>
    <col min="6406" max="6406" width="4" style="13" customWidth="1"/>
    <col min="6407" max="6407" width="0" style="13" hidden="1" customWidth="1"/>
    <col min="6408" max="6408" width="23.25" style="13" customWidth="1"/>
    <col min="6409" max="6409" width="17.125" style="13" customWidth="1"/>
    <col min="6410" max="6410" width="8.125" style="13" customWidth="1"/>
    <col min="6411" max="6411" width="4" style="13" customWidth="1"/>
    <col min="6412" max="6412" width="0" style="13" hidden="1" customWidth="1"/>
    <col min="6413" max="6413" width="8.25" style="13" customWidth="1"/>
    <col min="6414" max="6414" width="0" style="13" hidden="1" customWidth="1"/>
    <col min="6415" max="6415" width="97.75" style="13" customWidth="1"/>
    <col min="6416" max="6416" width="14.125" style="13" customWidth="1"/>
    <col min="6417" max="6417" width="16" style="13" customWidth="1"/>
    <col min="6418" max="6420" width="10.125" style="13" customWidth="1"/>
    <col min="6421" max="6421" width="5.125" style="13" customWidth="1"/>
    <col min="6422" max="6428" width="8.875" style="13" customWidth="1"/>
    <col min="6429" max="6656" width="9" style="13"/>
    <col min="6657" max="6657" width="4.125" style="13" customWidth="1"/>
    <col min="6658" max="6658" width="22.5" style="13" customWidth="1"/>
    <col min="6659" max="6659" width="26.625" style="13" customWidth="1"/>
    <col min="6660" max="6660" width="17.125" style="13" customWidth="1"/>
    <col min="6661" max="6661" width="8.125" style="13" customWidth="1"/>
    <col min="6662" max="6662" width="4" style="13" customWidth="1"/>
    <col min="6663" max="6663" width="0" style="13" hidden="1" customWidth="1"/>
    <col min="6664" max="6664" width="23.25" style="13" customWidth="1"/>
    <col min="6665" max="6665" width="17.125" style="13" customWidth="1"/>
    <col min="6666" max="6666" width="8.125" style="13" customWidth="1"/>
    <col min="6667" max="6667" width="4" style="13" customWidth="1"/>
    <col min="6668" max="6668" width="0" style="13" hidden="1" customWidth="1"/>
    <col min="6669" max="6669" width="8.25" style="13" customWidth="1"/>
    <col min="6670" max="6670" width="0" style="13" hidden="1" customWidth="1"/>
    <col min="6671" max="6671" width="97.75" style="13" customWidth="1"/>
    <col min="6672" max="6672" width="14.125" style="13" customWidth="1"/>
    <col min="6673" max="6673" width="16" style="13" customWidth="1"/>
    <col min="6674" max="6676" width="10.125" style="13" customWidth="1"/>
    <col min="6677" max="6677" width="5.125" style="13" customWidth="1"/>
    <col min="6678" max="6684" width="8.875" style="13" customWidth="1"/>
    <col min="6685" max="6912" width="9" style="13"/>
    <col min="6913" max="6913" width="4.125" style="13" customWidth="1"/>
    <col min="6914" max="6914" width="22.5" style="13" customWidth="1"/>
    <col min="6915" max="6915" width="26.625" style="13" customWidth="1"/>
    <col min="6916" max="6916" width="17.125" style="13" customWidth="1"/>
    <col min="6917" max="6917" width="8.125" style="13" customWidth="1"/>
    <col min="6918" max="6918" width="4" style="13" customWidth="1"/>
    <col min="6919" max="6919" width="0" style="13" hidden="1" customWidth="1"/>
    <col min="6920" max="6920" width="23.25" style="13" customWidth="1"/>
    <col min="6921" max="6921" width="17.125" style="13" customWidth="1"/>
    <col min="6922" max="6922" width="8.125" style="13" customWidth="1"/>
    <col min="6923" max="6923" width="4" style="13" customWidth="1"/>
    <col min="6924" max="6924" width="0" style="13" hidden="1" customWidth="1"/>
    <col min="6925" max="6925" width="8.25" style="13" customWidth="1"/>
    <col min="6926" max="6926" width="0" style="13" hidden="1" customWidth="1"/>
    <col min="6927" max="6927" width="97.75" style="13" customWidth="1"/>
    <col min="6928" max="6928" width="14.125" style="13" customWidth="1"/>
    <col min="6929" max="6929" width="16" style="13" customWidth="1"/>
    <col min="6930" max="6932" width="10.125" style="13" customWidth="1"/>
    <col min="6933" max="6933" width="5.125" style="13" customWidth="1"/>
    <col min="6934" max="6940" width="8.875" style="13" customWidth="1"/>
    <col min="6941" max="7168" width="9" style="13"/>
    <col min="7169" max="7169" width="4.125" style="13" customWidth="1"/>
    <col min="7170" max="7170" width="22.5" style="13" customWidth="1"/>
    <col min="7171" max="7171" width="26.625" style="13" customWidth="1"/>
    <col min="7172" max="7172" width="17.125" style="13" customWidth="1"/>
    <col min="7173" max="7173" width="8.125" style="13" customWidth="1"/>
    <col min="7174" max="7174" width="4" style="13" customWidth="1"/>
    <col min="7175" max="7175" width="0" style="13" hidden="1" customWidth="1"/>
    <col min="7176" max="7176" width="23.25" style="13" customWidth="1"/>
    <col min="7177" max="7177" width="17.125" style="13" customWidth="1"/>
    <col min="7178" max="7178" width="8.125" style="13" customWidth="1"/>
    <col min="7179" max="7179" width="4" style="13" customWidth="1"/>
    <col min="7180" max="7180" width="0" style="13" hidden="1" customWidth="1"/>
    <col min="7181" max="7181" width="8.25" style="13" customWidth="1"/>
    <col min="7182" max="7182" width="0" style="13" hidden="1" customWidth="1"/>
    <col min="7183" max="7183" width="97.75" style="13" customWidth="1"/>
    <col min="7184" max="7184" width="14.125" style="13" customWidth="1"/>
    <col min="7185" max="7185" width="16" style="13" customWidth="1"/>
    <col min="7186" max="7188" width="10.125" style="13" customWidth="1"/>
    <col min="7189" max="7189" width="5.125" style="13" customWidth="1"/>
    <col min="7190" max="7196" width="8.875" style="13" customWidth="1"/>
    <col min="7197" max="7424" width="9" style="13"/>
    <col min="7425" max="7425" width="4.125" style="13" customWidth="1"/>
    <col min="7426" max="7426" width="22.5" style="13" customWidth="1"/>
    <col min="7427" max="7427" width="26.625" style="13" customWidth="1"/>
    <col min="7428" max="7428" width="17.125" style="13" customWidth="1"/>
    <col min="7429" max="7429" width="8.125" style="13" customWidth="1"/>
    <col min="7430" max="7430" width="4" style="13" customWidth="1"/>
    <col min="7431" max="7431" width="0" style="13" hidden="1" customWidth="1"/>
    <col min="7432" max="7432" width="23.25" style="13" customWidth="1"/>
    <col min="7433" max="7433" width="17.125" style="13" customWidth="1"/>
    <col min="7434" max="7434" width="8.125" style="13" customWidth="1"/>
    <col min="7435" max="7435" width="4" style="13" customWidth="1"/>
    <col min="7436" max="7436" width="0" style="13" hidden="1" customWidth="1"/>
    <col min="7437" max="7437" width="8.25" style="13" customWidth="1"/>
    <col min="7438" max="7438" width="0" style="13" hidden="1" customWidth="1"/>
    <col min="7439" max="7439" width="97.75" style="13" customWidth="1"/>
    <col min="7440" max="7440" width="14.125" style="13" customWidth="1"/>
    <col min="7441" max="7441" width="16" style="13" customWidth="1"/>
    <col min="7442" max="7444" width="10.125" style="13" customWidth="1"/>
    <col min="7445" max="7445" width="5.125" style="13" customWidth="1"/>
    <col min="7446" max="7452" width="8.875" style="13" customWidth="1"/>
    <col min="7453" max="7680" width="9" style="13"/>
    <col min="7681" max="7681" width="4.125" style="13" customWidth="1"/>
    <col min="7682" max="7682" width="22.5" style="13" customWidth="1"/>
    <col min="7683" max="7683" width="26.625" style="13" customWidth="1"/>
    <col min="7684" max="7684" width="17.125" style="13" customWidth="1"/>
    <col min="7685" max="7685" width="8.125" style="13" customWidth="1"/>
    <col min="7686" max="7686" width="4" style="13" customWidth="1"/>
    <col min="7687" max="7687" width="0" style="13" hidden="1" customWidth="1"/>
    <col min="7688" max="7688" width="23.25" style="13" customWidth="1"/>
    <col min="7689" max="7689" width="17.125" style="13" customWidth="1"/>
    <col min="7690" max="7690" width="8.125" style="13" customWidth="1"/>
    <col min="7691" max="7691" width="4" style="13" customWidth="1"/>
    <col min="7692" max="7692" width="0" style="13" hidden="1" customWidth="1"/>
    <col min="7693" max="7693" width="8.25" style="13" customWidth="1"/>
    <col min="7694" max="7694" width="0" style="13" hidden="1" customWidth="1"/>
    <col min="7695" max="7695" width="97.75" style="13" customWidth="1"/>
    <col min="7696" max="7696" width="14.125" style="13" customWidth="1"/>
    <col min="7697" max="7697" width="16" style="13" customWidth="1"/>
    <col min="7698" max="7700" width="10.125" style="13" customWidth="1"/>
    <col min="7701" max="7701" width="5.125" style="13" customWidth="1"/>
    <col min="7702" max="7708" width="8.875" style="13" customWidth="1"/>
    <col min="7709" max="7936" width="9" style="13"/>
    <col min="7937" max="7937" width="4.125" style="13" customWidth="1"/>
    <col min="7938" max="7938" width="22.5" style="13" customWidth="1"/>
    <col min="7939" max="7939" width="26.625" style="13" customWidth="1"/>
    <col min="7940" max="7940" width="17.125" style="13" customWidth="1"/>
    <col min="7941" max="7941" width="8.125" style="13" customWidth="1"/>
    <col min="7942" max="7942" width="4" style="13" customWidth="1"/>
    <col min="7943" max="7943" width="0" style="13" hidden="1" customWidth="1"/>
    <col min="7944" max="7944" width="23.25" style="13" customWidth="1"/>
    <col min="7945" max="7945" width="17.125" style="13" customWidth="1"/>
    <col min="7946" max="7946" width="8.125" style="13" customWidth="1"/>
    <col min="7947" max="7947" width="4" style="13" customWidth="1"/>
    <col min="7948" max="7948" width="0" style="13" hidden="1" customWidth="1"/>
    <col min="7949" max="7949" width="8.25" style="13" customWidth="1"/>
    <col min="7950" max="7950" width="0" style="13" hidden="1" customWidth="1"/>
    <col min="7951" max="7951" width="97.75" style="13" customWidth="1"/>
    <col min="7952" max="7952" width="14.125" style="13" customWidth="1"/>
    <col min="7953" max="7953" width="16" style="13" customWidth="1"/>
    <col min="7954" max="7956" width="10.125" style="13" customWidth="1"/>
    <col min="7957" max="7957" width="5.125" style="13" customWidth="1"/>
    <col min="7958" max="7964" width="8.875" style="13" customWidth="1"/>
    <col min="7965" max="8192" width="9" style="13"/>
    <col min="8193" max="8193" width="4.125" style="13" customWidth="1"/>
    <col min="8194" max="8194" width="22.5" style="13" customWidth="1"/>
    <col min="8195" max="8195" width="26.625" style="13" customWidth="1"/>
    <col min="8196" max="8196" width="17.125" style="13" customWidth="1"/>
    <col min="8197" max="8197" width="8.125" style="13" customWidth="1"/>
    <col min="8198" max="8198" width="4" style="13" customWidth="1"/>
    <col min="8199" max="8199" width="0" style="13" hidden="1" customWidth="1"/>
    <col min="8200" max="8200" width="23.25" style="13" customWidth="1"/>
    <col min="8201" max="8201" width="17.125" style="13" customWidth="1"/>
    <col min="8202" max="8202" width="8.125" style="13" customWidth="1"/>
    <col min="8203" max="8203" width="4" style="13" customWidth="1"/>
    <col min="8204" max="8204" width="0" style="13" hidden="1" customWidth="1"/>
    <col min="8205" max="8205" width="8.25" style="13" customWidth="1"/>
    <col min="8206" max="8206" width="0" style="13" hidden="1" customWidth="1"/>
    <col min="8207" max="8207" width="97.75" style="13" customWidth="1"/>
    <col min="8208" max="8208" width="14.125" style="13" customWidth="1"/>
    <col min="8209" max="8209" width="16" style="13" customWidth="1"/>
    <col min="8210" max="8212" width="10.125" style="13" customWidth="1"/>
    <col min="8213" max="8213" width="5.125" style="13" customWidth="1"/>
    <col min="8214" max="8220" width="8.875" style="13" customWidth="1"/>
    <col min="8221" max="8448" width="9" style="13"/>
    <col min="8449" max="8449" width="4.125" style="13" customWidth="1"/>
    <col min="8450" max="8450" width="22.5" style="13" customWidth="1"/>
    <col min="8451" max="8451" width="26.625" style="13" customWidth="1"/>
    <col min="8452" max="8452" width="17.125" style="13" customWidth="1"/>
    <col min="8453" max="8453" width="8.125" style="13" customWidth="1"/>
    <col min="8454" max="8454" width="4" style="13" customWidth="1"/>
    <col min="8455" max="8455" width="0" style="13" hidden="1" customWidth="1"/>
    <col min="8456" max="8456" width="23.25" style="13" customWidth="1"/>
    <col min="8457" max="8457" width="17.125" style="13" customWidth="1"/>
    <col min="8458" max="8458" width="8.125" style="13" customWidth="1"/>
    <col min="8459" max="8459" width="4" style="13" customWidth="1"/>
    <col min="8460" max="8460" width="0" style="13" hidden="1" customWidth="1"/>
    <col min="8461" max="8461" width="8.25" style="13" customWidth="1"/>
    <col min="8462" max="8462" width="0" style="13" hidden="1" customWidth="1"/>
    <col min="8463" max="8463" width="97.75" style="13" customWidth="1"/>
    <col min="8464" max="8464" width="14.125" style="13" customWidth="1"/>
    <col min="8465" max="8465" width="16" style="13" customWidth="1"/>
    <col min="8466" max="8468" width="10.125" style="13" customWidth="1"/>
    <col min="8469" max="8469" width="5.125" style="13" customWidth="1"/>
    <col min="8470" max="8476" width="8.875" style="13" customWidth="1"/>
    <col min="8477" max="8704" width="9" style="13"/>
    <col min="8705" max="8705" width="4.125" style="13" customWidth="1"/>
    <col min="8706" max="8706" width="22.5" style="13" customWidth="1"/>
    <col min="8707" max="8707" width="26.625" style="13" customWidth="1"/>
    <col min="8708" max="8708" width="17.125" style="13" customWidth="1"/>
    <col min="8709" max="8709" width="8.125" style="13" customWidth="1"/>
    <col min="8710" max="8710" width="4" style="13" customWidth="1"/>
    <col min="8711" max="8711" width="0" style="13" hidden="1" customWidth="1"/>
    <col min="8712" max="8712" width="23.25" style="13" customWidth="1"/>
    <col min="8713" max="8713" width="17.125" style="13" customWidth="1"/>
    <col min="8714" max="8714" width="8.125" style="13" customWidth="1"/>
    <col min="8715" max="8715" width="4" style="13" customWidth="1"/>
    <col min="8716" max="8716" width="0" style="13" hidden="1" customWidth="1"/>
    <col min="8717" max="8717" width="8.25" style="13" customWidth="1"/>
    <col min="8718" max="8718" width="0" style="13" hidden="1" customWidth="1"/>
    <col min="8719" max="8719" width="97.75" style="13" customWidth="1"/>
    <col min="8720" max="8720" width="14.125" style="13" customWidth="1"/>
    <col min="8721" max="8721" width="16" style="13" customWidth="1"/>
    <col min="8722" max="8724" width="10.125" style="13" customWidth="1"/>
    <col min="8725" max="8725" width="5.125" style="13" customWidth="1"/>
    <col min="8726" max="8732" width="8.875" style="13" customWidth="1"/>
    <col min="8733" max="8960" width="9" style="13"/>
    <col min="8961" max="8961" width="4.125" style="13" customWidth="1"/>
    <col min="8962" max="8962" width="22.5" style="13" customWidth="1"/>
    <col min="8963" max="8963" width="26.625" style="13" customWidth="1"/>
    <col min="8964" max="8964" width="17.125" style="13" customWidth="1"/>
    <col min="8965" max="8965" width="8.125" style="13" customWidth="1"/>
    <col min="8966" max="8966" width="4" style="13" customWidth="1"/>
    <col min="8967" max="8967" width="0" style="13" hidden="1" customWidth="1"/>
    <col min="8968" max="8968" width="23.25" style="13" customWidth="1"/>
    <col min="8969" max="8969" width="17.125" style="13" customWidth="1"/>
    <col min="8970" max="8970" width="8.125" style="13" customWidth="1"/>
    <col min="8971" max="8971" width="4" style="13" customWidth="1"/>
    <col min="8972" max="8972" width="0" style="13" hidden="1" customWidth="1"/>
    <col min="8973" max="8973" width="8.25" style="13" customWidth="1"/>
    <col min="8974" max="8974" width="0" style="13" hidden="1" customWidth="1"/>
    <col min="8975" max="8975" width="97.75" style="13" customWidth="1"/>
    <col min="8976" max="8976" width="14.125" style="13" customWidth="1"/>
    <col min="8977" max="8977" width="16" style="13" customWidth="1"/>
    <col min="8978" max="8980" width="10.125" style="13" customWidth="1"/>
    <col min="8981" max="8981" width="5.125" style="13" customWidth="1"/>
    <col min="8982" max="8988" width="8.875" style="13" customWidth="1"/>
    <col min="8989" max="9216" width="9" style="13"/>
    <col min="9217" max="9217" width="4.125" style="13" customWidth="1"/>
    <col min="9218" max="9218" width="22.5" style="13" customWidth="1"/>
    <col min="9219" max="9219" width="26.625" style="13" customWidth="1"/>
    <col min="9220" max="9220" width="17.125" style="13" customWidth="1"/>
    <col min="9221" max="9221" width="8.125" style="13" customWidth="1"/>
    <col min="9222" max="9222" width="4" style="13" customWidth="1"/>
    <col min="9223" max="9223" width="0" style="13" hidden="1" customWidth="1"/>
    <col min="9224" max="9224" width="23.25" style="13" customWidth="1"/>
    <col min="9225" max="9225" width="17.125" style="13" customWidth="1"/>
    <col min="9226" max="9226" width="8.125" style="13" customWidth="1"/>
    <col min="9227" max="9227" width="4" style="13" customWidth="1"/>
    <col min="9228" max="9228" width="0" style="13" hidden="1" customWidth="1"/>
    <col min="9229" max="9229" width="8.25" style="13" customWidth="1"/>
    <col min="9230" max="9230" width="0" style="13" hidden="1" customWidth="1"/>
    <col min="9231" max="9231" width="97.75" style="13" customWidth="1"/>
    <col min="9232" max="9232" width="14.125" style="13" customWidth="1"/>
    <col min="9233" max="9233" width="16" style="13" customWidth="1"/>
    <col min="9234" max="9236" width="10.125" style="13" customWidth="1"/>
    <col min="9237" max="9237" width="5.125" style="13" customWidth="1"/>
    <col min="9238" max="9244" width="8.875" style="13" customWidth="1"/>
    <col min="9245" max="9472" width="9" style="13"/>
    <col min="9473" max="9473" width="4.125" style="13" customWidth="1"/>
    <col min="9474" max="9474" width="22.5" style="13" customWidth="1"/>
    <col min="9475" max="9475" width="26.625" style="13" customWidth="1"/>
    <col min="9476" max="9476" width="17.125" style="13" customWidth="1"/>
    <col min="9477" max="9477" width="8.125" style="13" customWidth="1"/>
    <col min="9478" max="9478" width="4" style="13" customWidth="1"/>
    <col min="9479" max="9479" width="0" style="13" hidden="1" customWidth="1"/>
    <col min="9480" max="9480" width="23.25" style="13" customWidth="1"/>
    <col min="9481" max="9481" width="17.125" style="13" customWidth="1"/>
    <col min="9482" max="9482" width="8.125" style="13" customWidth="1"/>
    <col min="9483" max="9483" width="4" style="13" customWidth="1"/>
    <col min="9484" max="9484" width="0" style="13" hidden="1" customWidth="1"/>
    <col min="9485" max="9485" width="8.25" style="13" customWidth="1"/>
    <col min="9486" max="9486" width="0" style="13" hidden="1" customWidth="1"/>
    <col min="9487" max="9487" width="97.75" style="13" customWidth="1"/>
    <col min="9488" max="9488" width="14.125" style="13" customWidth="1"/>
    <col min="9489" max="9489" width="16" style="13" customWidth="1"/>
    <col min="9490" max="9492" width="10.125" style="13" customWidth="1"/>
    <col min="9493" max="9493" width="5.125" style="13" customWidth="1"/>
    <col min="9494" max="9500" width="8.875" style="13" customWidth="1"/>
    <col min="9501" max="9728" width="9" style="13"/>
    <col min="9729" max="9729" width="4.125" style="13" customWidth="1"/>
    <col min="9730" max="9730" width="22.5" style="13" customWidth="1"/>
    <col min="9731" max="9731" width="26.625" style="13" customWidth="1"/>
    <col min="9732" max="9732" width="17.125" style="13" customWidth="1"/>
    <col min="9733" max="9733" width="8.125" style="13" customWidth="1"/>
    <col min="9734" max="9734" width="4" style="13" customWidth="1"/>
    <col min="9735" max="9735" width="0" style="13" hidden="1" customWidth="1"/>
    <col min="9736" max="9736" width="23.25" style="13" customWidth="1"/>
    <col min="9737" max="9737" width="17.125" style="13" customWidth="1"/>
    <col min="9738" max="9738" width="8.125" style="13" customWidth="1"/>
    <col min="9739" max="9739" width="4" style="13" customWidth="1"/>
    <col min="9740" max="9740" width="0" style="13" hidden="1" customWidth="1"/>
    <col min="9741" max="9741" width="8.25" style="13" customWidth="1"/>
    <col min="9742" max="9742" width="0" style="13" hidden="1" customWidth="1"/>
    <col min="9743" max="9743" width="97.75" style="13" customWidth="1"/>
    <col min="9744" max="9744" width="14.125" style="13" customWidth="1"/>
    <col min="9745" max="9745" width="16" style="13" customWidth="1"/>
    <col min="9746" max="9748" width="10.125" style="13" customWidth="1"/>
    <col min="9749" max="9749" width="5.125" style="13" customWidth="1"/>
    <col min="9750" max="9756" width="8.875" style="13" customWidth="1"/>
    <col min="9757" max="9984" width="9" style="13"/>
    <col min="9985" max="9985" width="4.125" style="13" customWidth="1"/>
    <col min="9986" max="9986" width="22.5" style="13" customWidth="1"/>
    <col min="9987" max="9987" width="26.625" style="13" customWidth="1"/>
    <col min="9988" max="9988" width="17.125" style="13" customWidth="1"/>
    <col min="9989" max="9989" width="8.125" style="13" customWidth="1"/>
    <col min="9990" max="9990" width="4" style="13" customWidth="1"/>
    <col min="9991" max="9991" width="0" style="13" hidden="1" customWidth="1"/>
    <col min="9992" max="9992" width="23.25" style="13" customWidth="1"/>
    <col min="9993" max="9993" width="17.125" style="13" customWidth="1"/>
    <col min="9994" max="9994" width="8.125" style="13" customWidth="1"/>
    <col min="9995" max="9995" width="4" style="13" customWidth="1"/>
    <col min="9996" max="9996" width="0" style="13" hidden="1" customWidth="1"/>
    <col min="9997" max="9997" width="8.25" style="13" customWidth="1"/>
    <col min="9998" max="9998" width="0" style="13" hidden="1" customWidth="1"/>
    <col min="9999" max="9999" width="97.75" style="13" customWidth="1"/>
    <col min="10000" max="10000" width="14.125" style="13" customWidth="1"/>
    <col min="10001" max="10001" width="16" style="13" customWidth="1"/>
    <col min="10002" max="10004" width="10.125" style="13" customWidth="1"/>
    <col min="10005" max="10005" width="5.125" style="13" customWidth="1"/>
    <col min="10006" max="10012" width="8.875" style="13" customWidth="1"/>
    <col min="10013" max="10240" width="9" style="13"/>
    <col min="10241" max="10241" width="4.125" style="13" customWidth="1"/>
    <col min="10242" max="10242" width="22.5" style="13" customWidth="1"/>
    <col min="10243" max="10243" width="26.625" style="13" customWidth="1"/>
    <col min="10244" max="10244" width="17.125" style="13" customWidth="1"/>
    <col min="10245" max="10245" width="8.125" style="13" customWidth="1"/>
    <col min="10246" max="10246" width="4" style="13" customWidth="1"/>
    <col min="10247" max="10247" width="0" style="13" hidden="1" customWidth="1"/>
    <col min="10248" max="10248" width="23.25" style="13" customWidth="1"/>
    <col min="10249" max="10249" width="17.125" style="13" customWidth="1"/>
    <col min="10250" max="10250" width="8.125" style="13" customWidth="1"/>
    <col min="10251" max="10251" width="4" style="13" customWidth="1"/>
    <col min="10252" max="10252" width="0" style="13" hidden="1" customWidth="1"/>
    <col min="10253" max="10253" width="8.25" style="13" customWidth="1"/>
    <col min="10254" max="10254" width="0" style="13" hidden="1" customWidth="1"/>
    <col min="10255" max="10255" width="97.75" style="13" customWidth="1"/>
    <col min="10256" max="10256" width="14.125" style="13" customWidth="1"/>
    <col min="10257" max="10257" width="16" style="13" customWidth="1"/>
    <col min="10258" max="10260" width="10.125" style="13" customWidth="1"/>
    <col min="10261" max="10261" width="5.125" style="13" customWidth="1"/>
    <col min="10262" max="10268" width="8.875" style="13" customWidth="1"/>
    <col min="10269" max="10496" width="9" style="13"/>
    <col min="10497" max="10497" width="4.125" style="13" customWidth="1"/>
    <col min="10498" max="10498" width="22.5" style="13" customWidth="1"/>
    <col min="10499" max="10499" width="26.625" style="13" customWidth="1"/>
    <col min="10500" max="10500" width="17.125" style="13" customWidth="1"/>
    <col min="10501" max="10501" width="8.125" style="13" customWidth="1"/>
    <col min="10502" max="10502" width="4" style="13" customWidth="1"/>
    <col min="10503" max="10503" width="0" style="13" hidden="1" customWidth="1"/>
    <col min="10504" max="10504" width="23.25" style="13" customWidth="1"/>
    <col min="10505" max="10505" width="17.125" style="13" customWidth="1"/>
    <col min="10506" max="10506" width="8.125" style="13" customWidth="1"/>
    <col min="10507" max="10507" width="4" style="13" customWidth="1"/>
    <col min="10508" max="10508" width="0" style="13" hidden="1" customWidth="1"/>
    <col min="10509" max="10509" width="8.25" style="13" customWidth="1"/>
    <col min="10510" max="10510" width="0" style="13" hidden="1" customWidth="1"/>
    <col min="10511" max="10511" width="97.75" style="13" customWidth="1"/>
    <col min="10512" max="10512" width="14.125" style="13" customWidth="1"/>
    <col min="10513" max="10513" width="16" style="13" customWidth="1"/>
    <col min="10514" max="10516" width="10.125" style="13" customWidth="1"/>
    <col min="10517" max="10517" width="5.125" style="13" customWidth="1"/>
    <col min="10518" max="10524" width="8.875" style="13" customWidth="1"/>
    <col min="10525" max="10752" width="9" style="13"/>
    <col min="10753" max="10753" width="4.125" style="13" customWidth="1"/>
    <col min="10754" max="10754" width="22.5" style="13" customWidth="1"/>
    <col min="10755" max="10755" width="26.625" style="13" customWidth="1"/>
    <col min="10756" max="10756" width="17.125" style="13" customWidth="1"/>
    <col min="10757" max="10757" width="8.125" style="13" customWidth="1"/>
    <col min="10758" max="10758" width="4" style="13" customWidth="1"/>
    <col min="10759" max="10759" width="0" style="13" hidden="1" customWidth="1"/>
    <col min="10760" max="10760" width="23.25" style="13" customWidth="1"/>
    <col min="10761" max="10761" width="17.125" style="13" customWidth="1"/>
    <col min="10762" max="10762" width="8.125" style="13" customWidth="1"/>
    <col min="10763" max="10763" width="4" style="13" customWidth="1"/>
    <col min="10764" max="10764" width="0" style="13" hidden="1" customWidth="1"/>
    <col min="10765" max="10765" width="8.25" style="13" customWidth="1"/>
    <col min="10766" max="10766" width="0" style="13" hidden="1" customWidth="1"/>
    <col min="10767" max="10767" width="97.75" style="13" customWidth="1"/>
    <col min="10768" max="10768" width="14.125" style="13" customWidth="1"/>
    <col min="10769" max="10769" width="16" style="13" customWidth="1"/>
    <col min="10770" max="10772" width="10.125" style="13" customWidth="1"/>
    <col min="10773" max="10773" width="5.125" style="13" customWidth="1"/>
    <col min="10774" max="10780" width="8.875" style="13" customWidth="1"/>
    <col min="10781" max="11008" width="9" style="13"/>
    <col min="11009" max="11009" width="4.125" style="13" customWidth="1"/>
    <col min="11010" max="11010" width="22.5" style="13" customWidth="1"/>
    <col min="11011" max="11011" width="26.625" style="13" customWidth="1"/>
    <col min="11012" max="11012" width="17.125" style="13" customWidth="1"/>
    <col min="11013" max="11013" width="8.125" style="13" customWidth="1"/>
    <col min="11014" max="11014" width="4" style="13" customWidth="1"/>
    <col min="11015" max="11015" width="0" style="13" hidden="1" customWidth="1"/>
    <col min="11016" max="11016" width="23.25" style="13" customWidth="1"/>
    <col min="11017" max="11017" width="17.125" style="13" customWidth="1"/>
    <col min="11018" max="11018" width="8.125" style="13" customWidth="1"/>
    <col min="11019" max="11019" width="4" style="13" customWidth="1"/>
    <col min="11020" max="11020" width="0" style="13" hidden="1" customWidth="1"/>
    <col min="11021" max="11021" width="8.25" style="13" customWidth="1"/>
    <col min="11022" max="11022" width="0" style="13" hidden="1" customWidth="1"/>
    <col min="11023" max="11023" width="97.75" style="13" customWidth="1"/>
    <col min="11024" max="11024" width="14.125" style="13" customWidth="1"/>
    <col min="11025" max="11025" width="16" style="13" customWidth="1"/>
    <col min="11026" max="11028" width="10.125" style="13" customWidth="1"/>
    <col min="11029" max="11029" width="5.125" style="13" customWidth="1"/>
    <col min="11030" max="11036" width="8.875" style="13" customWidth="1"/>
    <col min="11037" max="11264" width="9" style="13"/>
    <col min="11265" max="11265" width="4.125" style="13" customWidth="1"/>
    <col min="11266" max="11266" width="22.5" style="13" customWidth="1"/>
    <col min="11267" max="11267" width="26.625" style="13" customWidth="1"/>
    <col min="11268" max="11268" width="17.125" style="13" customWidth="1"/>
    <col min="11269" max="11269" width="8.125" style="13" customWidth="1"/>
    <col min="11270" max="11270" width="4" style="13" customWidth="1"/>
    <col min="11271" max="11271" width="0" style="13" hidden="1" customWidth="1"/>
    <col min="11272" max="11272" width="23.25" style="13" customWidth="1"/>
    <col min="11273" max="11273" width="17.125" style="13" customWidth="1"/>
    <col min="11274" max="11274" width="8.125" style="13" customWidth="1"/>
    <col min="11275" max="11275" width="4" style="13" customWidth="1"/>
    <col min="11276" max="11276" width="0" style="13" hidden="1" customWidth="1"/>
    <col min="11277" max="11277" width="8.25" style="13" customWidth="1"/>
    <col min="11278" max="11278" width="0" style="13" hidden="1" customWidth="1"/>
    <col min="11279" max="11279" width="97.75" style="13" customWidth="1"/>
    <col min="11280" max="11280" width="14.125" style="13" customWidth="1"/>
    <col min="11281" max="11281" width="16" style="13" customWidth="1"/>
    <col min="11282" max="11284" width="10.125" style="13" customWidth="1"/>
    <col min="11285" max="11285" width="5.125" style="13" customWidth="1"/>
    <col min="11286" max="11292" width="8.875" style="13" customWidth="1"/>
    <col min="11293" max="11520" width="9" style="13"/>
    <col min="11521" max="11521" width="4.125" style="13" customWidth="1"/>
    <col min="11522" max="11522" width="22.5" style="13" customWidth="1"/>
    <col min="11523" max="11523" width="26.625" style="13" customWidth="1"/>
    <col min="11524" max="11524" width="17.125" style="13" customWidth="1"/>
    <col min="11525" max="11525" width="8.125" style="13" customWidth="1"/>
    <col min="11526" max="11526" width="4" style="13" customWidth="1"/>
    <col min="11527" max="11527" width="0" style="13" hidden="1" customWidth="1"/>
    <col min="11528" max="11528" width="23.25" style="13" customWidth="1"/>
    <col min="11529" max="11529" width="17.125" style="13" customWidth="1"/>
    <col min="11530" max="11530" width="8.125" style="13" customWidth="1"/>
    <col min="11531" max="11531" width="4" style="13" customWidth="1"/>
    <col min="11532" max="11532" width="0" style="13" hidden="1" customWidth="1"/>
    <col min="11533" max="11533" width="8.25" style="13" customWidth="1"/>
    <col min="11534" max="11534" width="0" style="13" hidden="1" customWidth="1"/>
    <col min="11535" max="11535" width="97.75" style="13" customWidth="1"/>
    <col min="11536" max="11536" width="14.125" style="13" customWidth="1"/>
    <col min="11537" max="11537" width="16" style="13" customWidth="1"/>
    <col min="11538" max="11540" width="10.125" style="13" customWidth="1"/>
    <col min="11541" max="11541" width="5.125" style="13" customWidth="1"/>
    <col min="11542" max="11548" width="8.875" style="13" customWidth="1"/>
    <col min="11549" max="11776" width="9" style="13"/>
    <col min="11777" max="11777" width="4.125" style="13" customWidth="1"/>
    <col min="11778" max="11778" width="22.5" style="13" customWidth="1"/>
    <col min="11779" max="11779" width="26.625" style="13" customWidth="1"/>
    <col min="11780" max="11780" width="17.125" style="13" customWidth="1"/>
    <col min="11781" max="11781" width="8.125" style="13" customWidth="1"/>
    <col min="11782" max="11782" width="4" style="13" customWidth="1"/>
    <col min="11783" max="11783" width="0" style="13" hidden="1" customWidth="1"/>
    <col min="11784" max="11784" width="23.25" style="13" customWidth="1"/>
    <col min="11785" max="11785" width="17.125" style="13" customWidth="1"/>
    <col min="11786" max="11786" width="8.125" style="13" customWidth="1"/>
    <col min="11787" max="11787" width="4" style="13" customWidth="1"/>
    <col min="11788" max="11788" width="0" style="13" hidden="1" customWidth="1"/>
    <col min="11789" max="11789" width="8.25" style="13" customWidth="1"/>
    <col min="11790" max="11790" width="0" style="13" hidden="1" customWidth="1"/>
    <col min="11791" max="11791" width="97.75" style="13" customWidth="1"/>
    <col min="11792" max="11792" width="14.125" style="13" customWidth="1"/>
    <col min="11793" max="11793" width="16" style="13" customWidth="1"/>
    <col min="11794" max="11796" width="10.125" style="13" customWidth="1"/>
    <col min="11797" max="11797" width="5.125" style="13" customWidth="1"/>
    <col min="11798" max="11804" width="8.875" style="13" customWidth="1"/>
    <col min="11805" max="12032" width="9" style="13"/>
    <col min="12033" max="12033" width="4.125" style="13" customWidth="1"/>
    <col min="12034" max="12034" width="22.5" style="13" customWidth="1"/>
    <col min="12035" max="12035" width="26.625" style="13" customWidth="1"/>
    <col min="12036" max="12036" width="17.125" style="13" customWidth="1"/>
    <col min="12037" max="12037" width="8.125" style="13" customWidth="1"/>
    <col min="12038" max="12038" width="4" style="13" customWidth="1"/>
    <col min="12039" max="12039" width="0" style="13" hidden="1" customWidth="1"/>
    <col min="12040" max="12040" width="23.25" style="13" customWidth="1"/>
    <col min="12041" max="12041" width="17.125" style="13" customWidth="1"/>
    <col min="12042" max="12042" width="8.125" style="13" customWidth="1"/>
    <col min="12043" max="12043" width="4" style="13" customWidth="1"/>
    <col min="12044" max="12044" width="0" style="13" hidden="1" customWidth="1"/>
    <col min="12045" max="12045" width="8.25" style="13" customWidth="1"/>
    <col min="12046" max="12046" width="0" style="13" hidden="1" customWidth="1"/>
    <col min="12047" max="12047" width="97.75" style="13" customWidth="1"/>
    <col min="12048" max="12048" width="14.125" style="13" customWidth="1"/>
    <col min="12049" max="12049" width="16" style="13" customWidth="1"/>
    <col min="12050" max="12052" width="10.125" style="13" customWidth="1"/>
    <col min="12053" max="12053" width="5.125" style="13" customWidth="1"/>
    <col min="12054" max="12060" width="8.875" style="13" customWidth="1"/>
    <col min="12061" max="12288" width="9" style="13"/>
    <col min="12289" max="12289" width="4.125" style="13" customWidth="1"/>
    <col min="12290" max="12290" width="22.5" style="13" customWidth="1"/>
    <col min="12291" max="12291" width="26.625" style="13" customWidth="1"/>
    <col min="12292" max="12292" width="17.125" style="13" customWidth="1"/>
    <col min="12293" max="12293" width="8.125" style="13" customWidth="1"/>
    <col min="12294" max="12294" width="4" style="13" customWidth="1"/>
    <col min="12295" max="12295" width="0" style="13" hidden="1" customWidth="1"/>
    <col min="12296" max="12296" width="23.25" style="13" customWidth="1"/>
    <col min="12297" max="12297" width="17.125" style="13" customWidth="1"/>
    <col min="12298" max="12298" width="8.125" style="13" customWidth="1"/>
    <col min="12299" max="12299" width="4" style="13" customWidth="1"/>
    <col min="12300" max="12300" width="0" style="13" hidden="1" customWidth="1"/>
    <col min="12301" max="12301" width="8.25" style="13" customWidth="1"/>
    <col min="12302" max="12302" width="0" style="13" hidden="1" customWidth="1"/>
    <col min="12303" max="12303" width="97.75" style="13" customWidth="1"/>
    <col min="12304" max="12304" width="14.125" style="13" customWidth="1"/>
    <col min="12305" max="12305" width="16" style="13" customWidth="1"/>
    <col min="12306" max="12308" width="10.125" style="13" customWidth="1"/>
    <col min="12309" max="12309" width="5.125" style="13" customWidth="1"/>
    <col min="12310" max="12316" width="8.875" style="13" customWidth="1"/>
    <col min="12317" max="12544" width="9" style="13"/>
    <col min="12545" max="12545" width="4.125" style="13" customWidth="1"/>
    <col min="12546" max="12546" width="22.5" style="13" customWidth="1"/>
    <col min="12547" max="12547" width="26.625" style="13" customWidth="1"/>
    <col min="12548" max="12548" width="17.125" style="13" customWidth="1"/>
    <col min="12549" max="12549" width="8.125" style="13" customWidth="1"/>
    <col min="12550" max="12550" width="4" style="13" customWidth="1"/>
    <col min="12551" max="12551" width="0" style="13" hidden="1" customWidth="1"/>
    <col min="12552" max="12552" width="23.25" style="13" customWidth="1"/>
    <col min="12553" max="12553" width="17.125" style="13" customWidth="1"/>
    <col min="12554" max="12554" width="8.125" style="13" customWidth="1"/>
    <col min="12555" max="12555" width="4" style="13" customWidth="1"/>
    <col min="12556" max="12556" width="0" style="13" hidden="1" customWidth="1"/>
    <col min="12557" max="12557" width="8.25" style="13" customWidth="1"/>
    <col min="12558" max="12558" width="0" style="13" hidden="1" customWidth="1"/>
    <col min="12559" max="12559" width="97.75" style="13" customWidth="1"/>
    <col min="12560" max="12560" width="14.125" style="13" customWidth="1"/>
    <col min="12561" max="12561" width="16" style="13" customWidth="1"/>
    <col min="12562" max="12564" width="10.125" style="13" customWidth="1"/>
    <col min="12565" max="12565" width="5.125" style="13" customWidth="1"/>
    <col min="12566" max="12572" width="8.875" style="13" customWidth="1"/>
    <col min="12573" max="12800" width="9" style="13"/>
    <col min="12801" max="12801" width="4.125" style="13" customWidth="1"/>
    <col min="12802" max="12802" width="22.5" style="13" customWidth="1"/>
    <col min="12803" max="12803" width="26.625" style="13" customWidth="1"/>
    <col min="12804" max="12804" width="17.125" style="13" customWidth="1"/>
    <col min="12805" max="12805" width="8.125" style="13" customWidth="1"/>
    <col min="12806" max="12806" width="4" style="13" customWidth="1"/>
    <col min="12807" max="12807" width="0" style="13" hidden="1" customWidth="1"/>
    <col min="12808" max="12808" width="23.25" style="13" customWidth="1"/>
    <col min="12809" max="12809" width="17.125" style="13" customWidth="1"/>
    <col min="12810" max="12810" width="8.125" style="13" customWidth="1"/>
    <col min="12811" max="12811" width="4" style="13" customWidth="1"/>
    <col min="12812" max="12812" width="0" style="13" hidden="1" customWidth="1"/>
    <col min="12813" max="12813" width="8.25" style="13" customWidth="1"/>
    <col min="12814" max="12814" width="0" style="13" hidden="1" customWidth="1"/>
    <col min="12815" max="12815" width="97.75" style="13" customWidth="1"/>
    <col min="12816" max="12816" width="14.125" style="13" customWidth="1"/>
    <col min="12817" max="12817" width="16" style="13" customWidth="1"/>
    <col min="12818" max="12820" width="10.125" style="13" customWidth="1"/>
    <col min="12821" max="12821" width="5.125" style="13" customWidth="1"/>
    <col min="12822" max="12828" width="8.875" style="13" customWidth="1"/>
    <col min="12829" max="13056" width="9" style="13"/>
    <col min="13057" max="13057" width="4.125" style="13" customWidth="1"/>
    <col min="13058" max="13058" width="22.5" style="13" customWidth="1"/>
    <col min="13059" max="13059" width="26.625" style="13" customWidth="1"/>
    <col min="13060" max="13060" width="17.125" style="13" customWidth="1"/>
    <col min="13061" max="13061" width="8.125" style="13" customWidth="1"/>
    <col min="13062" max="13062" width="4" style="13" customWidth="1"/>
    <col min="13063" max="13063" width="0" style="13" hidden="1" customWidth="1"/>
    <col min="13064" max="13064" width="23.25" style="13" customWidth="1"/>
    <col min="13065" max="13065" width="17.125" style="13" customWidth="1"/>
    <col min="13066" max="13066" width="8.125" style="13" customWidth="1"/>
    <col min="13067" max="13067" width="4" style="13" customWidth="1"/>
    <col min="13068" max="13068" width="0" style="13" hidden="1" customWidth="1"/>
    <col min="13069" max="13069" width="8.25" style="13" customWidth="1"/>
    <col min="13070" max="13070" width="0" style="13" hidden="1" customWidth="1"/>
    <col min="13071" max="13071" width="97.75" style="13" customWidth="1"/>
    <col min="13072" max="13072" width="14.125" style="13" customWidth="1"/>
    <col min="13073" max="13073" width="16" style="13" customWidth="1"/>
    <col min="13074" max="13076" width="10.125" style="13" customWidth="1"/>
    <col min="13077" max="13077" width="5.125" style="13" customWidth="1"/>
    <col min="13078" max="13084" width="8.875" style="13" customWidth="1"/>
    <col min="13085" max="13312" width="9" style="13"/>
    <col min="13313" max="13313" width="4.125" style="13" customWidth="1"/>
    <col min="13314" max="13314" width="22.5" style="13" customWidth="1"/>
    <col min="13315" max="13315" width="26.625" style="13" customWidth="1"/>
    <col min="13316" max="13316" width="17.125" style="13" customWidth="1"/>
    <col min="13317" max="13317" width="8.125" style="13" customWidth="1"/>
    <col min="13318" max="13318" width="4" style="13" customWidth="1"/>
    <col min="13319" max="13319" width="0" style="13" hidden="1" customWidth="1"/>
    <col min="13320" max="13320" width="23.25" style="13" customWidth="1"/>
    <col min="13321" max="13321" width="17.125" style="13" customWidth="1"/>
    <col min="13322" max="13322" width="8.125" style="13" customWidth="1"/>
    <col min="13323" max="13323" width="4" style="13" customWidth="1"/>
    <col min="13324" max="13324" width="0" style="13" hidden="1" customWidth="1"/>
    <col min="13325" max="13325" width="8.25" style="13" customWidth="1"/>
    <col min="13326" max="13326" width="0" style="13" hidden="1" customWidth="1"/>
    <col min="13327" max="13327" width="97.75" style="13" customWidth="1"/>
    <col min="13328" max="13328" width="14.125" style="13" customWidth="1"/>
    <col min="13329" max="13329" width="16" style="13" customWidth="1"/>
    <col min="13330" max="13332" width="10.125" style="13" customWidth="1"/>
    <col min="13333" max="13333" width="5.125" style="13" customWidth="1"/>
    <col min="13334" max="13340" width="8.875" style="13" customWidth="1"/>
    <col min="13341" max="13568" width="9" style="13"/>
    <col min="13569" max="13569" width="4.125" style="13" customWidth="1"/>
    <col min="13570" max="13570" width="22.5" style="13" customWidth="1"/>
    <col min="13571" max="13571" width="26.625" style="13" customWidth="1"/>
    <col min="13572" max="13572" width="17.125" style="13" customWidth="1"/>
    <col min="13573" max="13573" width="8.125" style="13" customWidth="1"/>
    <col min="13574" max="13574" width="4" style="13" customWidth="1"/>
    <col min="13575" max="13575" width="0" style="13" hidden="1" customWidth="1"/>
    <col min="13576" max="13576" width="23.25" style="13" customWidth="1"/>
    <col min="13577" max="13577" width="17.125" style="13" customWidth="1"/>
    <col min="13578" max="13578" width="8.125" style="13" customWidth="1"/>
    <col min="13579" max="13579" width="4" style="13" customWidth="1"/>
    <col min="13580" max="13580" width="0" style="13" hidden="1" customWidth="1"/>
    <col min="13581" max="13581" width="8.25" style="13" customWidth="1"/>
    <col min="13582" max="13582" width="0" style="13" hidden="1" customWidth="1"/>
    <col min="13583" max="13583" width="97.75" style="13" customWidth="1"/>
    <col min="13584" max="13584" width="14.125" style="13" customWidth="1"/>
    <col min="13585" max="13585" width="16" style="13" customWidth="1"/>
    <col min="13586" max="13588" width="10.125" style="13" customWidth="1"/>
    <col min="13589" max="13589" width="5.125" style="13" customWidth="1"/>
    <col min="13590" max="13596" width="8.875" style="13" customWidth="1"/>
    <col min="13597" max="13824" width="9" style="13"/>
    <col min="13825" max="13825" width="4.125" style="13" customWidth="1"/>
    <col min="13826" max="13826" width="22.5" style="13" customWidth="1"/>
    <col min="13827" max="13827" width="26.625" style="13" customWidth="1"/>
    <col min="13828" max="13828" width="17.125" style="13" customWidth="1"/>
    <col min="13829" max="13829" width="8.125" style="13" customWidth="1"/>
    <col min="13830" max="13830" width="4" style="13" customWidth="1"/>
    <col min="13831" max="13831" width="0" style="13" hidden="1" customWidth="1"/>
    <col min="13832" max="13832" width="23.25" style="13" customWidth="1"/>
    <col min="13833" max="13833" width="17.125" style="13" customWidth="1"/>
    <col min="13834" max="13834" width="8.125" style="13" customWidth="1"/>
    <col min="13835" max="13835" width="4" style="13" customWidth="1"/>
    <col min="13836" max="13836" width="0" style="13" hidden="1" customWidth="1"/>
    <col min="13837" max="13837" width="8.25" style="13" customWidth="1"/>
    <col min="13838" max="13838" width="0" style="13" hidden="1" customWidth="1"/>
    <col min="13839" max="13839" width="97.75" style="13" customWidth="1"/>
    <col min="13840" max="13840" width="14.125" style="13" customWidth="1"/>
    <col min="13841" max="13841" width="16" style="13" customWidth="1"/>
    <col min="13842" max="13844" width="10.125" style="13" customWidth="1"/>
    <col min="13845" max="13845" width="5.125" style="13" customWidth="1"/>
    <col min="13846" max="13852" width="8.875" style="13" customWidth="1"/>
    <col min="13853" max="14080" width="9" style="13"/>
    <col min="14081" max="14081" width="4.125" style="13" customWidth="1"/>
    <col min="14082" max="14082" width="22.5" style="13" customWidth="1"/>
    <col min="14083" max="14083" width="26.625" style="13" customWidth="1"/>
    <col min="14084" max="14084" width="17.125" style="13" customWidth="1"/>
    <col min="14085" max="14085" width="8.125" style="13" customWidth="1"/>
    <col min="14086" max="14086" width="4" style="13" customWidth="1"/>
    <col min="14087" max="14087" width="0" style="13" hidden="1" customWidth="1"/>
    <col min="14088" max="14088" width="23.25" style="13" customWidth="1"/>
    <col min="14089" max="14089" width="17.125" style="13" customWidth="1"/>
    <col min="14090" max="14090" width="8.125" style="13" customWidth="1"/>
    <col min="14091" max="14091" width="4" style="13" customWidth="1"/>
    <col min="14092" max="14092" width="0" style="13" hidden="1" customWidth="1"/>
    <col min="14093" max="14093" width="8.25" style="13" customWidth="1"/>
    <col min="14094" max="14094" width="0" style="13" hidden="1" customWidth="1"/>
    <col min="14095" max="14095" width="97.75" style="13" customWidth="1"/>
    <col min="14096" max="14096" width="14.125" style="13" customWidth="1"/>
    <col min="14097" max="14097" width="16" style="13" customWidth="1"/>
    <col min="14098" max="14100" width="10.125" style="13" customWidth="1"/>
    <col min="14101" max="14101" width="5.125" style="13" customWidth="1"/>
    <col min="14102" max="14108" width="8.875" style="13" customWidth="1"/>
    <col min="14109" max="14336" width="9" style="13"/>
    <col min="14337" max="14337" width="4.125" style="13" customWidth="1"/>
    <col min="14338" max="14338" width="22.5" style="13" customWidth="1"/>
    <col min="14339" max="14339" width="26.625" style="13" customWidth="1"/>
    <col min="14340" max="14340" width="17.125" style="13" customWidth="1"/>
    <col min="14341" max="14341" width="8.125" style="13" customWidth="1"/>
    <col min="14342" max="14342" width="4" style="13" customWidth="1"/>
    <col min="14343" max="14343" width="0" style="13" hidden="1" customWidth="1"/>
    <col min="14344" max="14344" width="23.25" style="13" customWidth="1"/>
    <col min="14345" max="14345" width="17.125" style="13" customWidth="1"/>
    <col min="14346" max="14346" width="8.125" style="13" customWidth="1"/>
    <col min="14347" max="14347" width="4" style="13" customWidth="1"/>
    <col min="14348" max="14348" width="0" style="13" hidden="1" customWidth="1"/>
    <col min="14349" max="14349" width="8.25" style="13" customWidth="1"/>
    <col min="14350" max="14350" width="0" style="13" hidden="1" customWidth="1"/>
    <col min="14351" max="14351" width="97.75" style="13" customWidth="1"/>
    <col min="14352" max="14352" width="14.125" style="13" customWidth="1"/>
    <col min="14353" max="14353" width="16" style="13" customWidth="1"/>
    <col min="14354" max="14356" width="10.125" style="13" customWidth="1"/>
    <col min="14357" max="14357" width="5.125" style="13" customWidth="1"/>
    <col min="14358" max="14364" width="8.875" style="13" customWidth="1"/>
    <col min="14365" max="14592" width="9" style="13"/>
    <col min="14593" max="14593" width="4.125" style="13" customWidth="1"/>
    <col min="14594" max="14594" width="22.5" style="13" customWidth="1"/>
    <col min="14595" max="14595" width="26.625" style="13" customWidth="1"/>
    <col min="14596" max="14596" width="17.125" style="13" customWidth="1"/>
    <col min="14597" max="14597" width="8.125" style="13" customWidth="1"/>
    <col min="14598" max="14598" width="4" style="13" customWidth="1"/>
    <col min="14599" max="14599" width="0" style="13" hidden="1" customWidth="1"/>
    <col min="14600" max="14600" width="23.25" style="13" customWidth="1"/>
    <col min="14601" max="14601" width="17.125" style="13" customWidth="1"/>
    <col min="14602" max="14602" width="8.125" style="13" customWidth="1"/>
    <col min="14603" max="14603" width="4" style="13" customWidth="1"/>
    <col min="14604" max="14604" width="0" style="13" hidden="1" customWidth="1"/>
    <col min="14605" max="14605" width="8.25" style="13" customWidth="1"/>
    <col min="14606" max="14606" width="0" style="13" hidden="1" customWidth="1"/>
    <col min="14607" max="14607" width="97.75" style="13" customWidth="1"/>
    <col min="14608" max="14608" width="14.125" style="13" customWidth="1"/>
    <col min="14609" max="14609" width="16" style="13" customWidth="1"/>
    <col min="14610" max="14612" width="10.125" style="13" customWidth="1"/>
    <col min="14613" max="14613" width="5.125" style="13" customWidth="1"/>
    <col min="14614" max="14620" width="8.875" style="13" customWidth="1"/>
    <col min="14621" max="14848" width="9" style="13"/>
    <col min="14849" max="14849" width="4.125" style="13" customWidth="1"/>
    <col min="14850" max="14850" width="22.5" style="13" customWidth="1"/>
    <col min="14851" max="14851" width="26.625" style="13" customWidth="1"/>
    <col min="14852" max="14852" width="17.125" style="13" customWidth="1"/>
    <col min="14853" max="14853" width="8.125" style="13" customWidth="1"/>
    <col min="14854" max="14854" width="4" style="13" customWidth="1"/>
    <col min="14855" max="14855" width="0" style="13" hidden="1" customWidth="1"/>
    <col min="14856" max="14856" width="23.25" style="13" customWidth="1"/>
    <col min="14857" max="14857" width="17.125" style="13" customWidth="1"/>
    <col min="14858" max="14858" width="8.125" style="13" customWidth="1"/>
    <col min="14859" max="14859" width="4" style="13" customWidth="1"/>
    <col min="14860" max="14860" width="0" style="13" hidden="1" customWidth="1"/>
    <col min="14861" max="14861" width="8.25" style="13" customWidth="1"/>
    <col min="14862" max="14862" width="0" style="13" hidden="1" customWidth="1"/>
    <col min="14863" max="14863" width="97.75" style="13" customWidth="1"/>
    <col min="14864" max="14864" width="14.125" style="13" customWidth="1"/>
    <col min="14865" max="14865" width="16" style="13" customWidth="1"/>
    <col min="14866" max="14868" width="10.125" style="13" customWidth="1"/>
    <col min="14869" max="14869" width="5.125" style="13" customWidth="1"/>
    <col min="14870" max="14876" width="8.875" style="13" customWidth="1"/>
    <col min="14877" max="15104" width="9" style="13"/>
    <col min="15105" max="15105" width="4.125" style="13" customWidth="1"/>
    <col min="15106" max="15106" width="22.5" style="13" customWidth="1"/>
    <col min="15107" max="15107" width="26.625" style="13" customWidth="1"/>
    <col min="15108" max="15108" width="17.125" style="13" customWidth="1"/>
    <col min="15109" max="15109" width="8.125" style="13" customWidth="1"/>
    <col min="15110" max="15110" width="4" style="13" customWidth="1"/>
    <col min="15111" max="15111" width="0" style="13" hidden="1" customWidth="1"/>
    <col min="15112" max="15112" width="23.25" style="13" customWidth="1"/>
    <col min="15113" max="15113" width="17.125" style="13" customWidth="1"/>
    <col min="15114" max="15114" width="8.125" style="13" customWidth="1"/>
    <col min="15115" max="15115" width="4" style="13" customWidth="1"/>
    <col min="15116" max="15116" width="0" style="13" hidden="1" customWidth="1"/>
    <col min="15117" max="15117" width="8.25" style="13" customWidth="1"/>
    <col min="15118" max="15118" width="0" style="13" hidden="1" customWidth="1"/>
    <col min="15119" max="15119" width="97.75" style="13" customWidth="1"/>
    <col min="15120" max="15120" width="14.125" style="13" customWidth="1"/>
    <col min="15121" max="15121" width="16" style="13" customWidth="1"/>
    <col min="15122" max="15124" width="10.125" style="13" customWidth="1"/>
    <col min="15125" max="15125" width="5.125" style="13" customWidth="1"/>
    <col min="15126" max="15132" width="8.875" style="13" customWidth="1"/>
    <col min="15133" max="15360" width="9" style="13"/>
    <col min="15361" max="15361" width="4.125" style="13" customWidth="1"/>
    <col min="15362" max="15362" width="22.5" style="13" customWidth="1"/>
    <col min="15363" max="15363" width="26.625" style="13" customWidth="1"/>
    <col min="15364" max="15364" width="17.125" style="13" customWidth="1"/>
    <col min="15365" max="15365" width="8.125" style="13" customWidth="1"/>
    <col min="15366" max="15366" width="4" style="13" customWidth="1"/>
    <col min="15367" max="15367" width="0" style="13" hidden="1" customWidth="1"/>
    <col min="15368" max="15368" width="23.25" style="13" customWidth="1"/>
    <col min="15369" max="15369" width="17.125" style="13" customWidth="1"/>
    <col min="15370" max="15370" width="8.125" style="13" customWidth="1"/>
    <col min="15371" max="15371" width="4" style="13" customWidth="1"/>
    <col min="15372" max="15372" width="0" style="13" hidden="1" customWidth="1"/>
    <col min="15373" max="15373" width="8.25" style="13" customWidth="1"/>
    <col min="15374" max="15374" width="0" style="13" hidden="1" customWidth="1"/>
    <col min="15375" max="15375" width="97.75" style="13" customWidth="1"/>
    <col min="15376" max="15376" width="14.125" style="13" customWidth="1"/>
    <col min="15377" max="15377" width="16" style="13" customWidth="1"/>
    <col min="15378" max="15380" width="10.125" style="13" customWidth="1"/>
    <col min="15381" max="15381" width="5.125" style="13" customWidth="1"/>
    <col min="15382" max="15388" width="8.875" style="13" customWidth="1"/>
    <col min="15389" max="15616" width="9" style="13"/>
    <col min="15617" max="15617" width="4.125" style="13" customWidth="1"/>
    <col min="15618" max="15618" width="22.5" style="13" customWidth="1"/>
    <col min="15619" max="15619" width="26.625" style="13" customWidth="1"/>
    <col min="15620" max="15620" width="17.125" style="13" customWidth="1"/>
    <col min="15621" max="15621" width="8.125" style="13" customWidth="1"/>
    <col min="15622" max="15622" width="4" style="13" customWidth="1"/>
    <col min="15623" max="15623" width="0" style="13" hidden="1" customWidth="1"/>
    <col min="15624" max="15624" width="23.25" style="13" customWidth="1"/>
    <col min="15625" max="15625" width="17.125" style="13" customWidth="1"/>
    <col min="15626" max="15626" width="8.125" style="13" customWidth="1"/>
    <col min="15627" max="15627" width="4" style="13" customWidth="1"/>
    <col min="15628" max="15628" width="0" style="13" hidden="1" customWidth="1"/>
    <col min="15629" max="15629" width="8.25" style="13" customWidth="1"/>
    <col min="15630" max="15630" width="0" style="13" hidden="1" customWidth="1"/>
    <col min="15631" max="15631" width="97.75" style="13" customWidth="1"/>
    <col min="15632" max="15632" width="14.125" style="13" customWidth="1"/>
    <col min="15633" max="15633" width="16" style="13" customWidth="1"/>
    <col min="15634" max="15636" width="10.125" style="13" customWidth="1"/>
    <col min="15637" max="15637" width="5.125" style="13" customWidth="1"/>
    <col min="15638" max="15644" width="8.875" style="13" customWidth="1"/>
    <col min="15645" max="15872" width="9" style="13"/>
    <col min="15873" max="15873" width="4.125" style="13" customWidth="1"/>
    <col min="15874" max="15874" width="22.5" style="13" customWidth="1"/>
    <col min="15875" max="15875" width="26.625" style="13" customWidth="1"/>
    <col min="15876" max="15876" width="17.125" style="13" customWidth="1"/>
    <col min="15877" max="15877" width="8.125" style="13" customWidth="1"/>
    <col min="15878" max="15878" width="4" style="13" customWidth="1"/>
    <col min="15879" max="15879" width="0" style="13" hidden="1" customWidth="1"/>
    <col min="15880" max="15880" width="23.25" style="13" customWidth="1"/>
    <col min="15881" max="15881" width="17.125" style="13" customWidth="1"/>
    <col min="15882" max="15882" width="8.125" style="13" customWidth="1"/>
    <col min="15883" max="15883" width="4" style="13" customWidth="1"/>
    <col min="15884" max="15884" width="0" style="13" hidden="1" customWidth="1"/>
    <col min="15885" max="15885" width="8.25" style="13" customWidth="1"/>
    <col min="15886" max="15886" width="0" style="13" hidden="1" customWidth="1"/>
    <col min="15887" max="15887" width="97.75" style="13" customWidth="1"/>
    <col min="15888" max="15888" width="14.125" style="13" customWidth="1"/>
    <col min="15889" max="15889" width="16" style="13" customWidth="1"/>
    <col min="15890" max="15892" width="10.125" style="13" customWidth="1"/>
    <col min="15893" max="15893" width="5.125" style="13" customWidth="1"/>
    <col min="15894" max="15900" width="8.875" style="13" customWidth="1"/>
    <col min="15901" max="16128" width="9" style="13"/>
    <col min="16129" max="16129" width="4.125" style="13" customWidth="1"/>
    <col min="16130" max="16130" width="22.5" style="13" customWidth="1"/>
    <col min="16131" max="16131" width="26.625" style="13" customWidth="1"/>
    <col min="16132" max="16132" width="17.125" style="13" customWidth="1"/>
    <col min="16133" max="16133" width="8.125" style="13" customWidth="1"/>
    <col min="16134" max="16134" width="4" style="13" customWidth="1"/>
    <col min="16135" max="16135" width="0" style="13" hidden="1" customWidth="1"/>
    <col min="16136" max="16136" width="23.25" style="13" customWidth="1"/>
    <col min="16137" max="16137" width="17.125" style="13" customWidth="1"/>
    <col min="16138" max="16138" width="8.125" style="13" customWidth="1"/>
    <col min="16139" max="16139" width="4" style="13" customWidth="1"/>
    <col min="16140" max="16140" width="0" style="13" hidden="1" customWidth="1"/>
    <col min="16141" max="16141" width="8.25" style="13" customWidth="1"/>
    <col min="16142" max="16142" width="0" style="13" hidden="1" customWidth="1"/>
    <col min="16143" max="16143" width="97.75" style="13" customWidth="1"/>
    <col min="16144" max="16144" width="14.125" style="13" customWidth="1"/>
    <col min="16145" max="16145" width="16" style="13" customWidth="1"/>
    <col min="16146" max="16148" width="10.125" style="13" customWidth="1"/>
    <col min="16149" max="16149" width="5.125" style="13" customWidth="1"/>
    <col min="16150" max="16156" width="8.875" style="13" customWidth="1"/>
    <col min="16157" max="16384" width="9" style="13"/>
  </cols>
  <sheetData>
    <row r="1" spans="1:21" ht="36.75" customHeight="1" x14ac:dyDescent="0.15">
      <c r="A1" s="11" t="s">
        <v>105</v>
      </c>
      <c r="B1" s="11"/>
      <c r="C1" s="12"/>
      <c r="D1" s="13"/>
      <c r="E1" s="12"/>
      <c r="F1" s="12"/>
      <c r="G1" s="12"/>
      <c r="H1" s="210"/>
      <c r="I1" s="210"/>
      <c r="J1" s="211"/>
      <c r="K1" s="211"/>
      <c r="L1" s="211"/>
      <c r="M1" s="211"/>
      <c r="N1" s="211"/>
      <c r="O1" s="211"/>
      <c r="P1" s="12"/>
      <c r="Q1" s="12"/>
      <c r="R1" s="15"/>
      <c r="S1" s="15"/>
      <c r="T1" s="13"/>
      <c r="U1" s="13"/>
    </row>
    <row r="2" spans="1:21" ht="36.75" customHeight="1" x14ac:dyDescent="0.15">
      <c r="A2" s="210" t="s">
        <v>106</v>
      </c>
      <c r="B2" s="210"/>
      <c r="C2" s="211"/>
      <c r="D2" s="211"/>
      <c r="E2" s="211"/>
      <c r="F2" s="211"/>
      <c r="G2" s="211"/>
      <c r="H2" s="211"/>
      <c r="I2" s="211"/>
      <c r="J2" s="211"/>
      <c r="K2" s="211"/>
      <c r="L2" s="211"/>
      <c r="M2" s="211"/>
      <c r="N2" s="211"/>
      <c r="O2" s="211"/>
      <c r="P2" s="211"/>
      <c r="Q2" s="211"/>
      <c r="R2" s="211"/>
      <c r="S2" s="211"/>
      <c r="T2" s="211"/>
      <c r="U2" s="13"/>
    </row>
    <row r="3" spans="1:21" ht="18.75" customHeight="1" x14ac:dyDescent="0.15">
      <c r="A3" s="16"/>
      <c r="B3" s="16"/>
      <c r="C3" s="12"/>
      <c r="D3" s="13"/>
      <c r="E3" s="17"/>
      <c r="F3" s="12"/>
      <c r="G3" s="12"/>
      <c r="H3" s="12"/>
      <c r="I3" s="13"/>
      <c r="J3" s="12"/>
      <c r="K3" s="18"/>
      <c r="L3" s="18"/>
      <c r="M3" s="18"/>
      <c r="N3" s="18"/>
      <c r="O3" s="12"/>
      <c r="P3" s="19"/>
      <c r="Q3" s="212" t="s">
        <v>107</v>
      </c>
      <c r="R3" s="213"/>
      <c r="S3" s="213"/>
      <c r="T3" s="214"/>
      <c r="U3" s="13"/>
    </row>
    <row r="4" spans="1:21" ht="15.75" customHeight="1" x14ac:dyDescent="0.15">
      <c r="A4" s="16"/>
      <c r="B4" s="16"/>
      <c r="C4" s="12"/>
      <c r="D4" s="13"/>
      <c r="E4" s="17"/>
      <c r="F4" s="12"/>
      <c r="G4" s="12"/>
      <c r="H4" s="12"/>
      <c r="I4" s="13"/>
      <c r="J4" s="12"/>
      <c r="K4" s="18"/>
      <c r="L4" s="18"/>
      <c r="M4" s="18"/>
      <c r="N4" s="20"/>
      <c r="O4" s="12"/>
      <c r="P4" s="21"/>
      <c r="Q4" s="22"/>
      <c r="R4" s="23" t="s">
        <v>5</v>
      </c>
      <c r="S4" s="24" t="s">
        <v>240</v>
      </c>
      <c r="T4" s="24" t="s">
        <v>109</v>
      </c>
      <c r="U4" s="13"/>
    </row>
    <row r="5" spans="1:21" ht="22.5" customHeight="1" x14ac:dyDescent="0.15">
      <c r="A5" s="16"/>
      <c r="B5" s="16"/>
      <c r="C5" s="12"/>
      <c r="D5" s="13"/>
      <c r="E5" s="17"/>
      <c r="F5" s="12"/>
      <c r="G5" s="12"/>
      <c r="H5" s="12"/>
      <c r="I5" s="13"/>
      <c r="J5" s="12"/>
      <c r="K5" s="18"/>
      <c r="L5" s="18"/>
      <c r="M5" s="18"/>
      <c r="N5" s="20"/>
      <c r="O5" s="12"/>
      <c r="P5" s="25"/>
      <c r="Q5" s="26" t="s">
        <v>110</v>
      </c>
      <c r="R5" s="27"/>
      <c r="S5" s="28"/>
      <c r="T5" s="28"/>
      <c r="U5" s="13"/>
    </row>
    <row r="6" spans="1:21" ht="22.5" customHeight="1" x14ac:dyDescent="0.15">
      <c r="A6" s="16"/>
      <c r="B6" s="16"/>
      <c r="C6" s="12"/>
      <c r="D6" s="29"/>
      <c r="E6" s="17"/>
      <c r="F6" s="12"/>
      <c r="G6" s="12"/>
      <c r="H6" s="12"/>
      <c r="I6" s="29"/>
      <c r="J6" s="12"/>
      <c r="K6" s="18"/>
      <c r="L6" s="18"/>
      <c r="M6" s="18"/>
      <c r="N6" s="20"/>
      <c r="O6" s="12"/>
      <c r="P6" s="25"/>
      <c r="Q6" s="26" t="s">
        <v>111</v>
      </c>
      <c r="R6" s="27"/>
      <c r="S6" s="28"/>
      <c r="T6" s="28"/>
      <c r="U6" s="13"/>
    </row>
    <row r="7" spans="1:21" ht="22.5" customHeight="1" x14ac:dyDescent="0.15">
      <c r="A7" s="16"/>
      <c r="B7" s="16"/>
      <c r="C7" s="12"/>
      <c r="D7" s="30"/>
      <c r="E7" s="17"/>
      <c r="F7" s="12"/>
      <c r="G7" s="12"/>
      <c r="I7" s="30"/>
      <c r="J7" s="12"/>
      <c r="K7" s="18"/>
      <c r="L7" s="18"/>
      <c r="M7" s="18"/>
      <c r="N7" s="32"/>
      <c r="O7" s="12"/>
      <c r="P7" s="25"/>
      <c r="Q7" s="26" t="s">
        <v>112</v>
      </c>
      <c r="R7" s="27"/>
      <c r="S7" s="28"/>
      <c r="T7" s="28"/>
      <c r="U7" s="33"/>
    </row>
    <row r="8" spans="1:21" ht="27.75" customHeight="1" thickBot="1" x14ac:dyDescent="0.3">
      <c r="A8" s="215" t="s">
        <v>370</v>
      </c>
      <c r="B8" s="216"/>
      <c r="C8" s="216"/>
      <c r="D8" s="216"/>
      <c r="E8" s="216"/>
      <c r="F8" s="216"/>
      <c r="G8" s="12"/>
      <c r="H8" s="12"/>
      <c r="I8" s="34"/>
      <c r="J8" s="12"/>
      <c r="K8" s="18"/>
      <c r="L8" s="18"/>
      <c r="M8" s="18"/>
      <c r="N8" s="32"/>
      <c r="O8" s="12"/>
      <c r="P8" s="35"/>
      <c r="Q8" s="34"/>
      <c r="R8" s="36"/>
      <c r="S8" s="36"/>
      <c r="T8" s="37"/>
      <c r="U8" s="33"/>
    </row>
    <row r="9" spans="1:21" customFormat="1" ht="42" customHeight="1" thickBot="1" x14ac:dyDescent="0.2">
      <c r="A9" s="38"/>
      <c r="B9" s="39" t="s">
        <v>114</v>
      </c>
      <c r="C9" s="40" t="s">
        <v>115</v>
      </c>
      <c r="D9" s="41" t="s">
        <v>116</v>
      </c>
      <c r="E9" s="42" t="s">
        <v>117</v>
      </c>
      <c r="F9" s="43" t="s">
        <v>118</v>
      </c>
      <c r="G9" s="40" t="s">
        <v>119</v>
      </c>
      <c r="H9" s="39" t="s">
        <v>115</v>
      </c>
      <c r="I9" s="41" t="s">
        <v>116</v>
      </c>
      <c r="J9" s="44" t="s">
        <v>120</v>
      </c>
      <c r="K9" s="43" t="s">
        <v>118</v>
      </c>
      <c r="L9" s="43" t="s">
        <v>119</v>
      </c>
      <c r="M9" s="43" t="s">
        <v>121</v>
      </c>
      <c r="N9" s="45" t="s">
        <v>122</v>
      </c>
      <c r="O9" s="46" t="s">
        <v>123</v>
      </c>
      <c r="P9" s="43" t="s">
        <v>124</v>
      </c>
      <c r="Q9" s="47" t="s">
        <v>116</v>
      </c>
      <c r="R9" s="48" t="s">
        <v>125</v>
      </c>
      <c r="S9" s="49" t="s">
        <v>126</v>
      </c>
      <c r="T9" s="50" t="s">
        <v>127</v>
      </c>
      <c r="U9" s="51"/>
    </row>
    <row r="10" spans="1:21" ht="18.75" customHeight="1" x14ac:dyDescent="0.15">
      <c r="A10" s="217" t="s">
        <v>128</v>
      </c>
      <c r="B10" s="52" t="s">
        <v>282</v>
      </c>
      <c r="C10" s="53" t="s">
        <v>283</v>
      </c>
      <c r="D10" s="54" t="s">
        <v>284</v>
      </c>
      <c r="E10" s="103">
        <v>0.5</v>
      </c>
      <c r="F10" s="56" t="s">
        <v>166</v>
      </c>
      <c r="G10" s="57"/>
      <c r="H10" s="58" t="s">
        <v>283</v>
      </c>
      <c r="I10" s="54" t="s">
        <v>284</v>
      </c>
      <c r="J10" s="56">
        <f>ROUNDUP(E10*0.75,2)</f>
        <v>0.38</v>
      </c>
      <c r="K10" s="56" t="s">
        <v>166</v>
      </c>
      <c r="L10" s="56"/>
      <c r="M10" s="56">
        <f>ROUNDUP((R5*E10)+(R6*J10)+(R7*(E10*2)),2)</f>
        <v>0</v>
      </c>
      <c r="N10" s="59">
        <f>M10</f>
        <v>0</v>
      </c>
      <c r="O10" s="52"/>
      <c r="P10" s="60" t="s">
        <v>129</v>
      </c>
      <c r="Q10" s="54"/>
      <c r="R10" s="61">
        <v>110</v>
      </c>
      <c r="S10" s="55">
        <f>ROUNDUP(R10*0.75,2)</f>
        <v>82.5</v>
      </c>
      <c r="T10" s="62">
        <f>ROUNDUP((R5*R10)+(R6*S10)+(R7*(R10*2)),2)</f>
        <v>0</v>
      </c>
    </row>
    <row r="11" spans="1:21" ht="18.75" customHeight="1" x14ac:dyDescent="0.15">
      <c r="A11" s="218"/>
      <c r="B11" s="64"/>
      <c r="C11" s="65"/>
      <c r="D11" s="66"/>
      <c r="E11" s="67"/>
      <c r="F11" s="68"/>
      <c r="G11" s="69"/>
      <c r="H11" s="70"/>
      <c r="I11" s="66"/>
      <c r="J11" s="68"/>
      <c r="K11" s="68"/>
      <c r="L11" s="68"/>
      <c r="M11" s="68"/>
      <c r="N11" s="71"/>
      <c r="O11" s="64"/>
      <c r="P11" s="72"/>
      <c r="Q11" s="66"/>
      <c r="R11" s="73"/>
      <c r="S11" s="67"/>
      <c r="T11" s="74"/>
    </row>
    <row r="12" spans="1:21" ht="18.75" customHeight="1" x14ac:dyDescent="0.15">
      <c r="A12" s="218"/>
      <c r="B12" s="75" t="s">
        <v>285</v>
      </c>
      <c r="C12" s="76" t="s">
        <v>286</v>
      </c>
      <c r="D12" s="77"/>
      <c r="E12" s="78">
        <v>30</v>
      </c>
      <c r="F12" s="79" t="s">
        <v>132</v>
      </c>
      <c r="G12" s="80"/>
      <c r="H12" s="81" t="s">
        <v>286</v>
      </c>
      <c r="I12" s="77"/>
      <c r="J12" s="79">
        <f>ROUNDUP(E12*0.75,2)</f>
        <v>22.5</v>
      </c>
      <c r="K12" s="79" t="s">
        <v>132</v>
      </c>
      <c r="L12" s="79"/>
      <c r="M12" s="79">
        <f>ROUNDUP((R5*E12)+(R6*J12)+(R7*(E12*2)),2)</f>
        <v>0</v>
      </c>
      <c r="N12" s="82">
        <f>ROUND(M12+(M12*10/100),2)</f>
        <v>0</v>
      </c>
      <c r="O12" s="75" t="s">
        <v>287</v>
      </c>
      <c r="P12" s="83" t="s">
        <v>179</v>
      </c>
      <c r="Q12" s="77" t="s">
        <v>139</v>
      </c>
      <c r="R12" s="84">
        <v>2</v>
      </c>
      <c r="S12" s="78">
        <f t="shared" ref="S12:S17" si="0">ROUNDUP(R12*0.75,2)</f>
        <v>1.5</v>
      </c>
      <c r="T12" s="85">
        <f>ROUNDUP((R5*R12)+(R6*S12)+(R7*(R12*2)),2)</f>
        <v>0</v>
      </c>
    </row>
    <row r="13" spans="1:21" ht="18.75" customHeight="1" x14ac:dyDescent="0.15">
      <c r="A13" s="218"/>
      <c r="B13" s="75"/>
      <c r="C13" s="76" t="s">
        <v>211</v>
      </c>
      <c r="D13" s="77"/>
      <c r="E13" s="78">
        <v>10</v>
      </c>
      <c r="F13" s="79" t="s">
        <v>132</v>
      </c>
      <c r="G13" s="80"/>
      <c r="H13" s="81" t="s">
        <v>211</v>
      </c>
      <c r="I13" s="77"/>
      <c r="J13" s="79">
        <f>ROUNDUP(E13*0.75,2)</f>
        <v>7.5</v>
      </c>
      <c r="K13" s="79" t="s">
        <v>132</v>
      </c>
      <c r="L13" s="79"/>
      <c r="M13" s="79">
        <f>ROUNDUP((R5*E13)+(R6*J13)+(R7*(E13*2)),2)</f>
        <v>0</v>
      </c>
      <c r="N13" s="82">
        <f>M13</f>
        <v>0</v>
      </c>
      <c r="O13" s="75" t="s">
        <v>288</v>
      </c>
      <c r="P13" s="83" t="s">
        <v>137</v>
      </c>
      <c r="Q13" s="77"/>
      <c r="R13" s="84">
        <v>0.05</v>
      </c>
      <c r="S13" s="78">
        <f t="shared" si="0"/>
        <v>0.04</v>
      </c>
      <c r="T13" s="85">
        <f>ROUNDUP((R5*R13)+(R6*S13)+(R7*(R13*2)),2)</f>
        <v>0</v>
      </c>
    </row>
    <row r="14" spans="1:21" ht="18.75" customHeight="1" x14ac:dyDescent="0.15">
      <c r="A14" s="218"/>
      <c r="B14" s="75"/>
      <c r="C14" s="76" t="s">
        <v>135</v>
      </c>
      <c r="D14" s="77"/>
      <c r="E14" s="78">
        <v>10</v>
      </c>
      <c r="F14" s="79" t="s">
        <v>132</v>
      </c>
      <c r="G14" s="80"/>
      <c r="H14" s="81" t="s">
        <v>135</v>
      </c>
      <c r="I14" s="77"/>
      <c r="J14" s="79">
        <f>ROUNDUP(E14*0.75,2)</f>
        <v>7.5</v>
      </c>
      <c r="K14" s="79" t="s">
        <v>132</v>
      </c>
      <c r="L14" s="79"/>
      <c r="M14" s="79">
        <f>ROUNDUP((R5*E14)+(R6*J14)+(R7*(E14*2)),2)</f>
        <v>0</v>
      </c>
      <c r="N14" s="82">
        <f>ROUND(M14+(M14*6/100),2)</f>
        <v>0</v>
      </c>
      <c r="O14" s="75" t="s">
        <v>289</v>
      </c>
      <c r="P14" s="83" t="s">
        <v>142</v>
      </c>
      <c r="Q14" s="77"/>
      <c r="R14" s="84">
        <v>0.01</v>
      </c>
      <c r="S14" s="78">
        <f t="shared" si="0"/>
        <v>0.01</v>
      </c>
      <c r="T14" s="85">
        <f>ROUNDUP((R5*R14)+(R6*S14)+(R7*(R14*2)),2)</f>
        <v>0</v>
      </c>
    </row>
    <row r="15" spans="1:21" ht="18.75" customHeight="1" x14ac:dyDescent="0.15">
      <c r="A15" s="218"/>
      <c r="B15" s="75"/>
      <c r="C15" s="76" t="s">
        <v>186</v>
      </c>
      <c r="D15" s="77" t="s">
        <v>187</v>
      </c>
      <c r="E15" s="78">
        <v>1</v>
      </c>
      <c r="F15" s="79" t="s">
        <v>188</v>
      </c>
      <c r="G15" s="80"/>
      <c r="H15" s="81" t="s">
        <v>186</v>
      </c>
      <c r="I15" s="77" t="s">
        <v>187</v>
      </c>
      <c r="J15" s="79">
        <f>ROUNDUP(E15*0.75,2)</f>
        <v>0.75</v>
      </c>
      <c r="K15" s="79" t="s">
        <v>188</v>
      </c>
      <c r="L15" s="79"/>
      <c r="M15" s="79">
        <f>ROUNDUP((R5*E15)+(R6*J15)+(R7*(E15*2)),2)</f>
        <v>0</v>
      </c>
      <c r="N15" s="82">
        <f>M15</f>
        <v>0</v>
      </c>
      <c r="O15" s="75" t="s">
        <v>290</v>
      </c>
      <c r="P15" s="83" t="s">
        <v>179</v>
      </c>
      <c r="Q15" s="77" t="s">
        <v>139</v>
      </c>
      <c r="R15" s="84">
        <v>1</v>
      </c>
      <c r="S15" s="78">
        <f t="shared" si="0"/>
        <v>0.75</v>
      </c>
      <c r="T15" s="85">
        <f>ROUNDUP((R5*R15)+(R6*S15)+(R7*(R15*2)),2)</f>
        <v>0</v>
      </c>
    </row>
    <row r="16" spans="1:21" ht="18.75" customHeight="1" x14ac:dyDescent="0.15">
      <c r="A16" s="218"/>
      <c r="B16" s="75"/>
      <c r="C16" s="76" t="s">
        <v>291</v>
      </c>
      <c r="D16" s="77"/>
      <c r="E16" s="78">
        <v>20</v>
      </c>
      <c r="F16" s="79" t="s">
        <v>132</v>
      </c>
      <c r="G16" s="80"/>
      <c r="H16" s="81" t="s">
        <v>291</v>
      </c>
      <c r="I16" s="77"/>
      <c r="J16" s="79">
        <f>ROUNDUP(E16*0.75,2)</f>
        <v>15</v>
      </c>
      <c r="K16" s="79" t="s">
        <v>132</v>
      </c>
      <c r="L16" s="79"/>
      <c r="M16" s="79">
        <f>ROUNDUP((R5*E16)+(R6*J16)+(R7*(E16*2)),2)</f>
        <v>0</v>
      </c>
      <c r="N16" s="82">
        <f>M16</f>
        <v>0</v>
      </c>
      <c r="O16" s="75" t="s">
        <v>239</v>
      </c>
      <c r="P16" s="83" t="s">
        <v>137</v>
      </c>
      <c r="Q16" s="77"/>
      <c r="R16" s="84">
        <v>0.05</v>
      </c>
      <c r="S16" s="78">
        <f t="shared" si="0"/>
        <v>0.04</v>
      </c>
      <c r="T16" s="85">
        <f>ROUNDUP((R5*R16)+(R6*S16)+(R7*(R16*2)),2)</f>
        <v>0</v>
      </c>
    </row>
    <row r="17" spans="1:20" ht="18.75" customHeight="1" x14ac:dyDescent="0.15">
      <c r="A17" s="218"/>
      <c r="B17" s="75"/>
      <c r="C17" s="76"/>
      <c r="D17" s="77"/>
      <c r="E17" s="78"/>
      <c r="F17" s="79"/>
      <c r="G17" s="80"/>
      <c r="H17" s="81"/>
      <c r="I17" s="77"/>
      <c r="J17" s="79"/>
      <c r="K17" s="79"/>
      <c r="L17" s="79"/>
      <c r="M17" s="79"/>
      <c r="N17" s="82"/>
      <c r="O17" s="75"/>
      <c r="P17" s="83" t="s">
        <v>149</v>
      </c>
      <c r="Q17" s="77"/>
      <c r="R17" s="84">
        <v>5</v>
      </c>
      <c r="S17" s="78">
        <f t="shared" si="0"/>
        <v>3.75</v>
      </c>
      <c r="T17" s="85">
        <f>ROUNDUP((R5*R17)+(R6*S17)+(R7*(R17*2)),2)</f>
        <v>0</v>
      </c>
    </row>
    <row r="18" spans="1:20" ht="18.75" customHeight="1" x14ac:dyDescent="0.15">
      <c r="A18" s="218"/>
      <c r="B18" s="64"/>
      <c r="C18" s="65"/>
      <c r="D18" s="66"/>
      <c r="E18" s="67"/>
      <c r="F18" s="68"/>
      <c r="G18" s="69"/>
      <c r="H18" s="70"/>
      <c r="I18" s="66"/>
      <c r="J18" s="68"/>
      <c r="K18" s="68"/>
      <c r="L18" s="68"/>
      <c r="M18" s="68"/>
      <c r="N18" s="71"/>
      <c r="O18" s="64"/>
      <c r="P18" s="72"/>
      <c r="Q18" s="66"/>
      <c r="R18" s="73"/>
      <c r="S18" s="67"/>
      <c r="T18" s="74"/>
    </row>
    <row r="19" spans="1:20" ht="18.75" customHeight="1" x14ac:dyDescent="0.15">
      <c r="A19" s="218"/>
      <c r="B19" s="75" t="s">
        <v>292</v>
      </c>
      <c r="C19" s="76" t="s">
        <v>197</v>
      </c>
      <c r="D19" s="77"/>
      <c r="E19" s="109">
        <v>0.16666666666666666</v>
      </c>
      <c r="F19" s="79" t="s">
        <v>198</v>
      </c>
      <c r="G19" s="80"/>
      <c r="H19" s="81" t="s">
        <v>197</v>
      </c>
      <c r="I19" s="77"/>
      <c r="J19" s="79">
        <f>ROUNDUP(E19*0.75,2)</f>
        <v>0.13</v>
      </c>
      <c r="K19" s="79" t="s">
        <v>198</v>
      </c>
      <c r="L19" s="79"/>
      <c r="M19" s="79">
        <f>ROUNDUP((R5*E19)+(R6*J19)+(R7*(E19*2)),2)</f>
        <v>0</v>
      </c>
      <c r="N19" s="82">
        <f>M19</f>
        <v>0</v>
      </c>
      <c r="O19" s="75" t="s">
        <v>293</v>
      </c>
      <c r="P19" s="83" t="s">
        <v>151</v>
      </c>
      <c r="Q19" s="77"/>
      <c r="R19" s="84">
        <v>1</v>
      </c>
      <c r="S19" s="78">
        <f>ROUNDUP(R19*0.75,2)</f>
        <v>0.75</v>
      </c>
      <c r="T19" s="85">
        <f>ROUNDUP((R5*R19)+(R6*S19)+(R7*(R19*2)),2)</f>
        <v>0</v>
      </c>
    </row>
    <row r="20" spans="1:20" ht="18.75" customHeight="1" x14ac:dyDescent="0.15">
      <c r="A20" s="218"/>
      <c r="B20" s="75"/>
      <c r="C20" s="76" t="s">
        <v>154</v>
      </c>
      <c r="D20" s="77"/>
      <c r="E20" s="78">
        <v>10</v>
      </c>
      <c r="F20" s="79" t="s">
        <v>132</v>
      </c>
      <c r="G20" s="80"/>
      <c r="H20" s="81" t="s">
        <v>154</v>
      </c>
      <c r="I20" s="77"/>
      <c r="J20" s="79">
        <f>ROUNDUP(E20*0.75,2)</f>
        <v>7.5</v>
      </c>
      <c r="K20" s="79" t="s">
        <v>132</v>
      </c>
      <c r="L20" s="79"/>
      <c r="M20" s="79">
        <f>ROUNDUP((R5*E20)+(R6*J20)+(R7*(E20*2)),2)</f>
        <v>0</v>
      </c>
      <c r="N20" s="82">
        <f>ROUND(M20+(M20*2/100),2)</f>
        <v>0</v>
      </c>
      <c r="O20" s="75" t="s">
        <v>294</v>
      </c>
      <c r="P20" s="83" t="s">
        <v>137</v>
      </c>
      <c r="Q20" s="77"/>
      <c r="R20" s="84">
        <v>0.1</v>
      </c>
      <c r="S20" s="78">
        <f>ROUNDUP(R20*0.75,2)</f>
        <v>0.08</v>
      </c>
      <c r="T20" s="85">
        <f>ROUNDUP((R5*R20)+(R6*S20)+(R7*(R20*2)),2)</f>
        <v>0</v>
      </c>
    </row>
    <row r="21" spans="1:20" ht="18.75" customHeight="1" x14ac:dyDescent="0.15">
      <c r="A21" s="218"/>
      <c r="B21" s="75"/>
      <c r="C21" s="76" t="s">
        <v>143</v>
      </c>
      <c r="D21" s="77"/>
      <c r="E21" s="78">
        <v>10</v>
      </c>
      <c r="F21" s="79" t="s">
        <v>132</v>
      </c>
      <c r="G21" s="80"/>
      <c r="H21" s="81" t="s">
        <v>143</v>
      </c>
      <c r="I21" s="77"/>
      <c r="J21" s="79">
        <f>ROUNDUP(E21*0.75,2)</f>
        <v>7.5</v>
      </c>
      <c r="K21" s="79" t="s">
        <v>132</v>
      </c>
      <c r="L21" s="79"/>
      <c r="M21" s="79">
        <f>ROUNDUP((R5*E21)+(R6*J21)+(R7*(E21*2)),2)</f>
        <v>0</v>
      </c>
      <c r="N21" s="82">
        <f>ROUND(M21+(M21*10/100),2)</f>
        <v>0</v>
      </c>
      <c r="O21" s="75" t="s">
        <v>239</v>
      </c>
      <c r="P21" s="83" t="s">
        <v>209</v>
      </c>
      <c r="Q21" s="77" t="s">
        <v>146</v>
      </c>
      <c r="R21" s="84">
        <v>0.5</v>
      </c>
      <c r="S21" s="78">
        <f>ROUNDUP(R21*0.75,2)</f>
        <v>0.38</v>
      </c>
      <c r="T21" s="85">
        <f>ROUNDUP((R5*R21)+(R6*S21)+(R7*(R21*2)),2)</f>
        <v>0</v>
      </c>
    </row>
    <row r="22" spans="1:20" ht="18.75" customHeight="1" x14ac:dyDescent="0.15">
      <c r="A22" s="218"/>
      <c r="B22" s="75"/>
      <c r="C22" s="76"/>
      <c r="D22" s="77"/>
      <c r="E22" s="78"/>
      <c r="F22" s="79"/>
      <c r="G22" s="80"/>
      <c r="H22" s="81"/>
      <c r="I22" s="77"/>
      <c r="J22" s="79"/>
      <c r="K22" s="79"/>
      <c r="L22" s="79"/>
      <c r="M22" s="79"/>
      <c r="N22" s="82"/>
      <c r="O22" s="75"/>
      <c r="P22" s="83" t="s">
        <v>156</v>
      </c>
      <c r="Q22" s="77"/>
      <c r="R22" s="84">
        <v>2</v>
      </c>
      <c r="S22" s="78">
        <f>ROUNDUP(R22*0.75,2)</f>
        <v>1.5</v>
      </c>
      <c r="T22" s="85">
        <f>ROUNDUP((R5*R22)+(R6*S22)+(R7*(R22*2)),2)</f>
        <v>0</v>
      </c>
    </row>
    <row r="23" spans="1:20" ht="18.75" customHeight="1" x14ac:dyDescent="0.15">
      <c r="A23" s="218"/>
      <c r="B23" s="75"/>
      <c r="C23" s="76"/>
      <c r="D23" s="77"/>
      <c r="E23" s="78"/>
      <c r="F23" s="79"/>
      <c r="G23" s="80"/>
      <c r="H23" s="81"/>
      <c r="I23" s="77"/>
      <c r="J23" s="79"/>
      <c r="K23" s="79"/>
      <c r="L23" s="79"/>
      <c r="M23" s="79"/>
      <c r="N23" s="82"/>
      <c r="O23" s="75"/>
      <c r="P23" s="83" t="s">
        <v>134</v>
      </c>
      <c r="Q23" s="77"/>
      <c r="R23" s="84">
        <v>2</v>
      </c>
      <c r="S23" s="78">
        <f>ROUNDUP(R23*0.75,2)</f>
        <v>1.5</v>
      </c>
      <c r="T23" s="85">
        <f>ROUNDUP((R5*R23)+(R6*S23)+(R7*(R23*2)),2)</f>
        <v>0</v>
      </c>
    </row>
    <row r="24" spans="1:20" ht="18.75" customHeight="1" x14ac:dyDescent="0.15">
      <c r="A24" s="218"/>
      <c r="B24" s="64"/>
      <c r="C24" s="65"/>
      <c r="D24" s="66"/>
      <c r="E24" s="67"/>
      <c r="F24" s="68"/>
      <c r="G24" s="69"/>
      <c r="H24" s="70"/>
      <c r="I24" s="66"/>
      <c r="J24" s="68"/>
      <c r="K24" s="68"/>
      <c r="L24" s="68"/>
      <c r="M24" s="68"/>
      <c r="N24" s="71"/>
      <c r="O24" s="64"/>
      <c r="P24" s="72"/>
      <c r="Q24" s="66"/>
      <c r="R24" s="73"/>
      <c r="S24" s="67"/>
      <c r="T24" s="74"/>
    </row>
    <row r="25" spans="1:20" ht="18.75" customHeight="1" x14ac:dyDescent="0.15">
      <c r="A25" s="218"/>
      <c r="B25" s="75" t="s">
        <v>18</v>
      </c>
      <c r="C25" s="76" t="s">
        <v>255</v>
      </c>
      <c r="D25" s="77"/>
      <c r="E25" s="78">
        <v>5</v>
      </c>
      <c r="F25" s="79" t="s">
        <v>132</v>
      </c>
      <c r="G25" s="80"/>
      <c r="H25" s="81" t="s">
        <v>255</v>
      </c>
      <c r="I25" s="77"/>
      <c r="J25" s="79">
        <f>ROUNDUP(E25*0.75,2)</f>
        <v>3.75</v>
      </c>
      <c r="K25" s="79" t="s">
        <v>132</v>
      </c>
      <c r="L25" s="79"/>
      <c r="M25" s="79">
        <f>ROUNDUP((R5*E25)+(R6*J25)+(R7*(E25*2)),2)</f>
        <v>0</v>
      </c>
      <c r="N25" s="82">
        <f>M25</f>
        <v>0</v>
      </c>
      <c r="O25" s="75" t="s">
        <v>148</v>
      </c>
      <c r="P25" s="83" t="s">
        <v>158</v>
      </c>
      <c r="Q25" s="77"/>
      <c r="R25" s="84">
        <v>100</v>
      </c>
      <c r="S25" s="78">
        <f>ROUNDUP(R25*0.75,2)</f>
        <v>75</v>
      </c>
      <c r="T25" s="85">
        <f>ROUNDUP((R5*R25)+(R6*S25)+(R7*(R25*2)),2)</f>
        <v>0</v>
      </c>
    </row>
    <row r="26" spans="1:20" ht="18.75" customHeight="1" x14ac:dyDescent="0.15">
      <c r="A26" s="218"/>
      <c r="B26" s="75"/>
      <c r="C26" s="76" t="s">
        <v>295</v>
      </c>
      <c r="D26" s="77"/>
      <c r="E26" s="78">
        <v>5</v>
      </c>
      <c r="F26" s="79" t="s">
        <v>132</v>
      </c>
      <c r="G26" s="80"/>
      <c r="H26" s="81" t="s">
        <v>295</v>
      </c>
      <c r="I26" s="77"/>
      <c r="J26" s="79">
        <f>ROUNDUP(E26*0.75,2)</f>
        <v>3.75</v>
      </c>
      <c r="K26" s="79" t="s">
        <v>132</v>
      </c>
      <c r="L26" s="79"/>
      <c r="M26" s="79">
        <f>ROUNDUP((R5*E26)+(R6*J26)+(R7*(E26*2)),2)</f>
        <v>0</v>
      </c>
      <c r="N26" s="82">
        <f>M26</f>
        <v>0</v>
      </c>
      <c r="O26" s="75"/>
      <c r="P26" s="83" t="s">
        <v>160</v>
      </c>
      <c r="Q26" s="77"/>
      <c r="R26" s="84">
        <v>3</v>
      </c>
      <c r="S26" s="78">
        <f>ROUNDUP(R26*0.75,2)</f>
        <v>2.25</v>
      </c>
      <c r="T26" s="85">
        <f>ROUNDUP((R5*R26)+(R6*S26)+(R7*(R26*2)),2)</f>
        <v>0</v>
      </c>
    </row>
    <row r="27" spans="1:20" ht="18.75" customHeight="1" thickBot="1" x14ac:dyDescent="0.2">
      <c r="A27" s="219"/>
      <c r="B27" s="86"/>
      <c r="C27" s="87"/>
      <c r="D27" s="88"/>
      <c r="E27" s="89"/>
      <c r="F27" s="90"/>
      <c r="G27" s="91"/>
      <c r="H27" s="92"/>
      <c r="I27" s="88"/>
      <c r="J27" s="90"/>
      <c r="K27" s="90"/>
      <c r="L27" s="90"/>
      <c r="M27" s="90"/>
      <c r="N27" s="93"/>
      <c r="O27" s="86"/>
      <c r="P27" s="94"/>
      <c r="Q27" s="88"/>
      <c r="R27" s="95"/>
      <c r="S27" s="89"/>
      <c r="T27" s="96"/>
    </row>
  </sheetData>
  <mergeCells count="5">
    <mergeCell ref="H1:O1"/>
    <mergeCell ref="A2:T2"/>
    <mergeCell ref="Q3:T3"/>
    <mergeCell ref="A8:F8"/>
    <mergeCell ref="A10:A27"/>
  </mergeCells>
  <phoneticPr fontId="11"/>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D1C1A6-E7EB-4259-9DAA-9B46CBE9B1BB}">
  <sheetPr>
    <pageSetUpPr fitToPage="1"/>
  </sheetPr>
  <dimension ref="A1:U66"/>
  <sheetViews>
    <sheetView showZeros="0" view="pageBreakPreview" zoomScale="60" zoomScaleNormal="70" workbookViewId="0"/>
  </sheetViews>
  <sheetFormatPr defaultRowHeight="13.5" x14ac:dyDescent="0.15"/>
  <cols>
    <col min="1" max="1" width="4.5" style="114" customWidth="1"/>
    <col min="2" max="2" width="24.375" style="114" customWidth="1"/>
    <col min="3" max="3" width="28.25" style="114" customWidth="1"/>
    <col min="4" max="4" width="12.5" style="114" hidden="1" customWidth="1"/>
    <col min="5" max="6" width="10.375" style="63" customWidth="1"/>
    <col min="7" max="7" width="10" style="114" customWidth="1"/>
    <col min="8" max="8" width="18.75" style="114" customWidth="1"/>
    <col min="9" max="9" width="22.5" style="114" customWidth="1"/>
    <col min="10" max="10" width="21.25" style="114" customWidth="1"/>
    <col min="11" max="11" width="11.125" style="114" customWidth="1"/>
    <col min="12" max="12" width="22.375" style="114" customWidth="1"/>
    <col min="13" max="13" width="21.25" style="114" customWidth="1"/>
    <col min="14" max="14" width="11.25" style="114" customWidth="1"/>
    <col min="15" max="15" width="12.5" hidden="1" customWidth="1"/>
  </cols>
  <sheetData>
    <row r="1" spans="1:21" s="114" customFormat="1" ht="37.5" customHeight="1" x14ac:dyDescent="0.15">
      <c r="A1" s="113" t="s">
        <v>0</v>
      </c>
      <c r="B1" s="16"/>
      <c r="C1" s="113"/>
      <c r="D1" s="113"/>
      <c r="E1" s="235"/>
      <c r="F1" s="236"/>
      <c r="G1" s="236"/>
      <c r="H1" s="236"/>
      <c r="I1" s="236"/>
      <c r="J1" s="236"/>
      <c r="K1" s="236"/>
      <c r="L1" s="236"/>
      <c r="M1" s="236"/>
      <c r="N1" s="236"/>
      <c r="O1"/>
      <c r="P1"/>
      <c r="Q1"/>
      <c r="R1"/>
      <c r="S1"/>
      <c r="T1"/>
      <c r="U1"/>
    </row>
    <row r="2" spans="1:21" s="114" customFormat="1" ht="36" customHeight="1" x14ac:dyDescent="0.15">
      <c r="A2" s="210" t="s">
        <v>106</v>
      </c>
      <c r="B2" s="211"/>
      <c r="C2" s="211"/>
      <c r="D2" s="211"/>
      <c r="E2" s="211"/>
      <c r="F2" s="211"/>
      <c r="G2" s="211"/>
      <c r="H2" s="211"/>
      <c r="I2" s="211"/>
      <c r="J2" s="211"/>
      <c r="K2" s="211"/>
      <c r="L2" s="211"/>
      <c r="M2" s="211"/>
      <c r="N2" s="211"/>
      <c r="O2" s="236"/>
      <c r="P2"/>
      <c r="Q2"/>
      <c r="R2"/>
      <c r="S2"/>
      <c r="T2"/>
      <c r="U2"/>
    </row>
    <row r="3" spans="1:21" s="114" customFormat="1" ht="18.75" customHeight="1" x14ac:dyDescent="0.15">
      <c r="A3" s="113"/>
      <c r="B3" s="16"/>
      <c r="C3" s="113"/>
      <c r="D3" s="113"/>
      <c r="G3" s="113"/>
      <c r="H3" s="113"/>
      <c r="I3" s="16"/>
      <c r="J3" s="113"/>
      <c r="K3" s="113"/>
      <c r="L3" s="16"/>
      <c r="M3" s="113"/>
      <c r="N3" s="113"/>
      <c r="O3"/>
      <c r="P3"/>
      <c r="Q3"/>
      <c r="R3"/>
      <c r="S3"/>
      <c r="T3"/>
      <c r="U3"/>
    </row>
    <row r="4" spans="1:21" s="114" customFormat="1" ht="23.25" customHeight="1" x14ac:dyDescent="0.15">
      <c r="A4" s="115"/>
      <c r="B4" s="116"/>
      <c r="C4" s="115"/>
      <c r="D4" s="115"/>
      <c r="G4" s="115"/>
      <c r="H4" s="115"/>
      <c r="I4" s="116"/>
      <c r="J4" s="115"/>
      <c r="K4" s="115"/>
      <c r="L4" s="117"/>
      <c r="M4" s="117"/>
      <c r="N4" s="118"/>
      <c r="O4" s="14"/>
      <c r="P4"/>
      <c r="Q4"/>
      <c r="R4"/>
      <c r="S4"/>
      <c r="T4"/>
      <c r="U4"/>
    </row>
    <row r="5" spans="1:21" s="114" customFormat="1" ht="31.5" customHeight="1" x14ac:dyDescent="0.15">
      <c r="A5" s="115"/>
      <c r="B5" s="116"/>
      <c r="C5" s="115"/>
      <c r="D5" s="115"/>
      <c r="G5" s="115"/>
      <c r="H5" s="115"/>
      <c r="I5" s="116"/>
      <c r="J5" s="115"/>
      <c r="K5" s="115"/>
      <c r="L5" s="116"/>
      <c r="M5" s="119"/>
      <c r="N5" s="115"/>
      <c r="O5" s="115"/>
      <c r="P5"/>
      <c r="Q5"/>
      <c r="R5"/>
      <c r="S5"/>
      <c r="T5"/>
      <c r="U5"/>
    </row>
    <row r="6" spans="1:21" ht="31.5" customHeight="1" thickBot="1" x14ac:dyDescent="0.2">
      <c r="A6" s="115"/>
      <c r="B6" s="115"/>
      <c r="C6" s="115"/>
      <c r="D6" s="115"/>
      <c r="E6" s="237"/>
      <c r="F6" s="238"/>
      <c r="G6" s="115"/>
      <c r="H6" s="115"/>
      <c r="I6" s="115"/>
      <c r="J6" s="115"/>
      <c r="K6" s="115"/>
      <c r="L6" s="115"/>
      <c r="M6" s="119"/>
      <c r="N6" s="115"/>
      <c r="O6" s="115"/>
    </row>
    <row r="7" spans="1:21" ht="33.75" customHeight="1" thickBot="1" x14ac:dyDescent="0.3">
      <c r="A7" s="239" t="s">
        <v>370</v>
      </c>
      <c r="B7" s="240"/>
      <c r="C7" s="240"/>
      <c r="D7" s="120"/>
      <c r="E7" s="241" t="s">
        <v>395</v>
      </c>
      <c r="F7" s="242"/>
      <c r="G7" s="121"/>
      <c r="H7" s="121"/>
      <c r="I7" s="121"/>
      <c r="J7" s="121"/>
      <c r="K7" s="122"/>
      <c r="L7" s="121"/>
      <c r="M7" s="121"/>
    </row>
    <row r="8" spans="1:21" ht="18.75" customHeight="1" x14ac:dyDescent="0.15">
      <c r="A8" s="243"/>
      <c r="B8" s="244"/>
      <c r="C8" s="245"/>
      <c r="D8" s="223" t="s">
        <v>119</v>
      </c>
      <c r="E8" s="249" t="s">
        <v>396</v>
      </c>
      <c r="F8" s="252" t="s">
        <v>397</v>
      </c>
      <c r="G8" s="123" t="s">
        <v>398</v>
      </c>
      <c r="H8" s="124" t="s">
        <v>399</v>
      </c>
      <c r="I8" s="255" t="s">
        <v>400</v>
      </c>
      <c r="J8" s="256"/>
      <c r="K8" s="257"/>
      <c r="L8" s="220" t="s">
        <v>401</v>
      </c>
      <c r="M8" s="221"/>
      <c r="N8" s="222"/>
      <c r="O8" s="223" t="s">
        <v>119</v>
      </c>
    </row>
    <row r="9" spans="1:21" ht="18.75" customHeight="1" x14ac:dyDescent="0.15">
      <c r="A9" s="246"/>
      <c r="B9" s="247"/>
      <c r="C9" s="248"/>
      <c r="D9" s="224"/>
      <c r="E9" s="250"/>
      <c r="F9" s="253"/>
      <c r="G9" s="23" t="s">
        <v>402</v>
      </c>
      <c r="H9" s="125" t="s">
        <v>403</v>
      </c>
      <c r="I9" s="226" t="s">
        <v>404</v>
      </c>
      <c r="J9" s="227"/>
      <c r="K9" s="228"/>
      <c r="L9" s="229" t="s">
        <v>405</v>
      </c>
      <c r="M9" s="230"/>
      <c r="N9" s="231"/>
      <c r="O9" s="224"/>
    </row>
    <row r="10" spans="1:21" ht="18.75" customHeight="1" thickBot="1" x14ac:dyDescent="0.2">
      <c r="A10" s="126"/>
      <c r="B10" s="127" t="s">
        <v>114</v>
      </c>
      <c r="C10" s="128" t="s">
        <v>406</v>
      </c>
      <c r="D10" s="225"/>
      <c r="E10" s="251"/>
      <c r="F10" s="254"/>
      <c r="G10" s="129" t="s">
        <v>397</v>
      </c>
      <c r="H10" s="130" t="s">
        <v>407</v>
      </c>
      <c r="I10" s="131" t="s">
        <v>114</v>
      </c>
      <c r="J10" s="128" t="s">
        <v>406</v>
      </c>
      <c r="K10" s="132" t="s">
        <v>407</v>
      </c>
      <c r="L10" s="131" t="s">
        <v>114</v>
      </c>
      <c r="M10" s="130" t="s">
        <v>406</v>
      </c>
      <c r="N10" s="132" t="s">
        <v>407</v>
      </c>
      <c r="O10" s="225"/>
    </row>
    <row r="11" spans="1:21" ht="14.25" x14ac:dyDescent="0.15">
      <c r="A11" s="232" t="s">
        <v>128</v>
      </c>
      <c r="B11" s="133" t="s">
        <v>8</v>
      </c>
      <c r="C11" s="133" t="s">
        <v>408</v>
      </c>
      <c r="D11" s="133"/>
      <c r="E11" s="54"/>
      <c r="F11" s="54"/>
      <c r="G11" s="133"/>
      <c r="H11" s="134" t="s">
        <v>409</v>
      </c>
      <c r="I11" s="133" t="s">
        <v>8</v>
      </c>
      <c r="J11" s="133" t="s">
        <v>408</v>
      </c>
      <c r="K11" s="134" t="s">
        <v>410</v>
      </c>
      <c r="L11" s="133" t="s">
        <v>11</v>
      </c>
      <c r="M11" s="133" t="s">
        <v>408</v>
      </c>
      <c r="N11" s="134">
        <v>30</v>
      </c>
      <c r="O11" s="135"/>
    </row>
    <row r="12" spans="1:21" ht="14.25" x14ac:dyDescent="0.15">
      <c r="A12" s="233"/>
      <c r="B12" s="136"/>
      <c r="C12" s="136"/>
      <c r="D12" s="136"/>
      <c r="E12" s="66"/>
      <c r="F12" s="66"/>
      <c r="G12" s="136"/>
      <c r="H12" s="137"/>
      <c r="I12" s="136"/>
      <c r="J12" s="136"/>
      <c r="K12" s="137"/>
      <c r="L12" s="136"/>
      <c r="M12" s="136"/>
      <c r="N12" s="137"/>
      <c r="O12" s="138"/>
    </row>
    <row r="13" spans="1:21" ht="14.25" x14ac:dyDescent="0.15">
      <c r="A13" s="233"/>
      <c r="B13" s="139" t="s">
        <v>75</v>
      </c>
      <c r="C13" s="139" t="s">
        <v>286</v>
      </c>
      <c r="D13" s="139"/>
      <c r="E13" s="77"/>
      <c r="F13" s="77"/>
      <c r="G13" s="139"/>
      <c r="H13" s="140">
        <v>20</v>
      </c>
      <c r="I13" s="139" t="s">
        <v>75</v>
      </c>
      <c r="J13" s="139" t="s">
        <v>286</v>
      </c>
      <c r="K13" s="140">
        <v>15</v>
      </c>
      <c r="L13" s="139" t="s">
        <v>76</v>
      </c>
      <c r="M13" s="139" t="s">
        <v>286</v>
      </c>
      <c r="N13" s="140">
        <v>10</v>
      </c>
      <c r="O13" s="142"/>
    </row>
    <row r="14" spans="1:21" ht="14.25" x14ac:dyDescent="0.15">
      <c r="A14" s="233"/>
      <c r="B14" s="139"/>
      <c r="C14" s="139" t="s">
        <v>135</v>
      </c>
      <c r="D14" s="139"/>
      <c r="E14" s="77"/>
      <c r="F14" s="77"/>
      <c r="G14" s="139"/>
      <c r="H14" s="140">
        <v>5</v>
      </c>
      <c r="I14" s="139"/>
      <c r="J14" s="139" t="s">
        <v>135</v>
      </c>
      <c r="K14" s="140">
        <v>5</v>
      </c>
      <c r="L14" s="139"/>
      <c r="M14" s="139" t="s">
        <v>135</v>
      </c>
      <c r="N14" s="140">
        <v>5</v>
      </c>
      <c r="O14" s="142"/>
    </row>
    <row r="15" spans="1:21" ht="14.25" x14ac:dyDescent="0.15">
      <c r="A15" s="233"/>
      <c r="B15" s="139"/>
      <c r="C15" s="139" t="s">
        <v>291</v>
      </c>
      <c r="D15" s="139"/>
      <c r="E15" s="77"/>
      <c r="F15" s="77"/>
      <c r="G15" s="139"/>
      <c r="H15" s="140">
        <v>10</v>
      </c>
      <c r="I15" s="139"/>
      <c r="J15" s="139" t="s">
        <v>291</v>
      </c>
      <c r="K15" s="140">
        <v>5</v>
      </c>
      <c r="L15" s="139"/>
      <c r="M15" s="139" t="s">
        <v>291</v>
      </c>
      <c r="N15" s="140">
        <v>5</v>
      </c>
      <c r="O15" s="142"/>
    </row>
    <row r="16" spans="1:21" ht="14.25" x14ac:dyDescent="0.15">
      <c r="A16" s="233"/>
      <c r="B16" s="139"/>
      <c r="C16" s="139" t="s">
        <v>186</v>
      </c>
      <c r="D16" s="139"/>
      <c r="E16" s="77" t="s">
        <v>187</v>
      </c>
      <c r="F16" s="77"/>
      <c r="G16" s="139"/>
      <c r="H16" s="150">
        <v>0.13</v>
      </c>
      <c r="I16" s="139"/>
      <c r="J16" s="139" t="s">
        <v>414</v>
      </c>
      <c r="K16" s="150">
        <v>0.13</v>
      </c>
      <c r="L16" s="136"/>
      <c r="M16" s="136"/>
      <c r="N16" s="137"/>
      <c r="O16" s="138"/>
    </row>
    <row r="17" spans="1:15" ht="14.25" x14ac:dyDescent="0.15">
      <c r="A17" s="233"/>
      <c r="B17" s="139"/>
      <c r="C17" s="139"/>
      <c r="D17" s="139"/>
      <c r="E17" s="77"/>
      <c r="F17" s="77"/>
      <c r="G17" s="139" t="s">
        <v>158</v>
      </c>
      <c r="H17" s="140" t="s">
        <v>412</v>
      </c>
      <c r="I17" s="139"/>
      <c r="J17" s="139"/>
      <c r="K17" s="140"/>
      <c r="L17" s="139" t="s">
        <v>78</v>
      </c>
      <c r="M17" s="139" t="s">
        <v>197</v>
      </c>
      <c r="N17" s="151">
        <v>0.1</v>
      </c>
      <c r="O17" s="142"/>
    </row>
    <row r="18" spans="1:15" ht="14.25" x14ac:dyDescent="0.15">
      <c r="A18" s="233"/>
      <c r="B18" s="139"/>
      <c r="C18" s="139"/>
      <c r="D18" s="139"/>
      <c r="E18" s="77"/>
      <c r="F18" s="77"/>
      <c r="G18" s="139" t="s">
        <v>151</v>
      </c>
      <c r="H18" s="140" t="s">
        <v>413</v>
      </c>
      <c r="I18" s="139"/>
      <c r="J18" s="139"/>
      <c r="K18" s="140"/>
      <c r="L18" s="139"/>
      <c r="M18" s="139" t="s">
        <v>143</v>
      </c>
      <c r="N18" s="140">
        <v>5</v>
      </c>
      <c r="O18" s="142"/>
    </row>
    <row r="19" spans="1:15" ht="14.25" x14ac:dyDescent="0.15">
      <c r="A19" s="233"/>
      <c r="B19" s="139"/>
      <c r="C19" s="139"/>
      <c r="D19" s="139"/>
      <c r="E19" s="77"/>
      <c r="F19" s="77" t="s">
        <v>146</v>
      </c>
      <c r="G19" s="139" t="s">
        <v>209</v>
      </c>
      <c r="H19" s="140" t="s">
        <v>413</v>
      </c>
      <c r="I19" s="139"/>
      <c r="J19" s="139"/>
      <c r="K19" s="140"/>
      <c r="L19" s="139"/>
      <c r="M19" s="139" t="s">
        <v>295</v>
      </c>
      <c r="N19" s="140">
        <v>5</v>
      </c>
      <c r="O19" s="142"/>
    </row>
    <row r="20" spans="1:15" ht="14.25" x14ac:dyDescent="0.15">
      <c r="A20" s="233"/>
      <c r="B20" s="136"/>
      <c r="C20" s="136"/>
      <c r="D20" s="136"/>
      <c r="E20" s="66"/>
      <c r="F20" s="66"/>
      <c r="G20" s="136"/>
      <c r="H20" s="137"/>
      <c r="I20" s="136"/>
      <c r="J20" s="136"/>
      <c r="K20" s="137"/>
      <c r="L20" s="139"/>
      <c r="M20" s="139"/>
      <c r="N20" s="140"/>
      <c r="O20" s="142"/>
    </row>
    <row r="21" spans="1:15" ht="14.25" x14ac:dyDescent="0.15">
      <c r="A21" s="233"/>
      <c r="B21" s="139" t="s">
        <v>77</v>
      </c>
      <c r="C21" s="139" t="s">
        <v>197</v>
      </c>
      <c r="D21" s="139"/>
      <c r="E21" s="77"/>
      <c r="F21" s="77"/>
      <c r="G21" s="139"/>
      <c r="H21" s="151">
        <v>0.1</v>
      </c>
      <c r="I21" s="139" t="s">
        <v>77</v>
      </c>
      <c r="J21" s="139" t="s">
        <v>197</v>
      </c>
      <c r="K21" s="151">
        <v>0.1</v>
      </c>
      <c r="L21" s="139"/>
      <c r="M21" s="139"/>
      <c r="N21" s="140"/>
      <c r="O21" s="142"/>
    </row>
    <row r="22" spans="1:15" ht="14.25" x14ac:dyDescent="0.15">
      <c r="A22" s="233"/>
      <c r="B22" s="139"/>
      <c r="C22" s="139" t="s">
        <v>154</v>
      </c>
      <c r="D22" s="139"/>
      <c r="E22" s="77"/>
      <c r="F22" s="77"/>
      <c r="G22" s="139"/>
      <c r="H22" s="140">
        <v>10</v>
      </c>
      <c r="I22" s="139"/>
      <c r="J22" s="139" t="s">
        <v>154</v>
      </c>
      <c r="K22" s="140">
        <v>5</v>
      </c>
      <c r="L22" s="139"/>
      <c r="M22" s="139"/>
      <c r="N22" s="140"/>
      <c r="O22" s="142"/>
    </row>
    <row r="23" spans="1:15" ht="14.25" x14ac:dyDescent="0.15">
      <c r="A23" s="233"/>
      <c r="B23" s="139"/>
      <c r="C23" s="139" t="s">
        <v>143</v>
      </c>
      <c r="D23" s="139"/>
      <c r="E23" s="77"/>
      <c r="F23" s="143"/>
      <c r="G23" s="139"/>
      <c r="H23" s="140">
        <v>5</v>
      </c>
      <c r="I23" s="139"/>
      <c r="J23" s="139" t="s">
        <v>143</v>
      </c>
      <c r="K23" s="140">
        <v>5</v>
      </c>
      <c r="L23" s="139"/>
      <c r="M23" s="139"/>
      <c r="N23" s="140"/>
      <c r="O23" s="142"/>
    </row>
    <row r="24" spans="1:15" ht="14.25" x14ac:dyDescent="0.15">
      <c r="A24" s="233"/>
      <c r="B24" s="136"/>
      <c r="C24" s="136"/>
      <c r="D24" s="136"/>
      <c r="E24" s="66"/>
      <c r="F24" s="66"/>
      <c r="G24" s="136"/>
      <c r="H24" s="137"/>
      <c r="I24" s="136"/>
      <c r="J24" s="136"/>
      <c r="K24" s="137"/>
      <c r="L24" s="139"/>
      <c r="M24" s="139"/>
      <c r="N24" s="140"/>
      <c r="O24" s="142"/>
    </row>
    <row r="25" spans="1:15" ht="14.25" x14ac:dyDescent="0.15">
      <c r="A25" s="233"/>
      <c r="B25" s="139" t="s">
        <v>18</v>
      </c>
      <c r="C25" s="139" t="s">
        <v>295</v>
      </c>
      <c r="D25" s="139"/>
      <c r="E25" s="77"/>
      <c r="F25" s="77"/>
      <c r="G25" s="139"/>
      <c r="H25" s="140">
        <v>5</v>
      </c>
      <c r="I25" s="139" t="s">
        <v>18</v>
      </c>
      <c r="J25" s="139" t="s">
        <v>295</v>
      </c>
      <c r="K25" s="140">
        <v>5</v>
      </c>
      <c r="L25" s="139"/>
      <c r="M25" s="139"/>
      <c r="N25" s="140"/>
      <c r="O25" s="142"/>
    </row>
    <row r="26" spans="1:15" ht="14.25" x14ac:dyDescent="0.15">
      <c r="A26" s="233"/>
      <c r="B26" s="139"/>
      <c r="C26" s="139"/>
      <c r="D26" s="139"/>
      <c r="E26" s="77"/>
      <c r="F26" s="77"/>
      <c r="G26" s="139" t="s">
        <v>158</v>
      </c>
      <c r="H26" s="140" t="s">
        <v>412</v>
      </c>
      <c r="I26" s="139"/>
      <c r="J26" s="139"/>
      <c r="K26" s="140"/>
      <c r="L26" s="139"/>
      <c r="M26" s="139"/>
      <c r="N26" s="140"/>
      <c r="O26" s="142"/>
    </row>
    <row r="27" spans="1:15" ht="14.25" x14ac:dyDescent="0.15">
      <c r="A27" s="233"/>
      <c r="B27" s="139"/>
      <c r="C27" s="139"/>
      <c r="D27" s="139"/>
      <c r="E27" s="77"/>
      <c r="F27" s="77"/>
      <c r="G27" s="139" t="s">
        <v>160</v>
      </c>
      <c r="H27" s="140" t="s">
        <v>413</v>
      </c>
      <c r="I27" s="139"/>
      <c r="J27" s="139"/>
      <c r="K27" s="140"/>
      <c r="L27" s="139"/>
      <c r="M27" s="139"/>
      <c r="N27" s="140"/>
      <c r="O27" s="142"/>
    </row>
    <row r="28" spans="1:15" ht="15" thickBot="1" x14ac:dyDescent="0.2">
      <c r="A28" s="234"/>
      <c r="B28" s="144"/>
      <c r="C28" s="144"/>
      <c r="D28" s="144"/>
      <c r="E28" s="88"/>
      <c r="F28" s="88"/>
      <c r="G28" s="144"/>
      <c r="H28" s="145"/>
      <c r="I28" s="144"/>
      <c r="J28" s="144"/>
      <c r="K28" s="145"/>
      <c r="L28" s="144"/>
      <c r="M28" s="144"/>
      <c r="N28" s="145"/>
      <c r="O28" s="146"/>
    </row>
    <row r="29" spans="1:15" ht="14.25" x14ac:dyDescent="0.15">
      <c r="B29" s="116"/>
      <c r="C29" s="116"/>
      <c r="D29" s="116"/>
      <c r="G29" s="116"/>
      <c r="H29" s="147"/>
      <c r="I29" s="116"/>
      <c r="J29" s="116"/>
      <c r="K29" s="147"/>
      <c r="L29" s="116"/>
      <c r="M29" s="116"/>
      <c r="N29" s="147"/>
    </row>
    <row r="30" spans="1:15" ht="14.25" x14ac:dyDescent="0.15">
      <c r="B30" s="116"/>
      <c r="C30" s="116"/>
      <c r="D30" s="116"/>
      <c r="G30" s="116"/>
      <c r="H30" s="147"/>
      <c r="I30" s="116"/>
      <c r="J30" s="116"/>
      <c r="K30" s="147"/>
      <c r="L30" s="116"/>
      <c r="M30" s="116"/>
      <c r="N30" s="147"/>
    </row>
    <row r="31" spans="1:15" ht="14.25" x14ac:dyDescent="0.15">
      <c r="B31" s="116"/>
      <c r="C31" s="116"/>
      <c r="D31" s="116"/>
      <c r="G31" s="116"/>
      <c r="H31" s="147"/>
      <c r="I31" s="116"/>
      <c r="J31" s="116"/>
      <c r="K31" s="147"/>
      <c r="L31" s="116"/>
      <c r="M31" s="116"/>
      <c r="N31" s="147"/>
    </row>
    <row r="32" spans="1:15" ht="14.25" x14ac:dyDescent="0.15">
      <c r="B32" s="116"/>
      <c r="C32" s="116"/>
      <c r="D32" s="116"/>
      <c r="G32" s="116"/>
      <c r="H32" s="147"/>
      <c r="I32" s="116"/>
      <c r="J32" s="116"/>
      <c r="K32" s="147"/>
      <c r="L32" s="116"/>
      <c r="M32" s="116"/>
      <c r="N32" s="147"/>
    </row>
    <row r="33" spans="2:14" ht="14.25" x14ac:dyDescent="0.15">
      <c r="B33" s="116"/>
      <c r="C33" s="116"/>
      <c r="D33" s="116"/>
      <c r="G33" s="116"/>
      <c r="H33" s="147"/>
      <c r="I33" s="116"/>
      <c r="J33" s="116"/>
      <c r="K33" s="147"/>
      <c r="L33" s="116"/>
      <c r="M33" s="116"/>
      <c r="N33" s="147"/>
    </row>
    <row r="34" spans="2:14" ht="14.25" x14ac:dyDescent="0.15">
      <c r="B34" s="116"/>
      <c r="C34" s="116"/>
      <c r="D34" s="116"/>
      <c r="G34" s="116"/>
      <c r="H34" s="147"/>
      <c r="I34" s="116"/>
      <c r="J34" s="116"/>
      <c r="K34" s="147"/>
      <c r="L34" s="116"/>
      <c r="M34" s="116"/>
      <c r="N34" s="147"/>
    </row>
    <row r="35" spans="2:14" ht="14.25" x14ac:dyDescent="0.15">
      <c r="B35" s="116"/>
      <c r="C35" s="116"/>
      <c r="D35" s="116"/>
      <c r="G35" s="116"/>
      <c r="H35" s="147"/>
      <c r="I35" s="116"/>
      <c r="J35" s="116"/>
      <c r="K35" s="147"/>
      <c r="L35" s="116"/>
      <c r="M35" s="116"/>
      <c r="N35" s="147"/>
    </row>
    <row r="36" spans="2:14" ht="14.25" x14ac:dyDescent="0.15">
      <c r="B36" s="116"/>
      <c r="C36" s="116"/>
      <c r="D36" s="116"/>
      <c r="G36" s="116"/>
      <c r="H36" s="147"/>
      <c r="I36" s="116"/>
      <c r="J36" s="116"/>
      <c r="K36" s="147"/>
      <c r="L36" s="116"/>
      <c r="M36" s="116"/>
      <c r="N36" s="147"/>
    </row>
    <row r="37" spans="2:14" ht="14.25" x14ac:dyDescent="0.15">
      <c r="B37" s="116"/>
      <c r="C37" s="116"/>
      <c r="D37" s="116"/>
      <c r="G37" s="116"/>
      <c r="H37" s="147"/>
      <c r="I37" s="116"/>
      <c r="J37" s="116"/>
      <c r="K37" s="147"/>
      <c r="L37" s="116"/>
      <c r="M37" s="116"/>
      <c r="N37" s="147"/>
    </row>
    <row r="38" spans="2:14" ht="14.25" x14ac:dyDescent="0.15">
      <c r="B38" s="116"/>
      <c r="C38" s="116"/>
      <c r="D38" s="116"/>
      <c r="G38" s="116"/>
      <c r="H38" s="147"/>
      <c r="I38" s="116"/>
      <c r="J38" s="116"/>
      <c r="K38" s="147"/>
      <c r="L38" s="116"/>
      <c r="M38" s="116"/>
      <c r="N38" s="147"/>
    </row>
    <row r="39" spans="2:14" ht="14.25" x14ac:dyDescent="0.15">
      <c r="B39" s="116"/>
      <c r="C39" s="116"/>
      <c r="D39" s="116"/>
      <c r="G39" s="116"/>
      <c r="H39" s="147"/>
      <c r="I39" s="116"/>
      <c r="J39" s="116"/>
      <c r="K39" s="147"/>
      <c r="L39" s="116"/>
      <c r="M39" s="116"/>
      <c r="N39" s="147"/>
    </row>
    <row r="40" spans="2:14" ht="14.25" x14ac:dyDescent="0.15">
      <c r="B40" s="116"/>
      <c r="C40" s="116"/>
      <c r="D40" s="116"/>
      <c r="G40" s="116"/>
      <c r="H40" s="147"/>
      <c r="I40" s="116"/>
      <c r="J40" s="116"/>
      <c r="K40" s="147"/>
      <c r="L40" s="116"/>
      <c r="M40" s="116"/>
      <c r="N40" s="147"/>
    </row>
    <row r="41" spans="2:14" ht="14.25" x14ac:dyDescent="0.15">
      <c r="B41" s="116"/>
      <c r="C41" s="116"/>
      <c r="D41" s="116"/>
      <c r="G41" s="116"/>
      <c r="H41" s="147"/>
      <c r="I41" s="116"/>
      <c r="J41" s="116"/>
      <c r="K41" s="147"/>
      <c r="L41" s="116"/>
      <c r="M41" s="116"/>
      <c r="N41" s="147"/>
    </row>
    <row r="42" spans="2:14" ht="14.25" x14ac:dyDescent="0.15">
      <c r="B42" s="116"/>
      <c r="C42" s="116"/>
      <c r="D42" s="116"/>
      <c r="G42" s="116"/>
      <c r="H42" s="147"/>
      <c r="I42" s="116"/>
      <c r="J42" s="116"/>
      <c r="K42" s="147"/>
      <c r="L42" s="116"/>
      <c r="M42" s="116"/>
      <c r="N42" s="147"/>
    </row>
    <row r="43" spans="2:14" ht="14.25" x14ac:dyDescent="0.15">
      <c r="B43" s="116"/>
      <c r="C43" s="116"/>
      <c r="D43" s="116"/>
      <c r="G43" s="116"/>
      <c r="H43" s="147"/>
      <c r="I43" s="116"/>
      <c r="J43" s="116"/>
      <c r="K43" s="147"/>
      <c r="L43" s="116"/>
      <c r="M43" s="116"/>
      <c r="N43" s="147"/>
    </row>
    <row r="44" spans="2:14" ht="14.25" x14ac:dyDescent="0.15">
      <c r="B44" s="116"/>
      <c r="C44" s="116"/>
      <c r="D44" s="116"/>
      <c r="G44" s="116"/>
      <c r="H44" s="147"/>
      <c r="I44" s="116"/>
      <c r="J44" s="116"/>
      <c r="K44" s="147"/>
      <c r="L44" s="116"/>
      <c r="M44" s="116"/>
      <c r="N44" s="147"/>
    </row>
    <row r="45" spans="2:14" ht="14.25" x14ac:dyDescent="0.15">
      <c r="B45" s="116"/>
      <c r="C45" s="116"/>
      <c r="D45" s="116"/>
      <c r="G45" s="116"/>
      <c r="H45" s="147"/>
      <c r="I45" s="116"/>
      <c r="J45" s="116"/>
      <c r="K45" s="147"/>
      <c r="L45" s="116"/>
      <c r="M45" s="116"/>
      <c r="N45" s="147"/>
    </row>
    <row r="46" spans="2:14" ht="14.25" x14ac:dyDescent="0.15">
      <c r="B46" s="116"/>
      <c r="C46" s="116"/>
      <c r="D46" s="116"/>
      <c r="G46" s="116"/>
      <c r="H46" s="147"/>
      <c r="I46" s="116"/>
      <c r="J46" s="116"/>
      <c r="K46" s="147"/>
      <c r="L46" s="116"/>
      <c r="M46" s="116"/>
      <c r="N46" s="147"/>
    </row>
    <row r="47" spans="2:14" ht="14.25" x14ac:dyDescent="0.15">
      <c r="B47" s="116"/>
      <c r="C47" s="116"/>
      <c r="D47" s="116"/>
      <c r="G47" s="116"/>
      <c r="H47" s="147"/>
      <c r="I47" s="116"/>
      <c r="J47" s="116"/>
      <c r="K47" s="147"/>
      <c r="L47" s="116"/>
      <c r="M47" s="116"/>
      <c r="N47" s="147"/>
    </row>
    <row r="48" spans="2:14" ht="14.25" x14ac:dyDescent="0.15">
      <c r="B48" s="116"/>
      <c r="C48" s="116"/>
      <c r="D48" s="116"/>
      <c r="G48" s="116"/>
      <c r="H48" s="147"/>
      <c r="I48" s="116"/>
      <c r="J48" s="116"/>
      <c r="K48" s="147"/>
      <c r="L48" s="116"/>
      <c r="M48" s="116"/>
      <c r="N48" s="147"/>
    </row>
    <row r="49" spans="2:14" ht="14.25" x14ac:dyDescent="0.15">
      <c r="B49" s="116"/>
      <c r="C49" s="116"/>
      <c r="D49" s="116"/>
      <c r="G49" s="116"/>
      <c r="H49" s="147"/>
      <c r="I49" s="116"/>
      <c r="J49" s="116"/>
      <c r="K49" s="147"/>
      <c r="L49" s="116"/>
      <c r="M49" s="116"/>
      <c r="N49" s="147"/>
    </row>
    <row r="50" spans="2:14" ht="14.25" x14ac:dyDescent="0.15">
      <c r="B50" s="116"/>
      <c r="C50" s="116"/>
      <c r="D50" s="116"/>
      <c r="G50" s="116"/>
      <c r="H50" s="147"/>
      <c r="I50" s="116"/>
      <c r="J50" s="116"/>
      <c r="K50" s="147"/>
      <c r="L50" s="116"/>
      <c r="M50" s="116"/>
      <c r="N50" s="147"/>
    </row>
    <row r="51" spans="2:14" ht="14.25" x14ac:dyDescent="0.15">
      <c r="B51" s="116"/>
      <c r="C51" s="116"/>
      <c r="D51" s="116"/>
      <c r="G51" s="116"/>
      <c r="H51" s="147"/>
      <c r="I51" s="116"/>
      <c r="J51" s="116"/>
      <c r="K51" s="147"/>
      <c r="L51" s="116"/>
      <c r="M51" s="116"/>
      <c r="N51" s="147"/>
    </row>
    <row r="52" spans="2:14" ht="14.25" x14ac:dyDescent="0.15">
      <c r="B52" s="116"/>
      <c r="C52" s="116"/>
      <c r="D52" s="116"/>
      <c r="G52" s="116"/>
      <c r="H52" s="147"/>
      <c r="I52" s="116"/>
      <c r="J52" s="116"/>
      <c r="K52" s="147"/>
      <c r="L52" s="116"/>
      <c r="M52" s="116"/>
      <c r="N52" s="147"/>
    </row>
    <row r="53" spans="2:14" ht="14.25" x14ac:dyDescent="0.15">
      <c r="B53" s="116"/>
      <c r="C53" s="116"/>
      <c r="D53" s="116"/>
      <c r="G53" s="116"/>
      <c r="H53" s="147"/>
      <c r="I53" s="116"/>
      <c r="J53" s="116"/>
      <c r="K53" s="147"/>
      <c r="L53" s="116"/>
      <c r="M53" s="116"/>
      <c r="N53" s="147"/>
    </row>
    <row r="54" spans="2:14" ht="14.25" x14ac:dyDescent="0.15">
      <c r="B54" s="116"/>
      <c r="C54" s="116"/>
      <c r="D54" s="116"/>
      <c r="G54" s="116"/>
      <c r="H54" s="147"/>
      <c r="I54" s="116"/>
      <c r="J54" s="116"/>
      <c r="K54" s="147"/>
      <c r="L54" s="116"/>
      <c r="M54" s="116"/>
      <c r="N54" s="147"/>
    </row>
    <row r="55" spans="2:14" ht="14.25" x14ac:dyDescent="0.15">
      <c r="B55" s="116"/>
      <c r="C55" s="116"/>
      <c r="D55" s="116"/>
      <c r="G55" s="116"/>
      <c r="H55" s="147"/>
      <c r="I55" s="116"/>
      <c r="J55" s="116"/>
      <c r="K55" s="147"/>
      <c r="L55" s="116"/>
      <c r="M55" s="116"/>
      <c r="N55" s="147"/>
    </row>
    <row r="56" spans="2:14" ht="14.25" x14ac:dyDescent="0.15">
      <c r="B56" s="116"/>
      <c r="C56" s="116"/>
      <c r="D56" s="116"/>
      <c r="G56" s="116"/>
      <c r="H56" s="147"/>
      <c r="I56" s="116"/>
      <c r="J56" s="116"/>
      <c r="K56" s="147"/>
      <c r="L56" s="116"/>
      <c r="M56" s="116"/>
      <c r="N56" s="147"/>
    </row>
    <row r="57" spans="2:14" ht="14.25" x14ac:dyDescent="0.15">
      <c r="B57" s="116"/>
      <c r="C57" s="116"/>
      <c r="D57" s="116"/>
      <c r="G57" s="116"/>
      <c r="H57" s="147"/>
      <c r="I57" s="116"/>
      <c r="J57" s="116"/>
      <c r="K57" s="147"/>
      <c r="L57" s="116"/>
      <c r="M57" s="116"/>
      <c r="N57" s="147"/>
    </row>
    <row r="58" spans="2:14" ht="14.25" x14ac:dyDescent="0.15">
      <c r="B58" s="116"/>
      <c r="C58" s="116"/>
      <c r="D58" s="116"/>
      <c r="G58" s="116"/>
      <c r="H58" s="147"/>
      <c r="I58" s="116"/>
      <c r="J58" s="116"/>
      <c r="K58" s="147"/>
      <c r="L58" s="116"/>
      <c r="M58" s="116"/>
      <c r="N58" s="147"/>
    </row>
    <row r="59" spans="2:14" ht="14.25" x14ac:dyDescent="0.15">
      <c r="B59" s="116"/>
      <c r="C59" s="116"/>
      <c r="D59" s="116"/>
      <c r="G59" s="116"/>
      <c r="H59" s="147"/>
      <c r="I59" s="116"/>
      <c r="J59" s="116"/>
      <c r="K59" s="147"/>
      <c r="L59" s="116"/>
      <c r="M59" s="116"/>
      <c r="N59" s="147"/>
    </row>
    <row r="60" spans="2:14" ht="14.25" x14ac:dyDescent="0.15">
      <c r="B60" s="116"/>
      <c r="C60" s="116"/>
      <c r="D60" s="116"/>
      <c r="G60" s="116"/>
      <c r="H60" s="147"/>
      <c r="I60" s="116"/>
      <c r="J60" s="116"/>
      <c r="K60" s="147"/>
      <c r="L60" s="116"/>
      <c r="M60" s="116"/>
      <c r="N60" s="147"/>
    </row>
    <row r="61" spans="2:14" ht="14.25" x14ac:dyDescent="0.15">
      <c r="B61" s="116"/>
      <c r="C61" s="116"/>
      <c r="D61" s="116"/>
      <c r="G61" s="116"/>
      <c r="H61" s="147"/>
      <c r="I61" s="116"/>
      <c r="J61" s="116"/>
      <c r="K61" s="147"/>
      <c r="L61" s="116"/>
      <c r="M61" s="116"/>
      <c r="N61" s="147"/>
    </row>
    <row r="62" spans="2:14" ht="14.25" x14ac:dyDescent="0.15">
      <c r="B62" s="116"/>
      <c r="C62" s="116"/>
      <c r="D62" s="116"/>
      <c r="G62" s="116"/>
      <c r="H62" s="147"/>
      <c r="I62" s="116"/>
      <c r="J62" s="116"/>
      <c r="K62" s="147"/>
      <c r="L62" s="116"/>
      <c r="M62" s="116"/>
      <c r="N62" s="147"/>
    </row>
    <row r="63" spans="2:14" ht="14.25" x14ac:dyDescent="0.15">
      <c r="B63" s="116"/>
      <c r="C63" s="116"/>
      <c r="D63" s="116"/>
      <c r="G63" s="116"/>
      <c r="H63" s="147"/>
      <c r="I63" s="116"/>
      <c r="J63" s="116"/>
      <c r="K63" s="147"/>
      <c r="L63" s="116"/>
      <c r="M63" s="116"/>
      <c r="N63" s="147"/>
    </row>
    <row r="64" spans="2:14" ht="14.25" x14ac:dyDescent="0.15">
      <c r="B64" s="116"/>
      <c r="C64" s="116"/>
      <c r="D64" s="116"/>
      <c r="G64" s="116"/>
      <c r="H64" s="147"/>
      <c r="I64" s="116"/>
      <c r="J64" s="116"/>
      <c r="K64" s="147"/>
      <c r="L64" s="116"/>
      <c r="M64" s="116"/>
      <c r="N64" s="147"/>
    </row>
    <row r="65" spans="2:14" ht="14.25" x14ac:dyDescent="0.15">
      <c r="B65" s="116"/>
      <c r="C65" s="116"/>
      <c r="D65" s="116"/>
      <c r="G65" s="116"/>
      <c r="H65" s="147"/>
      <c r="I65" s="116"/>
      <c r="J65" s="116"/>
      <c r="K65" s="147"/>
      <c r="L65" s="116"/>
      <c r="M65" s="116"/>
      <c r="N65" s="147"/>
    </row>
    <row r="66" spans="2:14" ht="14.25" x14ac:dyDescent="0.15">
      <c r="B66" s="116"/>
      <c r="C66" s="116"/>
      <c r="D66" s="116"/>
      <c r="G66" s="116"/>
      <c r="H66" s="147"/>
      <c r="I66" s="116"/>
      <c r="J66" s="116"/>
      <c r="K66" s="147"/>
      <c r="L66" s="116"/>
      <c r="M66" s="116"/>
      <c r="N66" s="147"/>
    </row>
  </sheetData>
  <mergeCells count="15">
    <mergeCell ref="E1:N1"/>
    <mergeCell ref="A2:O2"/>
    <mergeCell ref="E6:F6"/>
    <mergeCell ref="A7:C7"/>
    <mergeCell ref="E7:F7"/>
    <mergeCell ref="L8:N8"/>
    <mergeCell ref="O8:O10"/>
    <mergeCell ref="I9:K9"/>
    <mergeCell ref="L9:N9"/>
    <mergeCell ref="A11:A28"/>
    <mergeCell ref="A8:C9"/>
    <mergeCell ref="D8:D10"/>
    <mergeCell ref="E8:E10"/>
    <mergeCell ref="F8:F10"/>
    <mergeCell ref="I8:K8"/>
  </mergeCells>
  <phoneticPr fontId="11"/>
  <printOptions horizontalCentered="1" verticalCentered="1"/>
  <pageMargins left="0.39370078740157483" right="0.39370078740157483" top="0.39370078740157483" bottom="0.39370078740157483" header="0.31496062992125984" footer="0.31496062992125984"/>
  <pageSetup paperSize="12" scale="82"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AB26"/>
  <sheetViews>
    <sheetView showZeros="0" view="pageBreakPreview" zoomScale="60" zoomScaleNormal="80" workbookViewId="0"/>
  </sheetViews>
  <sheetFormatPr defaultColWidth="9" defaultRowHeight="18.75" customHeight="1" x14ac:dyDescent="0.15"/>
  <cols>
    <col min="1" max="1" width="4.125" style="97" customWidth="1"/>
    <col min="2" max="2" width="22.5" style="98" customWidth="1"/>
    <col min="3" max="3" width="26.625" style="98" customWidth="1"/>
    <col min="4" max="4" width="17.125" style="63" customWidth="1"/>
    <col min="5" max="5" width="8.125" style="99" customWidth="1"/>
    <col min="6" max="6" width="4" style="100" customWidth="1"/>
    <col min="7" max="7" width="10.25" style="100" hidden="1" customWidth="1"/>
    <col min="8" max="8" width="23.25" style="31" customWidth="1"/>
    <col min="9" max="9" width="17.125" style="63" customWidth="1"/>
    <col min="10" max="10" width="8.125" style="100" customWidth="1"/>
    <col min="11" max="11" width="4" style="100" customWidth="1"/>
    <col min="12" max="12" width="10.25" style="100" hidden="1" customWidth="1"/>
    <col min="13" max="13" width="8.25" style="100" customWidth="1"/>
    <col min="14" max="14" width="8.625" style="101" hidden="1" customWidth="1"/>
    <col min="15" max="15" width="97.75" style="98" customWidth="1"/>
    <col min="16" max="16" width="14.125" style="31" customWidth="1"/>
    <col min="17" max="17" width="16" style="63" customWidth="1"/>
    <col min="18" max="18" width="10.125" style="102" customWidth="1"/>
    <col min="19" max="19" width="10.125" style="99" customWidth="1"/>
    <col min="20" max="20" width="10.125" style="63" customWidth="1"/>
    <col min="21" max="21" width="5.125" style="63" customWidth="1"/>
    <col min="29" max="256" width="9" style="13"/>
    <col min="257" max="257" width="4.125" style="13" customWidth="1"/>
    <col min="258" max="258" width="22.5" style="13" customWidth="1"/>
    <col min="259" max="259" width="26.625" style="13" customWidth="1"/>
    <col min="260" max="260" width="17.125" style="13" customWidth="1"/>
    <col min="261" max="261" width="8.125" style="13" customWidth="1"/>
    <col min="262" max="262" width="4" style="13" customWidth="1"/>
    <col min="263" max="263" width="0" style="13" hidden="1" customWidth="1"/>
    <col min="264" max="264" width="23.25" style="13" customWidth="1"/>
    <col min="265" max="265" width="17.125" style="13" customWidth="1"/>
    <col min="266" max="266" width="8.125" style="13" customWidth="1"/>
    <col min="267" max="267" width="4" style="13" customWidth="1"/>
    <col min="268" max="268" width="0" style="13" hidden="1" customWidth="1"/>
    <col min="269" max="269" width="8.25" style="13" customWidth="1"/>
    <col min="270" max="270" width="0" style="13" hidden="1" customWidth="1"/>
    <col min="271" max="271" width="97.75" style="13" customWidth="1"/>
    <col min="272" max="272" width="14.125" style="13" customWidth="1"/>
    <col min="273" max="273" width="16" style="13" customWidth="1"/>
    <col min="274" max="276" width="10.125" style="13" customWidth="1"/>
    <col min="277" max="277" width="5.125" style="13" customWidth="1"/>
    <col min="278" max="512" width="9" style="13"/>
    <col min="513" max="513" width="4.125" style="13" customWidth="1"/>
    <col min="514" max="514" width="22.5" style="13" customWidth="1"/>
    <col min="515" max="515" width="26.625" style="13" customWidth="1"/>
    <col min="516" max="516" width="17.125" style="13" customWidth="1"/>
    <col min="517" max="517" width="8.125" style="13" customWidth="1"/>
    <col min="518" max="518" width="4" style="13" customWidth="1"/>
    <col min="519" max="519" width="0" style="13" hidden="1" customWidth="1"/>
    <col min="520" max="520" width="23.25" style="13" customWidth="1"/>
    <col min="521" max="521" width="17.125" style="13" customWidth="1"/>
    <col min="522" max="522" width="8.125" style="13" customWidth="1"/>
    <col min="523" max="523" width="4" style="13" customWidth="1"/>
    <col min="524" max="524" width="0" style="13" hidden="1" customWidth="1"/>
    <col min="525" max="525" width="8.25" style="13" customWidth="1"/>
    <col min="526" max="526" width="0" style="13" hidden="1" customWidth="1"/>
    <col min="527" max="527" width="97.75" style="13" customWidth="1"/>
    <col min="528" max="528" width="14.125" style="13" customWidth="1"/>
    <col min="529" max="529" width="16" style="13" customWidth="1"/>
    <col min="530" max="532" width="10.125" style="13" customWidth="1"/>
    <col min="533" max="533" width="5.125" style="13" customWidth="1"/>
    <col min="534" max="768" width="9" style="13"/>
    <col min="769" max="769" width="4.125" style="13" customWidth="1"/>
    <col min="770" max="770" width="22.5" style="13" customWidth="1"/>
    <col min="771" max="771" width="26.625" style="13" customWidth="1"/>
    <col min="772" max="772" width="17.125" style="13" customWidth="1"/>
    <col min="773" max="773" width="8.125" style="13" customWidth="1"/>
    <col min="774" max="774" width="4" style="13" customWidth="1"/>
    <col min="775" max="775" width="0" style="13" hidden="1" customWidth="1"/>
    <col min="776" max="776" width="23.25" style="13" customWidth="1"/>
    <col min="777" max="777" width="17.125" style="13" customWidth="1"/>
    <col min="778" max="778" width="8.125" style="13" customWidth="1"/>
    <col min="779" max="779" width="4" style="13" customWidth="1"/>
    <col min="780" max="780" width="0" style="13" hidden="1" customWidth="1"/>
    <col min="781" max="781" width="8.25" style="13" customWidth="1"/>
    <col min="782" max="782" width="0" style="13" hidden="1" customWidth="1"/>
    <col min="783" max="783" width="97.75" style="13" customWidth="1"/>
    <col min="784" max="784" width="14.125" style="13" customWidth="1"/>
    <col min="785" max="785" width="16" style="13" customWidth="1"/>
    <col min="786" max="788" width="10.125" style="13" customWidth="1"/>
    <col min="789" max="789" width="5.125" style="13" customWidth="1"/>
    <col min="790" max="1024" width="9" style="13"/>
    <col min="1025" max="1025" width="4.125" style="13" customWidth="1"/>
    <col min="1026" max="1026" width="22.5" style="13" customWidth="1"/>
    <col min="1027" max="1027" width="26.625" style="13" customWidth="1"/>
    <col min="1028" max="1028" width="17.125" style="13" customWidth="1"/>
    <col min="1029" max="1029" width="8.125" style="13" customWidth="1"/>
    <col min="1030" max="1030" width="4" style="13" customWidth="1"/>
    <col min="1031" max="1031" width="0" style="13" hidden="1" customWidth="1"/>
    <col min="1032" max="1032" width="23.25" style="13" customWidth="1"/>
    <col min="1033" max="1033" width="17.125" style="13" customWidth="1"/>
    <col min="1034" max="1034" width="8.125" style="13" customWidth="1"/>
    <col min="1035" max="1035" width="4" style="13" customWidth="1"/>
    <col min="1036" max="1036" width="0" style="13" hidden="1" customWidth="1"/>
    <col min="1037" max="1037" width="8.25" style="13" customWidth="1"/>
    <col min="1038" max="1038" width="0" style="13" hidden="1" customWidth="1"/>
    <col min="1039" max="1039" width="97.75" style="13" customWidth="1"/>
    <col min="1040" max="1040" width="14.125" style="13" customWidth="1"/>
    <col min="1041" max="1041" width="16" style="13" customWidth="1"/>
    <col min="1042" max="1044" width="10.125" style="13" customWidth="1"/>
    <col min="1045" max="1045" width="5.125" style="13" customWidth="1"/>
    <col min="1046" max="1280" width="9" style="13"/>
    <col min="1281" max="1281" width="4.125" style="13" customWidth="1"/>
    <col min="1282" max="1282" width="22.5" style="13" customWidth="1"/>
    <col min="1283" max="1283" width="26.625" style="13" customWidth="1"/>
    <col min="1284" max="1284" width="17.125" style="13" customWidth="1"/>
    <col min="1285" max="1285" width="8.125" style="13" customWidth="1"/>
    <col min="1286" max="1286" width="4" style="13" customWidth="1"/>
    <col min="1287" max="1287" width="0" style="13" hidden="1" customWidth="1"/>
    <col min="1288" max="1288" width="23.25" style="13" customWidth="1"/>
    <col min="1289" max="1289" width="17.125" style="13" customWidth="1"/>
    <col min="1290" max="1290" width="8.125" style="13" customWidth="1"/>
    <col min="1291" max="1291" width="4" style="13" customWidth="1"/>
    <col min="1292" max="1292" width="0" style="13" hidden="1" customWidth="1"/>
    <col min="1293" max="1293" width="8.25" style="13" customWidth="1"/>
    <col min="1294" max="1294" width="0" style="13" hidden="1" customWidth="1"/>
    <col min="1295" max="1295" width="97.75" style="13" customWidth="1"/>
    <col min="1296" max="1296" width="14.125" style="13" customWidth="1"/>
    <col min="1297" max="1297" width="16" style="13" customWidth="1"/>
    <col min="1298" max="1300" width="10.125" style="13" customWidth="1"/>
    <col min="1301" max="1301" width="5.125" style="13" customWidth="1"/>
    <col min="1302" max="1536" width="9" style="13"/>
    <col min="1537" max="1537" width="4.125" style="13" customWidth="1"/>
    <col min="1538" max="1538" width="22.5" style="13" customWidth="1"/>
    <col min="1539" max="1539" width="26.625" style="13" customWidth="1"/>
    <col min="1540" max="1540" width="17.125" style="13" customWidth="1"/>
    <col min="1541" max="1541" width="8.125" style="13" customWidth="1"/>
    <col min="1542" max="1542" width="4" style="13" customWidth="1"/>
    <col min="1543" max="1543" width="0" style="13" hidden="1" customWidth="1"/>
    <col min="1544" max="1544" width="23.25" style="13" customWidth="1"/>
    <col min="1545" max="1545" width="17.125" style="13" customWidth="1"/>
    <col min="1546" max="1546" width="8.125" style="13" customWidth="1"/>
    <col min="1547" max="1547" width="4" style="13" customWidth="1"/>
    <col min="1548" max="1548" width="0" style="13" hidden="1" customWidth="1"/>
    <col min="1549" max="1549" width="8.25" style="13" customWidth="1"/>
    <col min="1550" max="1550" width="0" style="13" hidden="1" customWidth="1"/>
    <col min="1551" max="1551" width="97.75" style="13" customWidth="1"/>
    <col min="1552" max="1552" width="14.125" style="13" customWidth="1"/>
    <col min="1553" max="1553" width="16" style="13" customWidth="1"/>
    <col min="1554" max="1556" width="10.125" style="13" customWidth="1"/>
    <col min="1557" max="1557" width="5.125" style="13" customWidth="1"/>
    <col min="1558" max="1792" width="9" style="13"/>
    <col min="1793" max="1793" width="4.125" style="13" customWidth="1"/>
    <col min="1794" max="1794" width="22.5" style="13" customWidth="1"/>
    <col min="1795" max="1795" width="26.625" style="13" customWidth="1"/>
    <col min="1796" max="1796" width="17.125" style="13" customWidth="1"/>
    <col min="1797" max="1797" width="8.125" style="13" customWidth="1"/>
    <col min="1798" max="1798" width="4" style="13" customWidth="1"/>
    <col min="1799" max="1799" width="0" style="13" hidden="1" customWidth="1"/>
    <col min="1800" max="1800" width="23.25" style="13" customWidth="1"/>
    <col min="1801" max="1801" width="17.125" style="13" customWidth="1"/>
    <col min="1802" max="1802" width="8.125" style="13" customWidth="1"/>
    <col min="1803" max="1803" width="4" style="13" customWidth="1"/>
    <col min="1804" max="1804" width="0" style="13" hidden="1" customWidth="1"/>
    <col min="1805" max="1805" width="8.25" style="13" customWidth="1"/>
    <col min="1806" max="1806" width="0" style="13" hidden="1" customWidth="1"/>
    <col min="1807" max="1807" width="97.75" style="13" customWidth="1"/>
    <col min="1808" max="1808" width="14.125" style="13" customWidth="1"/>
    <col min="1809" max="1809" width="16" style="13" customWidth="1"/>
    <col min="1810" max="1812" width="10.125" style="13" customWidth="1"/>
    <col min="1813" max="1813" width="5.125" style="13" customWidth="1"/>
    <col min="1814" max="2048" width="9" style="13"/>
    <col min="2049" max="2049" width="4.125" style="13" customWidth="1"/>
    <col min="2050" max="2050" width="22.5" style="13" customWidth="1"/>
    <col min="2051" max="2051" width="26.625" style="13" customWidth="1"/>
    <col min="2052" max="2052" width="17.125" style="13" customWidth="1"/>
    <col min="2053" max="2053" width="8.125" style="13" customWidth="1"/>
    <col min="2054" max="2054" width="4" style="13" customWidth="1"/>
    <col min="2055" max="2055" width="0" style="13" hidden="1" customWidth="1"/>
    <col min="2056" max="2056" width="23.25" style="13" customWidth="1"/>
    <col min="2057" max="2057" width="17.125" style="13" customWidth="1"/>
    <col min="2058" max="2058" width="8.125" style="13" customWidth="1"/>
    <col min="2059" max="2059" width="4" style="13" customWidth="1"/>
    <col min="2060" max="2060" width="0" style="13" hidden="1" customWidth="1"/>
    <col min="2061" max="2061" width="8.25" style="13" customWidth="1"/>
    <col min="2062" max="2062" width="0" style="13" hidden="1" customWidth="1"/>
    <col min="2063" max="2063" width="97.75" style="13" customWidth="1"/>
    <col min="2064" max="2064" width="14.125" style="13" customWidth="1"/>
    <col min="2065" max="2065" width="16" style="13" customWidth="1"/>
    <col min="2066" max="2068" width="10.125" style="13" customWidth="1"/>
    <col min="2069" max="2069" width="5.125" style="13" customWidth="1"/>
    <col min="2070" max="2304" width="9" style="13"/>
    <col min="2305" max="2305" width="4.125" style="13" customWidth="1"/>
    <col min="2306" max="2306" width="22.5" style="13" customWidth="1"/>
    <col min="2307" max="2307" width="26.625" style="13" customWidth="1"/>
    <col min="2308" max="2308" width="17.125" style="13" customWidth="1"/>
    <col min="2309" max="2309" width="8.125" style="13" customWidth="1"/>
    <col min="2310" max="2310" width="4" style="13" customWidth="1"/>
    <col min="2311" max="2311" width="0" style="13" hidden="1" customWidth="1"/>
    <col min="2312" max="2312" width="23.25" style="13" customWidth="1"/>
    <col min="2313" max="2313" width="17.125" style="13" customWidth="1"/>
    <col min="2314" max="2314" width="8.125" style="13" customWidth="1"/>
    <col min="2315" max="2315" width="4" style="13" customWidth="1"/>
    <col min="2316" max="2316" width="0" style="13" hidden="1" customWidth="1"/>
    <col min="2317" max="2317" width="8.25" style="13" customWidth="1"/>
    <col min="2318" max="2318" width="0" style="13" hidden="1" customWidth="1"/>
    <col min="2319" max="2319" width="97.75" style="13" customWidth="1"/>
    <col min="2320" max="2320" width="14.125" style="13" customWidth="1"/>
    <col min="2321" max="2321" width="16" style="13" customWidth="1"/>
    <col min="2322" max="2324" width="10.125" style="13" customWidth="1"/>
    <col min="2325" max="2325" width="5.125" style="13" customWidth="1"/>
    <col min="2326" max="2560" width="9" style="13"/>
    <col min="2561" max="2561" width="4.125" style="13" customWidth="1"/>
    <col min="2562" max="2562" width="22.5" style="13" customWidth="1"/>
    <col min="2563" max="2563" width="26.625" style="13" customWidth="1"/>
    <col min="2564" max="2564" width="17.125" style="13" customWidth="1"/>
    <col min="2565" max="2565" width="8.125" style="13" customWidth="1"/>
    <col min="2566" max="2566" width="4" style="13" customWidth="1"/>
    <col min="2567" max="2567" width="0" style="13" hidden="1" customWidth="1"/>
    <col min="2568" max="2568" width="23.25" style="13" customWidth="1"/>
    <col min="2569" max="2569" width="17.125" style="13" customWidth="1"/>
    <col min="2570" max="2570" width="8.125" style="13" customWidth="1"/>
    <col min="2571" max="2571" width="4" style="13" customWidth="1"/>
    <col min="2572" max="2572" width="0" style="13" hidden="1" customWidth="1"/>
    <col min="2573" max="2573" width="8.25" style="13" customWidth="1"/>
    <col min="2574" max="2574" width="0" style="13" hidden="1" customWidth="1"/>
    <col min="2575" max="2575" width="97.75" style="13" customWidth="1"/>
    <col min="2576" max="2576" width="14.125" style="13" customWidth="1"/>
    <col min="2577" max="2577" width="16" style="13" customWidth="1"/>
    <col min="2578" max="2580" width="10.125" style="13" customWidth="1"/>
    <col min="2581" max="2581" width="5.125" style="13" customWidth="1"/>
    <col min="2582" max="2816" width="9" style="13"/>
    <col min="2817" max="2817" width="4.125" style="13" customWidth="1"/>
    <col min="2818" max="2818" width="22.5" style="13" customWidth="1"/>
    <col min="2819" max="2819" width="26.625" style="13" customWidth="1"/>
    <col min="2820" max="2820" width="17.125" style="13" customWidth="1"/>
    <col min="2821" max="2821" width="8.125" style="13" customWidth="1"/>
    <col min="2822" max="2822" width="4" style="13" customWidth="1"/>
    <col min="2823" max="2823" width="0" style="13" hidden="1" customWidth="1"/>
    <col min="2824" max="2824" width="23.25" style="13" customWidth="1"/>
    <col min="2825" max="2825" width="17.125" style="13" customWidth="1"/>
    <col min="2826" max="2826" width="8.125" style="13" customWidth="1"/>
    <col min="2827" max="2827" width="4" style="13" customWidth="1"/>
    <col min="2828" max="2828" width="0" style="13" hidden="1" customWidth="1"/>
    <col min="2829" max="2829" width="8.25" style="13" customWidth="1"/>
    <col min="2830" max="2830" width="0" style="13" hidden="1" customWidth="1"/>
    <col min="2831" max="2831" width="97.75" style="13" customWidth="1"/>
    <col min="2832" max="2832" width="14.125" style="13" customWidth="1"/>
    <col min="2833" max="2833" width="16" style="13" customWidth="1"/>
    <col min="2834" max="2836" width="10.125" style="13" customWidth="1"/>
    <col min="2837" max="2837" width="5.125" style="13" customWidth="1"/>
    <col min="2838" max="3072" width="9" style="13"/>
    <col min="3073" max="3073" width="4.125" style="13" customWidth="1"/>
    <col min="3074" max="3074" width="22.5" style="13" customWidth="1"/>
    <col min="3075" max="3075" width="26.625" style="13" customWidth="1"/>
    <col min="3076" max="3076" width="17.125" style="13" customWidth="1"/>
    <col min="3077" max="3077" width="8.125" style="13" customWidth="1"/>
    <col min="3078" max="3078" width="4" style="13" customWidth="1"/>
    <col min="3079" max="3079" width="0" style="13" hidden="1" customWidth="1"/>
    <col min="3080" max="3080" width="23.25" style="13" customWidth="1"/>
    <col min="3081" max="3081" width="17.125" style="13" customWidth="1"/>
    <col min="3082" max="3082" width="8.125" style="13" customWidth="1"/>
    <col min="3083" max="3083" width="4" style="13" customWidth="1"/>
    <col min="3084" max="3084" width="0" style="13" hidden="1" customWidth="1"/>
    <col min="3085" max="3085" width="8.25" style="13" customWidth="1"/>
    <col min="3086" max="3086" width="0" style="13" hidden="1" customWidth="1"/>
    <col min="3087" max="3087" width="97.75" style="13" customWidth="1"/>
    <col min="3088" max="3088" width="14.125" style="13" customWidth="1"/>
    <col min="3089" max="3089" width="16" style="13" customWidth="1"/>
    <col min="3090" max="3092" width="10.125" style="13" customWidth="1"/>
    <col min="3093" max="3093" width="5.125" style="13" customWidth="1"/>
    <col min="3094" max="3328" width="9" style="13"/>
    <col min="3329" max="3329" width="4.125" style="13" customWidth="1"/>
    <col min="3330" max="3330" width="22.5" style="13" customWidth="1"/>
    <col min="3331" max="3331" width="26.625" style="13" customWidth="1"/>
    <col min="3332" max="3332" width="17.125" style="13" customWidth="1"/>
    <col min="3333" max="3333" width="8.125" style="13" customWidth="1"/>
    <col min="3334" max="3334" width="4" style="13" customWidth="1"/>
    <col min="3335" max="3335" width="0" style="13" hidden="1" customWidth="1"/>
    <col min="3336" max="3336" width="23.25" style="13" customWidth="1"/>
    <col min="3337" max="3337" width="17.125" style="13" customWidth="1"/>
    <col min="3338" max="3338" width="8.125" style="13" customWidth="1"/>
    <col min="3339" max="3339" width="4" style="13" customWidth="1"/>
    <col min="3340" max="3340" width="0" style="13" hidden="1" customWidth="1"/>
    <col min="3341" max="3341" width="8.25" style="13" customWidth="1"/>
    <col min="3342" max="3342" width="0" style="13" hidden="1" customWidth="1"/>
    <col min="3343" max="3343" width="97.75" style="13" customWidth="1"/>
    <col min="3344" max="3344" width="14.125" style="13" customWidth="1"/>
    <col min="3345" max="3345" width="16" style="13" customWidth="1"/>
    <col min="3346" max="3348" width="10.125" style="13" customWidth="1"/>
    <col min="3349" max="3349" width="5.125" style="13" customWidth="1"/>
    <col min="3350" max="3584" width="9" style="13"/>
    <col min="3585" max="3585" width="4.125" style="13" customWidth="1"/>
    <col min="3586" max="3586" width="22.5" style="13" customWidth="1"/>
    <col min="3587" max="3587" width="26.625" style="13" customWidth="1"/>
    <col min="3588" max="3588" width="17.125" style="13" customWidth="1"/>
    <col min="3589" max="3589" width="8.125" style="13" customWidth="1"/>
    <col min="3590" max="3590" width="4" style="13" customWidth="1"/>
    <col min="3591" max="3591" width="0" style="13" hidden="1" customWidth="1"/>
    <col min="3592" max="3592" width="23.25" style="13" customWidth="1"/>
    <col min="3593" max="3593" width="17.125" style="13" customWidth="1"/>
    <col min="3594" max="3594" width="8.125" style="13" customWidth="1"/>
    <col min="3595" max="3595" width="4" style="13" customWidth="1"/>
    <col min="3596" max="3596" width="0" style="13" hidden="1" customWidth="1"/>
    <col min="3597" max="3597" width="8.25" style="13" customWidth="1"/>
    <col min="3598" max="3598" width="0" style="13" hidden="1" customWidth="1"/>
    <col min="3599" max="3599" width="97.75" style="13" customWidth="1"/>
    <col min="3600" max="3600" width="14.125" style="13" customWidth="1"/>
    <col min="3601" max="3601" width="16" style="13" customWidth="1"/>
    <col min="3602" max="3604" width="10.125" style="13" customWidth="1"/>
    <col min="3605" max="3605" width="5.125" style="13" customWidth="1"/>
    <col min="3606" max="3840" width="9" style="13"/>
    <col min="3841" max="3841" width="4.125" style="13" customWidth="1"/>
    <col min="3842" max="3842" width="22.5" style="13" customWidth="1"/>
    <col min="3843" max="3843" width="26.625" style="13" customWidth="1"/>
    <col min="3844" max="3844" width="17.125" style="13" customWidth="1"/>
    <col min="3845" max="3845" width="8.125" style="13" customWidth="1"/>
    <col min="3846" max="3846" width="4" style="13" customWidth="1"/>
    <col min="3847" max="3847" width="0" style="13" hidden="1" customWidth="1"/>
    <col min="3848" max="3848" width="23.25" style="13" customWidth="1"/>
    <col min="3849" max="3849" width="17.125" style="13" customWidth="1"/>
    <col min="3850" max="3850" width="8.125" style="13" customWidth="1"/>
    <col min="3851" max="3851" width="4" style="13" customWidth="1"/>
    <col min="3852" max="3852" width="0" style="13" hidden="1" customWidth="1"/>
    <col min="3853" max="3853" width="8.25" style="13" customWidth="1"/>
    <col min="3854" max="3854" width="0" style="13" hidden="1" customWidth="1"/>
    <col min="3855" max="3855" width="97.75" style="13" customWidth="1"/>
    <col min="3856" max="3856" width="14.125" style="13" customWidth="1"/>
    <col min="3857" max="3857" width="16" style="13" customWidth="1"/>
    <col min="3858" max="3860" width="10.125" style="13" customWidth="1"/>
    <col min="3861" max="3861" width="5.125" style="13" customWidth="1"/>
    <col min="3862" max="4096" width="9" style="13"/>
    <col min="4097" max="4097" width="4.125" style="13" customWidth="1"/>
    <col min="4098" max="4098" width="22.5" style="13" customWidth="1"/>
    <col min="4099" max="4099" width="26.625" style="13" customWidth="1"/>
    <col min="4100" max="4100" width="17.125" style="13" customWidth="1"/>
    <col min="4101" max="4101" width="8.125" style="13" customWidth="1"/>
    <col min="4102" max="4102" width="4" style="13" customWidth="1"/>
    <col min="4103" max="4103" width="0" style="13" hidden="1" customWidth="1"/>
    <col min="4104" max="4104" width="23.25" style="13" customWidth="1"/>
    <col min="4105" max="4105" width="17.125" style="13" customWidth="1"/>
    <col min="4106" max="4106" width="8.125" style="13" customWidth="1"/>
    <col min="4107" max="4107" width="4" style="13" customWidth="1"/>
    <col min="4108" max="4108" width="0" style="13" hidden="1" customWidth="1"/>
    <col min="4109" max="4109" width="8.25" style="13" customWidth="1"/>
    <col min="4110" max="4110" width="0" style="13" hidden="1" customWidth="1"/>
    <col min="4111" max="4111" width="97.75" style="13" customWidth="1"/>
    <col min="4112" max="4112" width="14.125" style="13" customWidth="1"/>
    <col min="4113" max="4113" width="16" style="13" customWidth="1"/>
    <col min="4114" max="4116" width="10.125" style="13" customWidth="1"/>
    <col min="4117" max="4117" width="5.125" style="13" customWidth="1"/>
    <col min="4118" max="4352" width="9" style="13"/>
    <col min="4353" max="4353" width="4.125" style="13" customWidth="1"/>
    <col min="4354" max="4354" width="22.5" style="13" customWidth="1"/>
    <col min="4355" max="4355" width="26.625" style="13" customWidth="1"/>
    <col min="4356" max="4356" width="17.125" style="13" customWidth="1"/>
    <col min="4357" max="4357" width="8.125" style="13" customWidth="1"/>
    <col min="4358" max="4358" width="4" style="13" customWidth="1"/>
    <col min="4359" max="4359" width="0" style="13" hidden="1" customWidth="1"/>
    <col min="4360" max="4360" width="23.25" style="13" customWidth="1"/>
    <col min="4361" max="4361" width="17.125" style="13" customWidth="1"/>
    <col min="4362" max="4362" width="8.125" style="13" customWidth="1"/>
    <col min="4363" max="4363" width="4" style="13" customWidth="1"/>
    <col min="4364" max="4364" width="0" style="13" hidden="1" customWidth="1"/>
    <col min="4365" max="4365" width="8.25" style="13" customWidth="1"/>
    <col min="4366" max="4366" width="0" style="13" hidden="1" customWidth="1"/>
    <col min="4367" max="4367" width="97.75" style="13" customWidth="1"/>
    <col min="4368" max="4368" width="14.125" style="13" customWidth="1"/>
    <col min="4369" max="4369" width="16" style="13" customWidth="1"/>
    <col min="4370" max="4372" width="10.125" style="13" customWidth="1"/>
    <col min="4373" max="4373" width="5.125" style="13" customWidth="1"/>
    <col min="4374" max="4608" width="9" style="13"/>
    <col min="4609" max="4609" width="4.125" style="13" customWidth="1"/>
    <col min="4610" max="4610" width="22.5" style="13" customWidth="1"/>
    <col min="4611" max="4611" width="26.625" style="13" customWidth="1"/>
    <col min="4612" max="4612" width="17.125" style="13" customWidth="1"/>
    <col min="4613" max="4613" width="8.125" style="13" customWidth="1"/>
    <col min="4614" max="4614" width="4" style="13" customWidth="1"/>
    <col min="4615" max="4615" width="0" style="13" hidden="1" customWidth="1"/>
    <col min="4616" max="4616" width="23.25" style="13" customWidth="1"/>
    <col min="4617" max="4617" width="17.125" style="13" customWidth="1"/>
    <col min="4618" max="4618" width="8.125" style="13" customWidth="1"/>
    <col min="4619" max="4619" width="4" style="13" customWidth="1"/>
    <col min="4620" max="4620" width="0" style="13" hidden="1" customWidth="1"/>
    <col min="4621" max="4621" width="8.25" style="13" customWidth="1"/>
    <col min="4622" max="4622" width="0" style="13" hidden="1" customWidth="1"/>
    <col min="4623" max="4623" width="97.75" style="13" customWidth="1"/>
    <col min="4624" max="4624" width="14.125" style="13" customWidth="1"/>
    <col min="4625" max="4625" width="16" style="13" customWidth="1"/>
    <col min="4626" max="4628" width="10.125" style="13" customWidth="1"/>
    <col min="4629" max="4629" width="5.125" style="13" customWidth="1"/>
    <col min="4630" max="4864" width="9" style="13"/>
    <col min="4865" max="4865" width="4.125" style="13" customWidth="1"/>
    <col min="4866" max="4866" width="22.5" style="13" customWidth="1"/>
    <col min="4867" max="4867" width="26.625" style="13" customWidth="1"/>
    <col min="4868" max="4868" width="17.125" style="13" customWidth="1"/>
    <col min="4869" max="4869" width="8.125" style="13" customWidth="1"/>
    <col min="4870" max="4870" width="4" style="13" customWidth="1"/>
    <col min="4871" max="4871" width="0" style="13" hidden="1" customWidth="1"/>
    <col min="4872" max="4872" width="23.25" style="13" customWidth="1"/>
    <col min="4873" max="4873" width="17.125" style="13" customWidth="1"/>
    <col min="4874" max="4874" width="8.125" style="13" customWidth="1"/>
    <col min="4875" max="4875" width="4" style="13" customWidth="1"/>
    <col min="4876" max="4876" width="0" style="13" hidden="1" customWidth="1"/>
    <col min="4877" max="4877" width="8.25" style="13" customWidth="1"/>
    <col min="4878" max="4878" width="0" style="13" hidden="1" customWidth="1"/>
    <col min="4879" max="4879" width="97.75" style="13" customWidth="1"/>
    <col min="4880" max="4880" width="14.125" style="13" customWidth="1"/>
    <col min="4881" max="4881" width="16" style="13" customWidth="1"/>
    <col min="4882" max="4884" width="10.125" style="13" customWidth="1"/>
    <col min="4885" max="4885" width="5.125" style="13" customWidth="1"/>
    <col min="4886" max="5120" width="9" style="13"/>
    <col min="5121" max="5121" width="4.125" style="13" customWidth="1"/>
    <col min="5122" max="5122" width="22.5" style="13" customWidth="1"/>
    <col min="5123" max="5123" width="26.625" style="13" customWidth="1"/>
    <col min="5124" max="5124" width="17.125" style="13" customWidth="1"/>
    <col min="5125" max="5125" width="8.125" style="13" customWidth="1"/>
    <col min="5126" max="5126" width="4" style="13" customWidth="1"/>
    <col min="5127" max="5127" width="0" style="13" hidden="1" customWidth="1"/>
    <col min="5128" max="5128" width="23.25" style="13" customWidth="1"/>
    <col min="5129" max="5129" width="17.125" style="13" customWidth="1"/>
    <col min="5130" max="5130" width="8.125" style="13" customWidth="1"/>
    <col min="5131" max="5131" width="4" style="13" customWidth="1"/>
    <col min="5132" max="5132" width="0" style="13" hidden="1" customWidth="1"/>
    <col min="5133" max="5133" width="8.25" style="13" customWidth="1"/>
    <col min="5134" max="5134" width="0" style="13" hidden="1" customWidth="1"/>
    <col min="5135" max="5135" width="97.75" style="13" customWidth="1"/>
    <col min="5136" max="5136" width="14.125" style="13" customWidth="1"/>
    <col min="5137" max="5137" width="16" style="13" customWidth="1"/>
    <col min="5138" max="5140" width="10.125" style="13" customWidth="1"/>
    <col min="5141" max="5141" width="5.125" style="13" customWidth="1"/>
    <col min="5142" max="5376" width="9" style="13"/>
    <col min="5377" max="5377" width="4.125" style="13" customWidth="1"/>
    <col min="5378" max="5378" width="22.5" style="13" customWidth="1"/>
    <col min="5379" max="5379" width="26.625" style="13" customWidth="1"/>
    <col min="5380" max="5380" width="17.125" style="13" customWidth="1"/>
    <col min="5381" max="5381" width="8.125" style="13" customWidth="1"/>
    <col min="5382" max="5382" width="4" style="13" customWidth="1"/>
    <col min="5383" max="5383" width="0" style="13" hidden="1" customWidth="1"/>
    <col min="5384" max="5384" width="23.25" style="13" customWidth="1"/>
    <col min="5385" max="5385" width="17.125" style="13" customWidth="1"/>
    <col min="5386" max="5386" width="8.125" style="13" customWidth="1"/>
    <col min="5387" max="5387" width="4" style="13" customWidth="1"/>
    <col min="5388" max="5388" width="0" style="13" hidden="1" customWidth="1"/>
    <col min="5389" max="5389" width="8.25" style="13" customWidth="1"/>
    <col min="5390" max="5390" width="0" style="13" hidden="1" customWidth="1"/>
    <col min="5391" max="5391" width="97.75" style="13" customWidth="1"/>
    <col min="5392" max="5392" width="14.125" style="13" customWidth="1"/>
    <col min="5393" max="5393" width="16" style="13" customWidth="1"/>
    <col min="5394" max="5396" width="10.125" style="13" customWidth="1"/>
    <col min="5397" max="5397" width="5.125" style="13" customWidth="1"/>
    <col min="5398" max="5632" width="9" style="13"/>
    <col min="5633" max="5633" width="4.125" style="13" customWidth="1"/>
    <col min="5634" max="5634" width="22.5" style="13" customWidth="1"/>
    <col min="5635" max="5635" width="26.625" style="13" customWidth="1"/>
    <col min="5636" max="5636" width="17.125" style="13" customWidth="1"/>
    <col min="5637" max="5637" width="8.125" style="13" customWidth="1"/>
    <col min="5638" max="5638" width="4" style="13" customWidth="1"/>
    <col min="5639" max="5639" width="0" style="13" hidden="1" customWidth="1"/>
    <col min="5640" max="5640" width="23.25" style="13" customWidth="1"/>
    <col min="5641" max="5641" width="17.125" style="13" customWidth="1"/>
    <col min="5642" max="5642" width="8.125" style="13" customWidth="1"/>
    <col min="5643" max="5643" width="4" style="13" customWidth="1"/>
    <col min="5644" max="5644" width="0" style="13" hidden="1" customWidth="1"/>
    <col min="5645" max="5645" width="8.25" style="13" customWidth="1"/>
    <col min="5646" max="5646" width="0" style="13" hidden="1" customWidth="1"/>
    <col min="5647" max="5647" width="97.75" style="13" customWidth="1"/>
    <col min="5648" max="5648" width="14.125" style="13" customWidth="1"/>
    <col min="5649" max="5649" width="16" style="13" customWidth="1"/>
    <col min="5650" max="5652" width="10.125" style="13" customWidth="1"/>
    <col min="5653" max="5653" width="5.125" style="13" customWidth="1"/>
    <col min="5654" max="5888" width="9" style="13"/>
    <col min="5889" max="5889" width="4.125" style="13" customWidth="1"/>
    <col min="5890" max="5890" width="22.5" style="13" customWidth="1"/>
    <col min="5891" max="5891" width="26.625" style="13" customWidth="1"/>
    <col min="5892" max="5892" width="17.125" style="13" customWidth="1"/>
    <col min="5893" max="5893" width="8.125" style="13" customWidth="1"/>
    <col min="5894" max="5894" width="4" style="13" customWidth="1"/>
    <col min="5895" max="5895" width="0" style="13" hidden="1" customWidth="1"/>
    <col min="5896" max="5896" width="23.25" style="13" customWidth="1"/>
    <col min="5897" max="5897" width="17.125" style="13" customWidth="1"/>
    <col min="5898" max="5898" width="8.125" style="13" customWidth="1"/>
    <col min="5899" max="5899" width="4" style="13" customWidth="1"/>
    <col min="5900" max="5900" width="0" style="13" hidden="1" customWidth="1"/>
    <col min="5901" max="5901" width="8.25" style="13" customWidth="1"/>
    <col min="5902" max="5902" width="0" style="13" hidden="1" customWidth="1"/>
    <col min="5903" max="5903" width="97.75" style="13" customWidth="1"/>
    <col min="5904" max="5904" width="14.125" style="13" customWidth="1"/>
    <col min="5905" max="5905" width="16" style="13" customWidth="1"/>
    <col min="5906" max="5908" width="10.125" style="13" customWidth="1"/>
    <col min="5909" max="5909" width="5.125" style="13" customWidth="1"/>
    <col min="5910" max="6144" width="9" style="13"/>
    <col min="6145" max="6145" width="4.125" style="13" customWidth="1"/>
    <col min="6146" max="6146" width="22.5" style="13" customWidth="1"/>
    <col min="6147" max="6147" width="26.625" style="13" customWidth="1"/>
    <col min="6148" max="6148" width="17.125" style="13" customWidth="1"/>
    <col min="6149" max="6149" width="8.125" style="13" customWidth="1"/>
    <col min="6150" max="6150" width="4" style="13" customWidth="1"/>
    <col min="6151" max="6151" width="0" style="13" hidden="1" customWidth="1"/>
    <col min="6152" max="6152" width="23.25" style="13" customWidth="1"/>
    <col min="6153" max="6153" width="17.125" style="13" customWidth="1"/>
    <col min="6154" max="6154" width="8.125" style="13" customWidth="1"/>
    <col min="6155" max="6155" width="4" style="13" customWidth="1"/>
    <col min="6156" max="6156" width="0" style="13" hidden="1" customWidth="1"/>
    <col min="6157" max="6157" width="8.25" style="13" customWidth="1"/>
    <col min="6158" max="6158" width="0" style="13" hidden="1" customWidth="1"/>
    <col min="6159" max="6159" width="97.75" style="13" customWidth="1"/>
    <col min="6160" max="6160" width="14.125" style="13" customWidth="1"/>
    <col min="6161" max="6161" width="16" style="13" customWidth="1"/>
    <col min="6162" max="6164" width="10.125" style="13" customWidth="1"/>
    <col min="6165" max="6165" width="5.125" style="13" customWidth="1"/>
    <col min="6166" max="6400" width="9" style="13"/>
    <col min="6401" max="6401" width="4.125" style="13" customWidth="1"/>
    <col min="6402" max="6402" width="22.5" style="13" customWidth="1"/>
    <col min="6403" max="6403" width="26.625" style="13" customWidth="1"/>
    <col min="6404" max="6404" width="17.125" style="13" customWidth="1"/>
    <col min="6405" max="6405" width="8.125" style="13" customWidth="1"/>
    <col min="6406" max="6406" width="4" style="13" customWidth="1"/>
    <col min="6407" max="6407" width="0" style="13" hidden="1" customWidth="1"/>
    <col min="6408" max="6408" width="23.25" style="13" customWidth="1"/>
    <col min="6409" max="6409" width="17.125" style="13" customWidth="1"/>
    <col min="6410" max="6410" width="8.125" style="13" customWidth="1"/>
    <col min="6411" max="6411" width="4" style="13" customWidth="1"/>
    <col min="6412" max="6412" width="0" style="13" hidden="1" customWidth="1"/>
    <col min="6413" max="6413" width="8.25" style="13" customWidth="1"/>
    <col min="6414" max="6414" width="0" style="13" hidden="1" customWidth="1"/>
    <col min="6415" max="6415" width="97.75" style="13" customWidth="1"/>
    <col min="6416" max="6416" width="14.125" style="13" customWidth="1"/>
    <col min="6417" max="6417" width="16" style="13" customWidth="1"/>
    <col min="6418" max="6420" width="10.125" style="13" customWidth="1"/>
    <col min="6421" max="6421" width="5.125" style="13" customWidth="1"/>
    <col min="6422" max="6656" width="9" style="13"/>
    <col min="6657" max="6657" width="4.125" style="13" customWidth="1"/>
    <col min="6658" max="6658" width="22.5" style="13" customWidth="1"/>
    <col min="6659" max="6659" width="26.625" style="13" customWidth="1"/>
    <col min="6660" max="6660" width="17.125" style="13" customWidth="1"/>
    <col min="6661" max="6661" width="8.125" style="13" customWidth="1"/>
    <col min="6662" max="6662" width="4" style="13" customWidth="1"/>
    <col min="6663" max="6663" width="0" style="13" hidden="1" customWidth="1"/>
    <col min="6664" max="6664" width="23.25" style="13" customWidth="1"/>
    <col min="6665" max="6665" width="17.125" style="13" customWidth="1"/>
    <col min="6666" max="6666" width="8.125" style="13" customWidth="1"/>
    <col min="6667" max="6667" width="4" style="13" customWidth="1"/>
    <col min="6668" max="6668" width="0" style="13" hidden="1" customWidth="1"/>
    <col min="6669" max="6669" width="8.25" style="13" customWidth="1"/>
    <col min="6670" max="6670" width="0" style="13" hidden="1" customWidth="1"/>
    <col min="6671" max="6671" width="97.75" style="13" customWidth="1"/>
    <col min="6672" max="6672" width="14.125" style="13" customWidth="1"/>
    <col min="6673" max="6673" width="16" style="13" customWidth="1"/>
    <col min="6674" max="6676" width="10.125" style="13" customWidth="1"/>
    <col min="6677" max="6677" width="5.125" style="13" customWidth="1"/>
    <col min="6678" max="6912" width="9" style="13"/>
    <col min="6913" max="6913" width="4.125" style="13" customWidth="1"/>
    <col min="6914" max="6914" width="22.5" style="13" customWidth="1"/>
    <col min="6915" max="6915" width="26.625" style="13" customWidth="1"/>
    <col min="6916" max="6916" width="17.125" style="13" customWidth="1"/>
    <col min="6917" max="6917" width="8.125" style="13" customWidth="1"/>
    <col min="6918" max="6918" width="4" style="13" customWidth="1"/>
    <col min="6919" max="6919" width="0" style="13" hidden="1" customWidth="1"/>
    <col min="6920" max="6920" width="23.25" style="13" customWidth="1"/>
    <col min="6921" max="6921" width="17.125" style="13" customWidth="1"/>
    <col min="6922" max="6922" width="8.125" style="13" customWidth="1"/>
    <col min="6923" max="6923" width="4" style="13" customWidth="1"/>
    <col min="6924" max="6924" width="0" style="13" hidden="1" customWidth="1"/>
    <col min="6925" max="6925" width="8.25" style="13" customWidth="1"/>
    <col min="6926" max="6926" width="0" style="13" hidden="1" customWidth="1"/>
    <col min="6927" max="6927" width="97.75" style="13" customWidth="1"/>
    <col min="6928" max="6928" width="14.125" style="13" customWidth="1"/>
    <col min="6929" max="6929" width="16" style="13" customWidth="1"/>
    <col min="6930" max="6932" width="10.125" style="13" customWidth="1"/>
    <col min="6933" max="6933" width="5.125" style="13" customWidth="1"/>
    <col min="6934" max="7168" width="9" style="13"/>
    <col min="7169" max="7169" width="4.125" style="13" customWidth="1"/>
    <col min="7170" max="7170" width="22.5" style="13" customWidth="1"/>
    <col min="7171" max="7171" width="26.625" style="13" customWidth="1"/>
    <col min="7172" max="7172" width="17.125" style="13" customWidth="1"/>
    <col min="7173" max="7173" width="8.125" style="13" customWidth="1"/>
    <col min="7174" max="7174" width="4" style="13" customWidth="1"/>
    <col min="7175" max="7175" width="0" style="13" hidden="1" customWidth="1"/>
    <col min="7176" max="7176" width="23.25" style="13" customWidth="1"/>
    <col min="7177" max="7177" width="17.125" style="13" customWidth="1"/>
    <col min="7178" max="7178" width="8.125" style="13" customWidth="1"/>
    <col min="7179" max="7179" width="4" style="13" customWidth="1"/>
    <col min="7180" max="7180" width="0" style="13" hidden="1" customWidth="1"/>
    <col min="7181" max="7181" width="8.25" style="13" customWidth="1"/>
    <col min="7182" max="7182" width="0" style="13" hidden="1" customWidth="1"/>
    <col min="7183" max="7183" width="97.75" style="13" customWidth="1"/>
    <col min="7184" max="7184" width="14.125" style="13" customWidth="1"/>
    <col min="7185" max="7185" width="16" style="13" customWidth="1"/>
    <col min="7186" max="7188" width="10.125" style="13" customWidth="1"/>
    <col min="7189" max="7189" width="5.125" style="13" customWidth="1"/>
    <col min="7190" max="7424" width="9" style="13"/>
    <col min="7425" max="7425" width="4.125" style="13" customWidth="1"/>
    <col min="7426" max="7426" width="22.5" style="13" customWidth="1"/>
    <col min="7427" max="7427" width="26.625" style="13" customWidth="1"/>
    <col min="7428" max="7428" width="17.125" style="13" customWidth="1"/>
    <col min="7429" max="7429" width="8.125" style="13" customWidth="1"/>
    <col min="7430" max="7430" width="4" style="13" customWidth="1"/>
    <col min="7431" max="7431" width="0" style="13" hidden="1" customWidth="1"/>
    <col min="7432" max="7432" width="23.25" style="13" customWidth="1"/>
    <col min="7433" max="7433" width="17.125" style="13" customWidth="1"/>
    <col min="7434" max="7434" width="8.125" style="13" customWidth="1"/>
    <col min="7435" max="7435" width="4" style="13" customWidth="1"/>
    <col min="7436" max="7436" width="0" style="13" hidden="1" customWidth="1"/>
    <col min="7437" max="7437" width="8.25" style="13" customWidth="1"/>
    <col min="7438" max="7438" width="0" style="13" hidden="1" customWidth="1"/>
    <col min="7439" max="7439" width="97.75" style="13" customWidth="1"/>
    <col min="7440" max="7440" width="14.125" style="13" customWidth="1"/>
    <col min="7441" max="7441" width="16" style="13" customWidth="1"/>
    <col min="7442" max="7444" width="10.125" style="13" customWidth="1"/>
    <col min="7445" max="7445" width="5.125" style="13" customWidth="1"/>
    <col min="7446" max="7680" width="9" style="13"/>
    <col min="7681" max="7681" width="4.125" style="13" customWidth="1"/>
    <col min="7682" max="7682" width="22.5" style="13" customWidth="1"/>
    <col min="7683" max="7683" width="26.625" style="13" customWidth="1"/>
    <col min="7684" max="7684" width="17.125" style="13" customWidth="1"/>
    <col min="7685" max="7685" width="8.125" style="13" customWidth="1"/>
    <col min="7686" max="7686" width="4" style="13" customWidth="1"/>
    <col min="7687" max="7687" width="0" style="13" hidden="1" customWidth="1"/>
    <col min="7688" max="7688" width="23.25" style="13" customWidth="1"/>
    <col min="7689" max="7689" width="17.125" style="13" customWidth="1"/>
    <col min="7690" max="7690" width="8.125" style="13" customWidth="1"/>
    <col min="7691" max="7691" width="4" style="13" customWidth="1"/>
    <col min="7692" max="7692" width="0" style="13" hidden="1" customWidth="1"/>
    <col min="7693" max="7693" width="8.25" style="13" customWidth="1"/>
    <col min="7694" max="7694" width="0" style="13" hidden="1" customWidth="1"/>
    <col min="7695" max="7695" width="97.75" style="13" customWidth="1"/>
    <col min="7696" max="7696" width="14.125" style="13" customWidth="1"/>
    <col min="7697" max="7697" width="16" style="13" customWidth="1"/>
    <col min="7698" max="7700" width="10.125" style="13" customWidth="1"/>
    <col min="7701" max="7701" width="5.125" style="13" customWidth="1"/>
    <col min="7702" max="7936" width="9" style="13"/>
    <col min="7937" max="7937" width="4.125" style="13" customWidth="1"/>
    <col min="7938" max="7938" width="22.5" style="13" customWidth="1"/>
    <col min="7939" max="7939" width="26.625" style="13" customWidth="1"/>
    <col min="7940" max="7940" width="17.125" style="13" customWidth="1"/>
    <col min="7941" max="7941" width="8.125" style="13" customWidth="1"/>
    <col min="7942" max="7942" width="4" style="13" customWidth="1"/>
    <col min="7943" max="7943" width="0" style="13" hidden="1" customWidth="1"/>
    <col min="7944" max="7944" width="23.25" style="13" customWidth="1"/>
    <col min="7945" max="7945" width="17.125" style="13" customWidth="1"/>
    <col min="7946" max="7946" width="8.125" style="13" customWidth="1"/>
    <col min="7947" max="7947" width="4" style="13" customWidth="1"/>
    <col min="7948" max="7948" width="0" style="13" hidden="1" customWidth="1"/>
    <col min="7949" max="7949" width="8.25" style="13" customWidth="1"/>
    <col min="7950" max="7950" width="0" style="13" hidden="1" customWidth="1"/>
    <col min="7951" max="7951" width="97.75" style="13" customWidth="1"/>
    <col min="7952" max="7952" width="14.125" style="13" customWidth="1"/>
    <col min="7953" max="7953" width="16" style="13" customWidth="1"/>
    <col min="7954" max="7956" width="10.125" style="13" customWidth="1"/>
    <col min="7957" max="7957" width="5.125" style="13" customWidth="1"/>
    <col min="7958" max="8192" width="9" style="13"/>
    <col min="8193" max="8193" width="4.125" style="13" customWidth="1"/>
    <col min="8194" max="8194" width="22.5" style="13" customWidth="1"/>
    <col min="8195" max="8195" width="26.625" style="13" customWidth="1"/>
    <col min="8196" max="8196" width="17.125" style="13" customWidth="1"/>
    <col min="8197" max="8197" width="8.125" style="13" customWidth="1"/>
    <col min="8198" max="8198" width="4" style="13" customWidth="1"/>
    <col min="8199" max="8199" width="0" style="13" hidden="1" customWidth="1"/>
    <col min="8200" max="8200" width="23.25" style="13" customWidth="1"/>
    <col min="8201" max="8201" width="17.125" style="13" customWidth="1"/>
    <col min="8202" max="8202" width="8.125" style="13" customWidth="1"/>
    <col min="8203" max="8203" width="4" style="13" customWidth="1"/>
    <col min="8204" max="8204" width="0" style="13" hidden="1" customWidth="1"/>
    <col min="8205" max="8205" width="8.25" style="13" customWidth="1"/>
    <col min="8206" max="8206" width="0" style="13" hidden="1" customWidth="1"/>
    <col min="8207" max="8207" width="97.75" style="13" customWidth="1"/>
    <col min="8208" max="8208" width="14.125" style="13" customWidth="1"/>
    <col min="8209" max="8209" width="16" style="13" customWidth="1"/>
    <col min="8210" max="8212" width="10.125" style="13" customWidth="1"/>
    <col min="8213" max="8213" width="5.125" style="13" customWidth="1"/>
    <col min="8214" max="8448" width="9" style="13"/>
    <col min="8449" max="8449" width="4.125" style="13" customWidth="1"/>
    <col min="8450" max="8450" width="22.5" style="13" customWidth="1"/>
    <col min="8451" max="8451" width="26.625" style="13" customWidth="1"/>
    <col min="8452" max="8452" width="17.125" style="13" customWidth="1"/>
    <col min="8453" max="8453" width="8.125" style="13" customWidth="1"/>
    <col min="8454" max="8454" width="4" style="13" customWidth="1"/>
    <col min="8455" max="8455" width="0" style="13" hidden="1" customWidth="1"/>
    <col min="8456" max="8456" width="23.25" style="13" customWidth="1"/>
    <col min="8457" max="8457" width="17.125" style="13" customWidth="1"/>
    <col min="8458" max="8458" width="8.125" style="13" customWidth="1"/>
    <col min="8459" max="8459" width="4" style="13" customWidth="1"/>
    <col min="8460" max="8460" width="0" style="13" hidden="1" customWidth="1"/>
    <col min="8461" max="8461" width="8.25" style="13" customWidth="1"/>
    <col min="8462" max="8462" width="0" style="13" hidden="1" customWidth="1"/>
    <col min="8463" max="8463" width="97.75" style="13" customWidth="1"/>
    <col min="8464" max="8464" width="14.125" style="13" customWidth="1"/>
    <col min="8465" max="8465" width="16" style="13" customWidth="1"/>
    <col min="8466" max="8468" width="10.125" style="13" customWidth="1"/>
    <col min="8469" max="8469" width="5.125" style="13" customWidth="1"/>
    <col min="8470" max="8704" width="9" style="13"/>
    <col min="8705" max="8705" width="4.125" style="13" customWidth="1"/>
    <col min="8706" max="8706" width="22.5" style="13" customWidth="1"/>
    <col min="8707" max="8707" width="26.625" style="13" customWidth="1"/>
    <col min="8708" max="8708" width="17.125" style="13" customWidth="1"/>
    <col min="8709" max="8709" width="8.125" style="13" customWidth="1"/>
    <col min="8710" max="8710" width="4" style="13" customWidth="1"/>
    <col min="8711" max="8711" width="0" style="13" hidden="1" customWidth="1"/>
    <col min="8712" max="8712" width="23.25" style="13" customWidth="1"/>
    <col min="8713" max="8713" width="17.125" style="13" customWidth="1"/>
    <col min="8714" max="8714" width="8.125" style="13" customWidth="1"/>
    <col min="8715" max="8715" width="4" style="13" customWidth="1"/>
    <col min="8716" max="8716" width="0" style="13" hidden="1" customWidth="1"/>
    <col min="8717" max="8717" width="8.25" style="13" customWidth="1"/>
    <col min="8718" max="8718" width="0" style="13" hidden="1" customWidth="1"/>
    <col min="8719" max="8719" width="97.75" style="13" customWidth="1"/>
    <col min="8720" max="8720" width="14.125" style="13" customWidth="1"/>
    <col min="8721" max="8721" width="16" style="13" customWidth="1"/>
    <col min="8722" max="8724" width="10.125" style="13" customWidth="1"/>
    <col min="8725" max="8725" width="5.125" style="13" customWidth="1"/>
    <col min="8726" max="8960" width="9" style="13"/>
    <col min="8961" max="8961" width="4.125" style="13" customWidth="1"/>
    <col min="8962" max="8962" width="22.5" style="13" customWidth="1"/>
    <col min="8963" max="8963" width="26.625" style="13" customWidth="1"/>
    <col min="8964" max="8964" width="17.125" style="13" customWidth="1"/>
    <col min="8965" max="8965" width="8.125" style="13" customWidth="1"/>
    <col min="8966" max="8966" width="4" style="13" customWidth="1"/>
    <col min="8967" max="8967" width="0" style="13" hidden="1" customWidth="1"/>
    <col min="8968" max="8968" width="23.25" style="13" customWidth="1"/>
    <col min="8969" max="8969" width="17.125" style="13" customWidth="1"/>
    <col min="8970" max="8970" width="8.125" style="13" customWidth="1"/>
    <col min="8971" max="8971" width="4" style="13" customWidth="1"/>
    <col min="8972" max="8972" width="0" style="13" hidden="1" customWidth="1"/>
    <col min="8973" max="8973" width="8.25" style="13" customWidth="1"/>
    <col min="8974" max="8974" width="0" style="13" hidden="1" customWidth="1"/>
    <col min="8975" max="8975" width="97.75" style="13" customWidth="1"/>
    <col min="8976" max="8976" width="14.125" style="13" customWidth="1"/>
    <col min="8977" max="8977" width="16" style="13" customWidth="1"/>
    <col min="8978" max="8980" width="10.125" style="13" customWidth="1"/>
    <col min="8981" max="8981" width="5.125" style="13" customWidth="1"/>
    <col min="8982" max="9216" width="9" style="13"/>
    <col min="9217" max="9217" width="4.125" style="13" customWidth="1"/>
    <col min="9218" max="9218" width="22.5" style="13" customWidth="1"/>
    <col min="9219" max="9219" width="26.625" style="13" customWidth="1"/>
    <col min="9220" max="9220" width="17.125" style="13" customWidth="1"/>
    <col min="9221" max="9221" width="8.125" style="13" customWidth="1"/>
    <col min="9222" max="9222" width="4" style="13" customWidth="1"/>
    <col min="9223" max="9223" width="0" style="13" hidden="1" customWidth="1"/>
    <col min="9224" max="9224" width="23.25" style="13" customWidth="1"/>
    <col min="9225" max="9225" width="17.125" style="13" customWidth="1"/>
    <col min="9226" max="9226" width="8.125" style="13" customWidth="1"/>
    <col min="9227" max="9227" width="4" style="13" customWidth="1"/>
    <col min="9228" max="9228" width="0" style="13" hidden="1" customWidth="1"/>
    <col min="9229" max="9229" width="8.25" style="13" customWidth="1"/>
    <col min="9230" max="9230" width="0" style="13" hidden="1" customWidth="1"/>
    <col min="9231" max="9231" width="97.75" style="13" customWidth="1"/>
    <col min="9232" max="9232" width="14.125" style="13" customWidth="1"/>
    <col min="9233" max="9233" width="16" style="13" customWidth="1"/>
    <col min="9234" max="9236" width="10.125" style="13" customWidth="1"/>
    <col min="9237" max="9237" width="5.125" style="13" customWidth="1"/>
    <col min="9238" max="9472" width="9" style="13"/>
    <col min="9473" max="9473" width="4.125" style="13" customWidth="1"/>
    <col min="9474" max="9474" width="22.5" style="13" customWidth="1"/>
    <col min="9475" max="9475" width="26.625" style="13" customWidth="1"/>
    <col min="9476" max="9476" width="17.125" style="13" customWidth="1"/>
    <col min="9477" max="9477" width="8.125" style="13" customWidth="1"/>
    <col min="9478" max="9478" width="4" style="13" customWidth="1"/>
    <col min="9479" max="9479" width="0" style="13" hidden="1" customWidth="1"/>
    <col min="9480" max="9480" width="23.25" style="13" customWidth="1"/>
    <col min="9481" max="9481" width="17.125" style="13" customWidth="1"/>
    <col min="9482" max="9482" width="8.125" style="13" customWidth="1"/>
    <col min="9483" max="9483" width="4" style="13" customWidth="1"/>
    <col min="9484" max="9484" width="0" style="13" hidden="1" customWidth="1"/>
    <col min="9485" max="9485" width="8.25" style="13" customWidth="1"/>
    <col min="9486" max="9486" width="0" style="13" hidden="1" customWidth="1"/>
    <col min="9487" max="9487" width="97.75" style="13" customWidth="1"/>
    <col min="9488" max="9488" width="14.125" style="13" customWidth="1"/>
    <col min="9489" max="9489" width="16" style="13" customWidth="1"/>
    <col min="9490" max="9492" width="10.125" style="13" customWidth="1"/>
    <col min="9493" max="9493" width="5.125" style="13" customWidth="1"/>
    <col min="9494" max="9728" width="9" style="13"/>
    <col min="9729" max="9729" width="4.125" style="13" customWidth="1"/>
    <col min="9730" max="9730" width="22.5" style="13" customWidth="1"/>
    <col min="9731" max="9731" width="26.625" style="13" customWidth="1"/>
    <col min="9732" max="9732" width="17.125" style="13" customWidth="1"/>
    <col min="9733" max="9733" width="8.125" style="13" customWidth="1"/>
    <col min="9734" max="9734" width="4" style="13" customWidth="1"/>
    <col min="9735" max="9735" width="0" style="13" hidden="1" customWidth="1"/>
    <col min="9736" max="9736" width="23.25" style="13" customWidth="1"/>
    <col min="9737" max="9737" width="17.125" style="13" customWidth="1"/>
    <col min="9738" max="9738" width="8.125" style="13" customWidth="1"/>
    <col min="9739" max="9739" width="4" style="13" customWidth="1"/>
    <col min="9740" max="9740" width="0" style="13" hidden="1" customWidth="1"/>
    <col min="9741" max="9741" width="8.25" style="13" customWidth="1"/>
    <col min="9742" max="9742" width="0" style="13" hidden="1" customWidth="1"/>
    <col min="9743" max="9743" width="97.75" style="13" customWidth="1"/>
    <col min="9744" max="9744" width="14.125" style="13" customWidth="1"/>
    <col min="9745" max="9745" width="16" style="13" customWidth="1"/>
    <col min="9746" max="9748" width="10.125" style="13" customWidth="1"/>
    <col min="9749" max="9749" width="5.125" style="13" customWidth="1"/>
    <col min="9750" max="9984" width="9" style="13"/>
    <col min="9985" max="9985" width="4.125" style="13" customWidth="1"/>
    <col min="9986" max="9986" width="22.5" style="13" customWidth="1"/>
    <col min="9987" max="9987" width="26.625" style="13" customWidth="1"/>
    <col min="9988" max="9988" width="17.125" style="13" customWidth="1"/>
    <col min="9989" max="9989" width="8.125" style="13" customWidth="1"/>
    <col min="9990" max="9990" width="4" style="13" customWidth="1"/>
    <col min="9991" max="9991" width="0" style="13" hidden="1" customWidth="1"/>
    <col min="9992" max="9992" width="23.25" style="13" customWidth="1"/>
    <col min="9993" max="9993" width="17.125" style="13" customWidth="1"/>
    <col min="9994" max="9994" width="8.125" style="13" customWidth="1"/>
    <col min="9995" max="9995" width="4" style="13" customWidth="1"/>
    <col min="9996" max="9996" width="0" style="13" hidden="1" customWidth="1"/>
    <col min="9997" max="9997" width="8.25" style="13" customWidth="1"/>
    <col min="9998" max="9998" width="0" style="13" hidden="1" customWidth="1"/>
    <col min="9999" max="9999" width="97.75" style="13" customWidth="1"/>
    <col min="10000" max="10000" width="14.125" style="13" customWidth="1"/>
    <col min="10001" max="10001" width="16" style="13" customWidth="1"/>
    <col min="10002" max="10004" width="10.125" style="13" customWidth="1"/>
    <col min="10005" max="10005" width="5.125" style="13" customWidth="1"/>
    <col min="10006" max="10240" width="9" style="13"/>
    <col min="10241" max="10241" width="4.125" style="13" customWidth="1"/>
    <col min="10242" max="10242" width="22.5" style="13" customWidth="1"/>
    <col min="10243" max="10243" width="26.625" style="13" customWidth="1"/>
    <col min="10244" max="10244" width="17.125" style="13" customWidth="1"/>
    <col min="10245" max="10245" width="8.125" style="13" customWidth="1"/>
    <col min="10246" max="10246" width="4" style="13" customWidth="1"/>
    <col min="10247" max="10247" width="0" style="13" hidden="1" customWidth="1"/>
    <col min="10248" max="10248" width="23.25" style="13" customWidth="1"/>
    <col min="10249" max="10249" width="17.125" style="13" customWidth="1"/>
    <col min="10250" max="10250" width="8.125" style="13" customWidth="1"/>
    <col min="10251" max="10251" width="4" style="13" customWidth="1"/>
    <col min="10252" max="10252" width="0" style="13" hidden="1" customWidth="1"/>
    <col min="10253" max="10253" width="8.25" style="13" customWidth="1"/>
    <col min="10254" max="10254" width="0" style="13" hidden="1" customWidth="1"/>
    <col min="10255" max="10255" width="97.75" style="13" customWidth="1"/>
    <col min="10256" max="10256" width="14.125" style="13" customWidth="1"/>
    <col min="10257" max="10257" width="16" style="13" customWidth="1"/>
    <col min="10258" max="10260" width="10.125" style="13" customWidth="1"/>
    <col min="10261" max="10261" width="5.125" style="13" customWidth="1"/>
    <col min="10262" max="10496" width="9" style="13"/>
    <col min="10497" max="10497" width="4.125" style="13" customWidth="1"/>
    <col min="10498" max="10498" width="22.5" style="13" customWidth="1"/>
    <col min="10499" max="10499" width="26.625" style="13" customWidth="1"/>
    <col min="10500" max="10500" width="17.125" style="13" customWidth="1"/>
    <col min="10501" max="10501" width="8.125" style="13" customWidth="1"/>
    <col min="10502" max="10502" width="4" style="13" customWidth="1"/>
    <col min="10503" max="10503" width="0" style="13" hidden="1" customWidth="1"/>
    <col min="10504" max="10504" width="23.25" style="13" customWidth="1"/>
    <col min="10505" max="10505" width="17.125" style="13" customWidth="1"/>
    <col min="10506" max="10506" width="8.125" style="13" customWidth="1"/>
    <col min="10507" max="10507" width="4" style="13" customWidth="1"/>
    <col min="10508" max="10508" width="0" style="13" hidden="1" customWidth="1"/>
    <col min="10509" max="10509" width="8.25" style="13" customWidth="1"/>
    <col min="10510" max="10510" width="0" style="13" hidden="1" customWidth="1"/>
    <col min="10511" max="10511" width="97.75" style="13" customWidth="1"/>
    <col min="10512" max="10512" width="14.125" style="13" customWidth="1"/>
    <col min="10513" max="10513" width="16" style="13" customWidth="1"/>
    <col min="10514" max="10516" width="10.125" style="13" customWidth="1"/>
    <col min="10517" max="10517" width="5.125" style="13" customWidth="1"/>
    <col min="10518" max="10752" width="9" style="13"/>
    <col min="10753" max="10753" width="4.125" style="13" customWidth="1"/>
    <col min="10754" max="10754" width="22.5" style="13" customWidth="1"/>
    <col min="10755" max="10755" width="26.625" style="13" customWidth="1"/>
    <col min="10756" max="10756" width="17.125" style="13" customWidth="1"/>
    <col min="10757" max="10757" width="8.125" style="13" customWidth="1"/>
    <col min="10758" max="10758" width="4" style="13" customWidth="1"/>
    <col min="10759" max="10759" width="0" style="13" hidden="1" customWidth="1"/>
    <col min="10760" max="10760" width="23.25" style="13" customWidth="1"/>
    <col min="10761" max="10761" width="17.125" style="13" customWidth="1"/>
    <col min="10762" max="10762" width="8.125" style="13" customWidth="1"/>
    <col min="10763" max="10763" width="4" style="13" customWidth="1"/>
    <col min="10764" max="10764" width="0" style="13" hidden="1" customWidth="1"/>
    <col min="10765" max="10765" width="8.25" style="13" customWidth="1"/>
    <col min="10766" max="10766" width="0" style="13" hidden="1" customWidth="1"/>
    <col min="10767" max="10767" width="97.75" style="13" customWidth="1"/>
    <col min="10768" max="10768" width="14.125" style="13" customWidth="1"/>
    <col min="10769" max="10769" width="16" style="13" customWidth="1"/>
    <col min="10770" max="10772" width="10.125" style="13" customWidth="1"/>
    <col min="10773" max="10773" width="5.125" style="13" customWidth="1"/>
    <col min="10774" max="11008" width="9" style="13"/>
    <col min="11009" max="11009" width="4.125" style="13" customWidth="1"/>
    <col min="11010" max="11010" width="22.5" style="13" customWidth="1"/>
    <col min="11011" max="11011" width="26.625" style="13" customWidth="1"/>
    <col min="11012" max="11012" width="17.125" style="13" customWidth="1"/>
    <col min="11013" max="11013" width="8.125" style="13" customWidth="1"/>
    <col min="11014" max="11014" width="4" style="13" customWidth="1"/>
    <col min="11015" max="11015" width="0" style="13" hidden="1" customWidth="1"/>
    <col min="11016" max="11016" width="23.25" style="13" customWidth="1"/>
    <col min="11017" max="11017" width="17.125" style="13" customWidth="1"/>
    <col min="11018" max="11018" width="8.125" style="13" customWidth="1"/>
    <col min="11019" max="11019" width="4" style="13" customWidth="1"/>
    <col min="11020" max="11020" width="0" style="13" hidden="1" customWidth="1"/>
    <col min="11021" max="11021" width="8.25" style="13" customWidth="1"/>
    <col min="11022" max="11022" width="0" style="13" hidden="1" customWidth="1"/>
    <col min="11023" max="11023" width="97.75" style="13" customWidth="1"/>
    <col min="11024" max="11024" width="14.125" style="13" customWidth="1"/>
    <col min="11025" max="11025" width="16" style="13" customWidth="1"/>
    <col min="11026" max="11028" width="10.125" style="13" customWidth="1"/>
    <col min="11029" max="11029" width="5.125" style="13" customWidth="1"/>
    <col min="11030" max="11264" width="9" style="13"/>
    <col min="11265" max="11265" width="4.125" style="13" customWidth="1"/>
    <col min="11266" max="11266" width="22.5" style="13" customWidth="1"/>
    <col min="11267" max="11267" width="26.625" style="13" customWidth="1"/>
    <col min="11268" max="11268" width="17.125" style="13" customWidth="1"/>
    <col min="11269" max="11269" width="8.125" style="13" customWidth="1"/>
    <col min="11270" max="11270" width="4" style="13" customWidth="1"/>
    <col min="11271" max="11271" width="0" style="13" hidden="1" customWidth="1"/>
    <col min="11272" max="11272" width="23.25" style="13" customWidth="1"/>
    <col min="11273" max="11273" width="17.125" style="13" customWidth="1"/>
    <col min="11274" max="11274" width="8.125" style="13" customWidth="1"/>
    <col min="11275" max="11275" width="4" style="13" customWidth="1"/>
    <col min="11276" max="11276" width="0" style="13" hidden="1" customWidth="1"/>
    <col min="11277" max="11277" width="8.25" style="13" customWidth="1"/>
    <col min="11278" max="11278" width="0" style="13" hidden="1" customWidth="1"/>
    <col min="11279" max="11279" width="97.75" style="13" customWidth="1"/>
    <col min="11280" max="11280" width="14.125" style="13" customWidth="1"/>
    <col min="11281" max="11281" width="16" style="13" customWidth="1"/>
    <col min="11282" max="11284" width="10.125" style="13" customWidth="1"/>
    <col min="11285" max="11285" width="5.125" style="13" customWidth="1"/>
    <col min="11286" max="11520" width="9" style="13"/>
    <col min="11521" max="11521" width="4.125" style="13" customWidth="1"/>
    <col min="11522" max="11522" width="22.5" style="13" customWidth="1"/>
    <col min="11523" max="11523" width="26.625" style="13" customWidth="1"/>
    <col min="11524" max="11524" width="17.125" style="13" customWidth="1"/>
    <col min="11525" max="11525" width="8.125" style="13" customWidth="1"/>
    <col min="11526" max="11526" width="4" style="13" customWidth="1"/>
    <col min="11527" max="11527" width="0" style="13" hidden="1" customWidth="1"/>
    <col min="11528" max="11528" width="23.25" style="13" customWidth="1"/>
    <col min="11529" max="11529" width="17.125" style="13" customWidth="1"/>
    <col min="11530" max="11530" width="8.125" style="13" customWidth="1"/>
    <col min="11531" max="11531" width="4" style="13" customWidth="1"/>
    <col min="11532" max="11532" width="0" style="13" hidden="1" customWidth="1"/>
    <col min="11533" max="11533" width="8.25" style="13" customWidth="1"/>
    <col min="11534" max="11534" width="0" style="13" hidden="1" customWidth="1"/>
    <col min="11535" max="11535" width="97.75" style="13" customWidth="1"/>
    <col min="11536" max="11536" width="14.125" style="13" customWidth="1"/>
    <col min="11537" max="11537" width="16" style="13" customWidth="1"/>
    <col min="11538" max="11540" width="10.125" style="13" customWidth="1"/>
    <col min="11541" max="11541" width="5.125" style="13" customWidth="1"/>
    <col min="11542" max="11776" width="9" style="13"/>
    <col min="11777" max="11777" width="4.125" style="13" customWidth="1"/>
    <col min="11778" max="11778" width="22.5" style="13" customWidth="1"/>
    <col min="11779" max="11779" width="26.625" style="13" customWidth="1"/>
    <col min="11780" max="11780" width="17.125" style="13" customWidth="1"/>
    <col min="11781" max="11781" width="8.125" style="13" customWidth="1"/>
    <col min="11782" max="11782" width="4" style="13" customWidth="1"/>
    <col min="11783" max="11783" width="0" style="13" hidden="1" customWidth="1"/>
    <col min="11784" max="11784" width="23.25" style="13" customWidth="1"/>
    <col min="11785" max="11785" width="17.125" style="13" customWidth="1"/>
    <col min="11786" max="11786" width="8.125" style="13" customWidth="1"/>
    <col min="11787" max="11787" width="4" style="13" customWidth="1"/>
    <col min="11788" max="11788" width="0" style="13" hidden="1" customWidth="1"/>
    <col min="11789" max="11789" width="8.25" style="13" customWidth="1"/>
    <col min="11790" max="11790" width="0" style="13" hidden="1" customWidth="1"/>
    <col min="11791" max="11791" width="97.75" style="13" customWidth="1"/>
    <col min="11792" max="11792" width="14.125" style="13" customWidth="1"/>
    <col min="11793" max="11793" width="16" style="13" customWidth="1"/>
    <col min="11794" max="11796" width="10.125" style="13" customWidth="1"/>
    <col min="11797" max="11797" width="5.125" style="13" customWidth="1"/>
    <col min="11798" max="12032" width="9" style="13"/>
    <col min="12033" max="12033" width="4.125" style="13" customWidth="1"/>
    <col min="12034" max="12034" width="22.5" style="13" customWidth="1"/>
    <col min="12035" max="12035" width="26.625" style="13" customWidth="1"/>
    <col min="12036" max="12036" width="17.125" style="13" customWidth="1"/>
    <col min="12037" max="12037" width="8.125" style="13" customWidth="1"/>
    <col min="12038" max="12038" width="4" style="13" customWidth="1"/>
    <col min="12039" max="12039" width="0" style="13" hidden="1" customWidth="1"/>
    <col min="12040" max="12040" width="23.25" style="13" customWidth="1"/>
    <col min="12041" max="12041" width="17.125" style="13" customWidth="1"/>
    <col min="12042" max="12042" width="8.125" style="13" customWidth="1"/>
    <col min="12043" max="12043" width="4" style="13" customWidth="1"/>
    <col min="12044" max="12044" width="0" style="13" hidden="1" customWidth="1"/>
    <col min="12045" max="12045" width="8.25" style="13" customWidth="1"/>
    <col min="12046" max="12046" width="0" style="13" hidden="1" customWidth="1"/>
    <col min="12047" max="12047" width="97.75" style="13" customWidth="1"/>
    <col min="12048" max="12048" width="14.125" style="13" customWidth="1"/>
    <col min="12049" max="12049" width="16" style="13" customWidth="1"/>
    <col min="12050" max="12052" width="10.125" style="13" customWidth="1"/>
    <col min="12053" max="12053" width="5.125" style="13" customWidth="1"/>
    <col min="12054" max="12288" width="9" style="13"/>
    <col min="12289" max="12289" width="4.125" style="13" customWidth="1"/>
    <col min="12290" max="12290" width="22.5" style="13" customWidth="1"/>
    <col min="12291" max="12291" width="26.625" style="13" customWidth="1"/>
    <col min="12292" max="12292" width="17.125" style="13" customWidth="1"/>
    <col min="12293" max="12293" width="8.125" style="13" customWidth="1"/>
    <col min="12294" max="12294" width="4" style="13" customWidth="1"/>
    <col min="12295" max="12295" width="0" style="13" hidden="1" customWidth="1"/>
    <col min="12296" max="12296" width="23.25" style="13" customWidth="1"/>
    <col min="12297" max="12297" width="17.125" style="13" customWidth="1"/>
    <col min="12298" max="12298" width="8.125" style="13" customWidth="1"/>
    <col min="12299" max="12299" width="4" style="13" customWidth="1"/>
    <col min="12300" max="12300" width="0" style="13" hidden="1" customWidth="1"/>
    <col min="12301" max="12301" width="8.25" style="13" customWidth="1"/>
    <col min="12302" max="12302" width="0" style="13" hidden="1" customWidth="1"/>
    <col min="12303" max="12303" width="97.75" style="13" customWidth="1"/>
    <col min="12304" max="12304" width="14.125" style="13" customWidth="1"/>
    <col min="12305" max="12305" width="16" style="13" customWidth="1"/>
    <col min="12306" max="12308" width="10.125" style="13" customWidth="1"/>
    <col min="12309" max="12309" width="5.125" style="13" customWidth="1"/>
    <col min="12310" max="12544" width="9" style="13"/>
    <col min="12545" max="12545" width="4.125" style="13" customWidth="1"/>
    <col min="12546" max="12546" width="22.5" style="13" customWidth="1"/>
    <col min="12547" max="12547" width="26.625" style="13" customWidth="1"/>
    <col min="12548" max="12548" width="17.125" style="13" customWidth="1"/>
    <col min="12549" max="12549" width="8.125" style="13" customWidth="1"/>
    <col min="12550" max="12550" width="4" style="13" customWidth="1"/>
    <col min="12551" max="12551" width="0" style="13" hidden="1" customWidth="1"/>
    <col min="12552" max="12552" width="23.25" style="13" customWidth="1"/>
    <col min="12553" max="12553" width="17.125" style="13" customWidth="1"/>
    <col min="12554" max="12554" width="8.125" style="13" customWidth="1"/>
    <col min="12555" max="12555" width="4" style="13" customWidth="1"/>
    <col min="12556" max="12556" width="0" style="13" hidden="1" customWidth="1"/>
    <col min="12557" max="12557" width="8.25" style="13" customWidth="1"/>
    <col min="12558" max="12558" width="0" style="13" hidden="1" customWidth="1"/>
    <col min="12559" max="12559" width="97.75" style="13" customWidth="1"/>
    <col min="12560" max="12560" width="14.125" style="13" customWidth="1"/>
    <col min="12561" max="12561" width="16" style="13" customWidth="1"/>
    <col min="12562" max="12564" width="10.125" style="13" customWidth="1"/>
    <col min="12565" max="12565" width="5.125" style="13" customWidth="1"/>
    <col min="12566" max="12800" width="9" style="13"/>
    <col min="12801" max="12801" width="4.125" style="13" customWidth="1"/>
    <col min="12802" max="12802" width="22.5" style="13" customWidth="1"/>
    <col min="12803" max="12803" width="26.625" style="13" customWidth="1"/>
    <col min="12804" max="12804" width="17.125" style="13" customWidth="1"/>
    <col min="12805" max="12805" width="8.125" style="13" customWidth="1"/>
    <col min="12806" max="12806" width="4" style="13" customWidth="1"/>
    <col min="12807" max="12807" width="0" style="13" hidden="1" customWidth="1"/>
    <col min="12808" max="12808" width="23.25" style="13" customWidth="1"/>
    <col min="12809" max="12809" width="17.125" style="13" customWidth="1"/>
    <col min="12810" max="12810" width="8.125" style="13" customWidth="1"/>
    <col min="12811" max="12811" width="4" style="13" customWidth="1"/>
    <col min="12812" max="12812" width="0" style="13" hidden="1" customWidth="1"/>
    <col min="12813" max="12813" width="8.25" style="13" customWidth="1"/>
    <col min="12814" max="12814" width="0" style="13" hidden="1" customWidth="1"/>
    <col min="12815" max="12815" width="97.75" style="13" customWidth="1"/>
    <col min="12816" max="12816" width="14.125" style="13" customWidth="1"/>
    <col min="12817" max="12817" width="16" style="13" customWidth="1"/>
    <col min="12818" max="12820" width="10.125" style="13" customWidth="1"/>
    <col min="12821" max="12821" width="5.125" style="13" customWidth="1"/>
    <col min="12822" max="13056" width="9" style="13"/>
    <col min="13057" max="13057" width="4.125" style="13" customWidth="1"/>
    <col min="13058" max="13058" width="22.5" style="13" customWidth="1"/>
    <col min="13059" max="13059" width="26.625" style="13" customWidth="1"/>
    <col min="13060" max="13060" width="17.125" style="13" customWidth="1"/>
    <col min="13061" max="13061" width="8.125" style="13" customWidth="1"/>
    <col min="13062" max="13062" width="4" style="13" customWidth="1"/>
    <col min="13063" max="13063" width="0" style="13" hidden="1" customWidth="1"/>
    <col min="13064" max="13064" width="23.25" style="13" customWidth="1"/>
    <col min="13065" max="13065" width="17.125" style="13" customWidth="1"/>
    <col min="13066" max="13066" width="8.125" style="13" customWidth="1"/>
    <col min="13067" max="13067" width="4" style="13" customWidth="1"/>
    <col min="13068" max="13068" width="0" style="13" hidden="1" customWidth="1"/>
    <col min="13069" max="13069" width="8.25" style="13" customWidth="1"/>
    <col min="13070" max="13070" width="0" style="13" hidden="1" customWidth="1"/>
    <col min="13071" max="13071" width="97.75" style="13" customWidth="1"/>
    <col min="13072" max="13072" width="14.125" style="13" customWidth="1"/>
    <col min="13073" max="13073" width="16" style="13" customWidth="1"/>
    <col min="13074" max="13076" width="10.125" style="13" customWidth="1"/>
    <col min="13077" max="13077" width="5.125" style="13" customWidth="1"/>
    <col min="13078" max="13312" width="9" style="13"/>
    <col min="13313" max="13313" width="4.125" style="13" customWidth="1"/>
    <col min="13314" max="13314" width="22.5" style="13" customWidth="1"/>
    <col min="13315" max="13315" width="26.625" style="13" customWidth="1"/>
    <col min="13316" max="13316" width="17.125" style="13" customWidth="1"/>
    <col min="13317" max="13317" width="8.125" style="13" customWidth="1"/>
    <col min="13318" max="13318" width="4" style="13" customWidth="1"/>
    <col min="13319" max="13319" width="0" style="13" hidden="1" customWidth="1"/>
    <col min="13320" max="13320" width="23.25" style="13" customWidth="1"/>
    <col min="13321" max="13321" width="17.125" style="13" customWidth="1"/>
    <col min="13322" max="13322" width="8.125" style="13" customWidth="1"/>
    <col min="13323" max="13323" width="4" style="13" customWidth="1"/>
    <col min="13324" max="13324" width="0" style="13" hidden="1" customWidth="1"/>
    <col min="13325" max="13325" width="8.25" style="13" customWidth="1"/>
    <col min="13326" max="13326" width="0" style="13" hidden="1" customWidth="1"/>
    <col min="13327" max="13327" width="97.75" style="13" customWidth="1"/>
    <col min="13328" max="13328" width="14.125" style="13" customWidth="1"/>
    <col min="13329" max="13329" width="16" style="13" customWidth="1"/>
    <col min="13330" max="13332" width="10.125" style="13" customWidth="1"/>
    <col min="13333" max="13333" width="5.125" style="13" customWidth="1"/>
    <col min="13334" max="13568" width="9" style="13"/>
    <col min="13569" max="13569" width="4.125" style="13" customWidth="1"/>
    <col min="13570" max="13570" width="22.5" style="13" customWidth="1"/>
    <col min="13571" max="13571" width="26.625" style="13" customWidth="1"/>
    <col min="13572" max="13572" width="17.125" style="13" customWidth="1"/>
    <col min="13573" max="13573" width="8.125" style="13" customWidth="1"/>
    <col min="13574" max="13574" width="4" style="13" customWidth="1"/>
    <col min="13575" max="13575" width="0" style="13" hidden="1" customWidth="1"/>
    <col min="13576" max="13576" width="23.25" style="13" customWidth="1"/>
    <col min="13577" max="13577" width="17.125" style="13" customWidth="1"/>
    <col min="13578" max="13578" width="8.125" style="13" customWidth="1"/>
    <col min="13579" max="13579" width="4" style="13" customWidth="1"/>
    <col min="13580" max="13580" width="0" style="13" hidden="1" customWidth="1"/>
    <col min="13581" max="13581" width="8.25" style="13" customWidth="1"/>
    <col min="13582" max="13582" width="0" style="13" hidden="1" customWidth="1"/>
    <col min="13583" max="13583" width="97.75" style="13" customWidth="1"/>
    <col min="13584" max="13584" width="14.125" style="13" customWidth="1"/>
    <col min="13585" max="13585" width="16" style="13" customWidth="1"/>
    <col min="13586" max="13588" width="10.125" style="13" customWidth="1"/>
    <col min="13589" max="13589" width="5.125" style="13" customWidth="1"/>
    <col min="13590" max="13824" width="9" style="13"/>
    <col min="13825" max="13825" width="4.125" style="13" customWidth="1"/>
    <col min="13826" max="13826" width="22.5" style="13" customWidth="1"/>
    <col min="13827" max="13827" width="26.625" style="13" customWidth="1"/>
    <col min="13828" max="13828" width="17.125" style="13" customWidth="1"/>
    <col min="13829" max="13829" width="8.125" style="13" customWidth="1"/>
    <col min="13830" max="13830" width="4" style="13" customWidth="1"/>
    <col min="13831" max="13831" width="0" style="13" hidden="1" customWidth="1"/>
    <col min="13832" max="13832" width="23.25" style="13" customWidth="1"/>
    <col min="13833" max="13833" width="17.125" style="13" customWidth="1"/>
    <col min="13834" max="13834" width="8.125" style="13" customWidth="1"/>
    <col min="13835" max="13835" width="4" style="13" customWidth="1"/>
    <col min="13836" max="13836" width="0" style="13" hidden="1" customWidth="1"/>
    <col min="13837" max="13837" width="8.25" style="13" customWidth="1"/>
    <col min="13838" max="13838" width="0" style="13" hidden="1" customWidth="1"/>
    <col min="13839" max="13839" width="97.75" style="13" customWidth="1"/>
    <col min="13840" max="13840" width="14.125" style="13" customWidth="1"/>
    <col min="13841" max="13841" width="16" style="13" customWidth="1"/>
    <col min="13842" max="13844" width="10.125" style="13" customWidth="1"/>
    <col min="13845" max="13845" width="5.125" style="13" customWidth="1"/>
    <col min="13846" max="14080" width="9" style="13"/>
    <col min="14081" max="14081" width="4.125" style="13" customWidth="1"/>
    <col min="14082" max="14082" width="22.5" style="13" customWidth="1"/>
    <col min="14083" max="14083" width="26.625" style="13" customWidth="1"/>
    <col min="14084" max="14084" width="17.125" style="13" customWidth="1"/>
    <col min="14085" max="14085" width="8.125" style="13" customWidth="1"/>
    <col min="14086" max="14086" width="4" style="13" customWidth="1"/>
    <col min="14087" max="14087" width="0" style="13" hidden="1" customWidth="1"/>
    <col min="14088" max="14088" width="23.25" style="13" customWidth="1"/>
    <col min="14089" max="14089" width="17.125" style="13" customWidth="1"/>
    <col min="14090" max="14090" width="8.125" style="13" customWidth="1"/>
    <col min="14091" max="14091" width="4" style="13" customWidth="1"/>
    <col min="14092" max="14092" width="0" style="13" hidden="1" customWidth="1"/>
    <col min="14093" max="14093" width="8.25" style="13" customWidth="1"/>
    <col min="14094" max="14094" width="0" style="13" hidden="1" customWidth="1"/>
    <col min="14095" max="14095" width="97.75" style="13" customWidth="1"/>
    <col min="14096" max="14096" width="14.125" style="13" customWidth="1"/>
    <col min="14097" max="14097" width="16" style="13" customWidth="1"/>
    <col min="14098" max="14100" width="10.125" style="13" customWidth="1"/>
    <col min="14101" max="14101" width="5.125" style="13" customWidth="1"/>
    <col min="14102" max="14336" width="9" style="13"/>
    <col min="14337" max="14337" width="4.125" style="13" customWidth="1"/>
    <col min="14338" max="14338" width="22.5" style="13" customWidth="1"/>
    <col min="14339" max="14339" width="26.625" style="13" customWidth="1"/>
    <col min="14340" max="14340" width="17.125" style="13" customWidth="1"/>
    <col min="14341" max="14341" width="8.125" style="13" customWidth="1"/>
    <col min="14342" max="14342" width="4" style="13" customWidth="1"/>
    <col min="14343" max="14343" width="0" style="13" hidden="1" customWidth="1"/>
    <col min="14344" max="14344" width="23.25" style="13" customWidth="1"/>
    <col min="14345" max="14345" width="17.125" style="13" customWidth="1"/>
    <col min="14346" max="14346" width="8.125" style="13" customWidth="1"/>
    <col min="14347" max="14347" width="4" style="13" customWidth="1"/>
    <col min="14348" max="14348" width="0" style="13" hidden="1" customWidth="1"/>
    <col min="14349" max="14349" width="8.25" style="13" customWidth="1"/>
    <col min="14350" max="14350" width="0" style="13" hidden="1" customWidth="1"/>
    <col min="14351" max="14351" width="97.75" style="13" customWidth="1"/>
    <col min="14352" max="14352" width="14.125" style="13" customWidth="1"/>
    <col min="14353" max="14353" width="16" style="13" customWidth="1"/>
    <col min="14354" max="14356" width="10.125" style="13" customWidth="1"/>
    <col min="14357" max="14357" width="5.125" style="13" customWidth="1"/>
    <col min="14358" max="14592" width="9" style="13"/>
    <col min="14593" max="14593" width="4.125" style="13" customWidth="1"/>
    <col min="14594" max="14594" width="22.5" style="13" customWidth="1"/>
    <col min="14595" max="14595" width="26.625" style="13" customWidth="1"/>
    <col min="14596" max="14596" width="17.125" style="13" customWidth="1"/>
    <col min="14597" max="14597" width="8.125" style="13" customWidth="1"/>
    <col min="14598" max="14598" width="4" style="13" customWidth="1"/>
    <col min="14599" max="14599" width="0" style="13" hidden="1" customWidth="1"/>
    <col min="14600" max="14600" width="23.25" style="13" customWidth="1"/>
    <col min="14601" max="14601" width="17.125" style="13" customWidth="1"/>
    <col min="14602" max="14602" width="8.125" style="13" customWidth="1"/>
    <col min="14603" max="14603" width="4" style="13" customWidth="1"/>
    <col min="14604" max="14604" width="0" style="13" hidden="1" customWidth="1"/>
    <col min="14605" max="14605" width="8.25" style="13" customWidth="1"/>
    <col min="14606" max="14606" width="0" style="13" hidden="1" customWidth="1"/>
    <col min="14607" max="14607" width="97.75" style="13" customWidth="1"/>
    <col min="14608" max="14608" width="14.125" style="13" customWidth="1"/>
    <col min="14609" max="14609" width="16" style="13" customWidth="1"/>
    <col min="14610" max="14612" width="10.125" style="13" customWidth="1"/>
    <col min="14613" max="14613" width="5.125" style="13" customWidth="1"/>
    <col min="14614" max="14848" width="9" style="13"/>
    <col min="14849" max="14849" width="4.125" style="13" customWidth="1"/>
    <col min="14850" max="14850" width="22.5" style="13" customWidth="1"/>
    <col min="14851" max="14851" width="26.625" style="13" customWidth="1"/>
    <col min="14852" max="14852" width="17.125" style="13" customWidth="1"/>
    <col min="14853" max="14853" width="8.125" style="13" customWidth="1"/>
    <col min="14854" max="14854" width="4" style="13" customWidth="1"/>
    <col min="14855" max="14855" width="0" style="13" hidden="1" customWidth="1"/>
    <col min="14856" max="14856" width="23.25" style="13" customWidth="1"/>
    <col min="14857" max="14857" width="17.125" style="13" customWidth="1"/>
    <col min="14858" max="14858" width="8.125" style="13" customWidth="1"/>
    <col min="14859" max="14859" width="4" style="13" customWidth="1"/>
    <col min="14860" max="14860" width="0" style="13" hidden="1" customWidth="1"/>
    <col min="14861" max="14861" width="8.25" style="13" customWidth="1"/>
    <col min="14862" max="14862" width="0" style="13" hidden="1" customWidth="1"/>
    <col min="14863" max="14863" width="97.75" style="13" customWidth="1"/>
    <col min="14864" max="14864" width="14.125" style="13" customWidth="1"/>
    <col min="14865" max="14865" width="16" style="13" customWidth="1"/>
    <col min="14866" max="14868" width="10.125" style="13" customWidth="1"/>
    <col min="14869" max="14869" width="5.125" style="13" customWidth="1"/>
    <col min="14870" max="15104" width="9" style="13"/>
    <col min="15105" max="15105" width="4.125" style="13" customWidth="1"/>
    <col min="15106" max="15106" width="22.5" style="13" customWidth="1"/>
    <col min="15107" max="15107" width="26.625" style="13" customWidth="1"/>
    <col min="15108" max="15108" width="17.125" style="13" customWidth="1"/>
    <col min="15109" max="15109" width="8.125" style="13" customWidth="1"/>
    <col min="15110" max="15110" width="4" style="13" customWidth="1"/>
    <col min="15111" max="15111" width="0" style="13" hidden="1" customWidth="1"/>
    <col min="15112" max="15112" width="23.25" style="13" customWidth="1"/>
    <col min="15113" max="15113" width="17.125" style="13" customWidth="1"/>
    <col min="15114" max="15114" width="8.125" style="13" customWidth="1"/>
    <col min="15115" max="15115" width="4" style="13" customWidth="1"/>
    <col min="15116" max="15116" width="0" style="13" hidden="1" customWidth="1"/>
    <col min="15117" max="15117" width="8.25" style="13" customWidth="1"/>
    <col min="15118" max="15118" width="0" style="13" hidden="1" customWidth="1"/>
    <col min="15119" max="15119" width="97.75" style="13" customWidth="1"/>
    <col min="15120" max="15120" width="14.125" style="13" customWidth="1"/>
    <col min="15121" max="15121" width="16" style="13" customWidth="1"/>
    <col min="15122" max="15124" width="10.125" style="13" customWidth="1"/>
    <col min="15125" max="15125" width="5.125" style="13" customWidth="1"/>
    <col min="15126" max="15360" width="9" style="13"/>
    <col min="15361" max="15361" width="4.125" style="13" customWidth="1"/>
    <col min="15362" max="15362" width="22.5" style="13" customWidth="1"/>
    <col min="15363" max="15363" width="26.625" style="13" customWidth="1"/>
    <col min="15364" max="15364" width="17.125" style="13" customWidth="1"/>
    <col min="15365" max="15365" width="8.125" style="13" customWidth="1"/>
    <col min="15366" max="15366" width="4" style="13" customWidth="1"/>
    <col min="15367" max="15367" width="0" style="13" hidden="1" customWidth="1"/>
    <col min="15368" max="15368" width="23.25" style="13" customWidth="1"/>
    <col min="15369" max="15369" width="17.125" style="13" customWidth="1"/>
    <col min="15370" max="15370" width="8.125" style="13" customWidth="1"/>
    <col min="15371" max="15371" width="4" style="13" customWidth="1"/>
    <col min="15372" max="15372" width="0" style="13" hidden="1" customWidth="1"/>
    <col min="15373" max="15373" width="8.25" style="13" customWidth="1"/>
    <col min="15374" max="15374" width="0" style="13" hidden="1" customWidth="1"/>
    <col min="15375" max="15375" width="97.75" style="13" customWidth="1"/>
    <col min="15376" max="15376" width="14.125" style="13" customWidth="1"/>
    <col min="15377" max="15377" width="16" style="13" customWidth="1"/>
    <col min="15378" max="15380" width="10.125" style="13" customWidth="1"/>
    <col min="15381" max="15381" width="5.125" style="13" customWidth="1"/>
    <col min="15382" max="15616" width="9" style="13"/>
    <col min="15617" max="15617" width="4.125" style="13" customWidth="1"/>
    <col min="15618" max="15618" width="22.5" style="13" customWidth="1"/>
    <col min="15619" max="15619" width="26.625" style="13" customWidth="1"/>
    <col min="15620" max="15620" width="17.125" style="13" customWidth="1"/>
    <col min="15621" max="15621" width="8.125" style="13" customWidth="1"/>
    <col min="15622" max="15622" width="4" style="13" customWidth="1"/>
    <col min="15623" max="15623" width="0" style="13" hidden="1" customWidth="1"/>
    <col min="15624" max="15624" width="23.25" style="13" customWidth="1"/>
    <col min="15625" max="15625" width="17.125" style="13" customWidth="1"/>
    <col min="15626" max="15626" width="8.125" style="13" customWidth="1"/>
    <col min="15627" max="15627" width="4" style="13" customWidth="1"/>
    <col min="15628" max="15628" width="0" style="13" hidden="1" customWidth="1"/>
    <col min="15629" max="15629" width="8.25" style="13" customWidth="1"/>
    <col min="15630" max="15630" width="0" style="13" hidden="1" customWidth="1"/>
    <col min="15631" max="15631" width="97.75" style="13" customWidth="1"/>
    <col min="15632" max="15632" width="14.125" style="13" customWidth="1"/>
    <col min="15633" max="15633" width="16" style="13" customWidth="1"/>
    <col min="15634" max="15636" width="10.125" style="13" customWidth="1"/>
    <col min="15637" max="15637" width="5.125" style="13" customWidth="1"/>
    <col min="15638" max="15872" width="9" style="13"/>
    <col min="15873" max="15873" width="4.125" style="13" customWidth="1"/>
    <col min="15874" max="15874" width="22.5" style="13" customWidth="1"/>
    <col min="15875" max="15875" width="26.625" style="13" customWidth="1"/>
    <col min="15876" max="15876" width="17.125" style="13" customWidth="1"/>
    <col min="15877" max="15877" width="8.125" style="13" customWidth="1"/>
    <col min="15878" max="15878" width="4" style="13" customWidth="1"/>
    <col min="15879" max="15879" width="0" style="13" hidden="1" customWidth="1"/>
    <col min="15880" max="15880" width="23.25" style="13" customWidth="1"/>
    <col min="15881" max="15881" width="17.125" style="13" customWidth="1"/>
    <col min="15882" max="15882" width="8.125" style="13" customWidth="1"/>
    <col min="15883" max="15883" width="4" style="13" customWidth="1"/>
    <col min="15884" max="15884" width="0" style="13" hidden="1" customWidth="1"/>
    <col min="15885" max="15885" width="8.25" style="13" customWidth="1"/>
    <col min="15886" max="15886" width="0" style="13" hidden="1" customWidth="1"/>
    <col min="15887" max="15887" width="97.75" style="13" customWidth="1"/>
    <col min="15888" max="15888" width="14.125" style="13" customWidth="1"/>
    <col min="15889" max="15889" width="16" style="13" customWidth="1"/>
    <col min="15890" max="15892" width="10.125" style="13" customWidth="1"/>
    <col min="15893" max="15893" width="5.125" style="13" customWidth="1"/>
    <col min="15894" max="16128" width="9" style="13"/>
    <col min="16129" max="16129" width="4.125" style="13" customWidth="1"/>
    <col min="16130" max="16130" width="22.5" style="13" customWidth="1"/>
    <col min="16131" max="16131" width="26.625" style="13" customWidth="1"/>
    <col min="16132" max="16132" width="17.125" style="13" customWidth="1"/>
    <col min="16133" max="16133" width="8.125" style="13" customWidth="1"/>
    <col min="16134" max="16134" width="4" style="13" customWidth="1"/>
    <col min="16135" max="16135" width="0" style="13" hidden="1" customWidth="1"/>
    <col min="16136" max="16136" width="23.25" style="13" customWidth="1"/>
    <col min="16137" max="16137" width="17.125" style="13" customWidth="1"/>
    <col min="16138" max="16138" width="8.125" style="13" customWidth="1"/>
    <col min="16139" max="16139" width="4" style="13" customWidth="1"/>
    <col min="16140" max="16140" width="0" style="13" hidden="1" customWidth="1"/>
    <col min="16141" max="16141" width="8.25" style="13" customWidth="1"/>
    <col min="16142" max="16142" width="0" style="13" hidden="1" customWidth="1"/>
    <col min="16143" max="16143" width="97.75" style="13" customWidth="1"/>
    <col min="16144" max="16144" width="14.125" style="13" customWidth="1"/>
    <col min="16145" max="16145" width="16" style="13" customWidth="1"/>
    <col min="16146" max="16148" width="10.125" style="13" customWidth="1"/>
    <col min="16149" max="16149" width="5.125" style="13" customWidth="1"/>
    <col min="16150" max="16384" width="9" style="13"/>
  </cols>
  <sheetData>
    <row r="1" spans="1:21" ht="36.75" customHeight="1" x14ac:dyDescent="0.15">
      <c r="A1" s="11" t="s">
        <v>338</v>
      </c>
      <c r="B1" s="11"/>
      <c r="C1" s="12"/>
      <c r="D1" s="13"/>
      <c r="E1" s="12"/>
      <c r="F1" s="12"/>
      <c r="G1" s="12"/>
      <c r="H1" s="210"/>
      <c r="I1" s="210"/>
      <c r="J1" s="211"/>
      <c r="K1" s="211"/>
      <c r="L1" s="211"/>
      <c r="M1" s="211"/>
      <c r="N1" s="211"/>
      <c r="O1" s="211"/>
      <c r="P1" s="12"/>
      <c r="Q1" s="12"/>
      <c r="R1" s="15"/>
      <c r="S1" s="15"/>
      <c r="T1" s="13"/>
      <c r="U1" s="13"/>
    </row>
    <row r="2" spans="1:21" ht="36.75" customHeight="1" x14ac:dyDescent="0.15">
      <c r="A2" s="210" t="s">
        <v>106</v>
      </c>
      <c r="B2" s="210"/>
      <c r="C2" s="211"/>
      <c r="D2" s="211"/>
      <c r="E2" s="211"/>
      <c r="F2" s="211"/>
      <c r="G2" s="211"/>
      <c r="H2" s="211"/>
      <c r="I2" s="211"/>
      <c r="J2" s="211"/>
      <c r="K2" s="211"/>
      <c r="L2" s="211"/>
      <c r="M2" s="211"/>
      <c r="N2" s="211"/>
      <c r="O2" s="211"/>
      <c r="P2" s="211"/>
      <c r="Q2" s="211"/>
      <c r="R2" s="211"/>
      <c r="S2" s="211"/>
      <c r="T2" s="211"/>
      <c r="U2" s="13"/>
    </row>
    <row r="3" spans="1:21" ht="18.75" customHeight="1" x14ac:dyDescent="0.15">
      <c r="A3" s="16"/>
      <c r="B3" s="16"/>
      <c r="C3" s="12"/>
      <c r="D3" s="13"/>
      <c r="E3" s="17"/>
      <c r="F3" s="12"/>
      <c r="G3" s="12"/>
      <c r="H3" s="12"/>
      <c r="I3" s="13"/>
      <c r="J3" s="12"/>
      <c r="K3" s="18"/>
      <c r="L3" s="18"/>
      <c r="M3" s="18"/>
      <c r="N3" s="18"/>
      <c r="O3" s="12"/>
      <c r="P3" s="19"/>
      <c r="Q3" s="212" t="s">
        <v>107</v>
      </c>
      <c r="R3" s="213"/>
      <c r="S3" s="213"/>
      <c r="T3" s="214"/>
      <c r="U3" s="13"/>
    </row>
    <row r="4" spans="1:21" ht="15.75" customHeight="1" x14ac:dyDescent="0.15">
      <c r="A4" s="16"/>
      <c r="B4" s="16"/>
      <c r="C4" s="12"/>
      <c r="D4" s="13"/>
      <c r="E4" s="17"/>
      <c r="F4" s="12"/>
      <c r="G4" s="12"/>
      <c r="H4" s="12"/>
      <c r="I4" s="13"/>
      <c r="J4" s="12"/>
      <c r="K4" s="18"/>
      <c r="L4" s="18"/>
      <c r="M4" s="18"/>
      <c r="N4" s="20"/>
      <c r="O4" s="12"/>
      <c r="P4" s="21"/>
      <c r="Q4" s="22"/>
      <c r="R4" s="23" t="s">
        <v>5</v>
      </c>
      <c r="S4" s="24" t="s">
        <v>240</v>
      </c>
      <c r="T4" s="24" t="s">
        <v>109</v>
      </c>
      <c r="U4" s="13"/>
    </row>
    <row r="5" spans="1:21" ht="22.5" customHeight="1" x14ac:dyDescent="0.15">
      <c r="A5" s="16"/>
      <c r="B5" s="16"/>
      <c r="C5" s="12"/>
      <c r="D5" s="13"/>
      <c r="E5" s="17"/>
      <c r="F5" s="12"/>
      <c r="G5" s="12"/>
      <c r="H5" s="12"/>
      <c r="I5" s="13"/>
      <c r="J5" s="12"/>
      <c r="K5" s="18"/>
      <c r="L5" s="18"/>
      <c r="M5" s="18"/>
      <c r="N5" s="20"/>
      <c r="O5" s="12"/>
      <c r="P5" s="25"/>
      <c r="Q5" s="26" t="s">
        <v>110</v>
      </c>
      <c r="R5" s="27"/>
      <c r="S5" s="28"/>
      <c r="T5" s="28"/>
      <c r="U5" s="13"/>
    </row>
    <row r="6" spans="1:21" ht="22.5" customHeight="1" x14ac:dyDescent="0.15">
      <c r="A6" s="16"/>
      <c r="B6" s="16"/>
      <c r="C6" s="12"/>
      <c r="D6" s="29"/>
      <c r="E6" s="17"/>
      <c r="F6" s="12"/>
      <c r="G6" s="12"/>
      <c r="H6" s="12"/>
      <c r="I6" s="29"/>
      <c r="J6" s="12"/>
      <c r="K6" s="18"/>
      <c r="L6" s="18"/>
      <c r="M6" s="18"/>
      <c r="N6" s="20"/>
      <c r="O6" s="12"/>
      <c r="P6" s="25"/>
      <c r="Q6" s="26" t="s">
        <v>111</v>
      </c>
      <c r="R6" s="27"/>
      <c r="S6" s="28"/>
      <c r="T6" s="28"/>
      <c r="U6" s="13"/>
    </row>
    <row r="7" spans="1:21" ht="22.5" customHeight="1" x14ac:dyDescent="0.15">
      <c r="A7" s="16"/>
      <c r="B7" s="16"/>
      <c r="C7" s="12"/>
      <c r="D7" s="30"/>
      <c r="E7" s="17"/>
      <c r="F7" s="12"/>
      <c r="G7" s="12"/>
      <c r="I7" s="30"/>
      <c r="J7" s="12"/>
      <c r="K7" s="18"/>
      <c r="L7" s="18"/>
      <c r="M7" s="18"/>
      <c r="N7" s="32"/>
      <c r="O7" s="12"/>
      <c r="P7" s="25"/>
      <c r="Q7" s="26" t="s">
        <v>112</v>
      </c>
      <c r="R7" s="27"/>
      <c r="S7" s="28"/>
      <c r="T7" s="28"/>
      <c r="U7" s="33"/>
    </row>
    <row r="8" spans="1:21" ht="27.75" customHeight="1" thickBot="1" x14ac:dyDescent="0.3">
      <c r="A8" s="215" t="s">
        <v>371</v>
      </c>
      <c r="B8" s="216"/>
      <c r="C8" s="216"/>
      <c r="D8" s="216"/>
      <c r="E8" s="216"/>
      <c r="F8" s="216"/>
      <c r="G8" s="12"/>
      <c r="H8" s="12"/>
      <c r="I8" s="34"/>
      <c r="J8" s="12"/>
      <c r="K8" s="18"/>
      <c r="L8" s="18"/>
      <c r="M8" s="18"/>
      <c r="N8" s="32"/>
      <c r="O8" s="12"/>
      <c r="P8" s="35"/>
      <c r="Q8" s="34"/>
      <c r="R8" s="36"/>
      <c r="S8" s="36"/>
      <c r="T8" s="37"/>
      <c r="U8" s="33"/>
    </row>
    <row r="9" spans="1:21" customFormat="1" ht="42" customHeight="1" thickBot="1" x14ac:dyDescent="0.2">
      <c r="A9" s="38"/>
      <c r="B9" s="39" t="s">
        <v>114</v>
      </c>
      <c r="C9" s="40" t="s">
        <v>115</v>
      </c>
      <c r="D9" s="41" t="s">
        <v>116</v>
      </c>
      <c r="E9" s="42" t="s">
        <v>117</v>
      </c>
      <c r="F9" s="43" t="s">
        <v>118</v>
      </c>
      <c r="G9" s="40" t="s">
        <v>119</v>
      </c>
      <c r="H9" s="39" t="s">
        <v>115</v>
      </c>
      <c r="I9" s="41" t="s">
        <v>116</v>
      </c>
      <c r="J9" s="44" t="s">
        <v>120</v>
      </c>
      <c r="K9" s="43" t="s">
        <v>118</v>
      </c>
      <c r="L9" s="43" t="s">
        <v>119</v>
      </c>
      <c r="M9" s="43" t="s">
        <v>121</v>
      </c>
      <c r="N9" s="45" t="s">
        <v>122</v>
      </c>
      <c r="O9" s="46" t="s">
        <v>123</v>
      </c>
      <c r="P9" s="43" t="s">
        <v>124</v>
      </c>
      <c r="Q9" s="47" t="s">
        <v>116</v>
      </c>
      <c r="R9" s="48" t="s">
        <v>125</v>
      </c>
      <c r="S9" s="49" t="s">
        <v>126</v>
      </c>
      <c r="T9" s="50" t="s">
        <v>127</v>
      </c>
      <c r="U9" s="51"/>
    </row>
    <row r="10" spans="1:21" ht="18.75" customHeight="1" x14ac:dyDescent="0.15">
      <c r="A10" s="217" t="s">
        <v>128</v>
      </c>
      <c r="B10" s="52" t="s">
        <v>129</v>
      </c>
      <c r="C10" s="53"/>
      <c r="D10" s="54"/>
      <c r="E10" s="55"/>
      <c r="F10" s="56"/>
      <c r="G10" s="57"/>
      <c r="H10" s="58"/>
      <c r="I10" s="54"/>
      <c r="J10" s="56"/>
      <c r="K10" s="56"/>
      <c r="L10" s="56"/>
      <c r="M10" s="56"/>
      <c r="N10" s="59"/>
      <c r="O10" s="52"/>
      <c r="P10" s="60" t="s">
        <v>129</v>
      </c>
      <c r="Q10" s="54"/>
      <c r="R10" s="61">
        <v>110</v>
      </c>
      <c r="S10" s="55">
        <f>ROUNDUP(R10*0.75,2)</f>
        <v>82.5</v>
      </c>
      <c r="T10" s="62">
        <f>ROUNDUP((R5*R10)+(R6*S10)+(R7*(R10*2)),2)</f>
        <v>0</v>
      </c>
    </row>
    <row r="11" spans="1:21" ht="18.75" customHeight="1" x14ac:dyDescent="0.15">
      <c r="A11" s="218"/>
      <c r="B11" s="64"/>
      <c r="C11" s="65"/>
      <c r="D11" s="66"/>
      <c r="E11" s="67"/>
      <c r="F11" s="68"/>
      <c r="G11" s="69"/>
      <c r="H11" s="70"/>
      <c r="I11" s="66"/>
      <c r="J11" s="68"/>
      <c r="K11" s="68"/>
      <c r="L11" s="68"/>
      <c r="M11" s="68"/>
      <c r="N11" s="71"/>
      <c r="O11" s="64"/>
      <c r="P11" s="72"/>
      <c r="Q11" s="66"/>
      <c r="R11" s="73"/>
      <c r="S11" s="67"/>
      <c r="T11" s="74"/>
    </row>
    <row r="12" spans="1:21" ht="18.75" customHeight="1" x14ac:dyDescent="0.15">
      <c r="A12" s="218"/>
      <c r="B12" s="75" t="s">
        <v>297</v>
      </c>
      <c r="C12" s="76" t="s">
        <v>298</v>
      </c>
      <c r="D12" s="77"/>
      <c r="E12" s="78">
        <v>1</v>
      </c>
      <c r="F12" s="79" t="s">
        <v>170</v>
      </c>
      <c r="G12" s="80" t="s">
        <v>171</v>
      </c>
      <c r="H12" s="81" t="s">
        <v>298</v>
      </c>
      <c r="I12" s="77"/>
      <c r="J12" s="79">
        <f>ROUNDUP(E12*0.75,2)</f>
        <v>0.75</v>
      </c>
      <c r="K12" s="79" t="s">
        <v>170</v>
      </c>
      <c r="L12" s="79" t="s">
        <v>171</v>
      </c>
      <c r="M12" s="79">
        <f>ROUNDUP((R5*E12)+(R6*J12)+(R7*(E12*2)),2)</f>
        <v>0</v>
      </c>
      <c r="N12" s="82">
        <f>M12</f>
        <v>0</v>
      </c>
      <c r="O12" s="104" t="s">
        <v>372</v>
      </c>
      <c r="P12" s="83" t="s">
        <v>200</v>
      </c>
      <c r="Q12" s="77"/>
      <c r="R12" s="84">
        <v>0.5</v>
      </c>
      <c r="S12" s="78">
        <f>ROUNDUP(R12*0.75,2)</f>
        <v>0.38</v>
      </c>
      <c r="T12" s="85">
        <f>ROUNDUP((R5*R12)+(R6*S12)+(R7*(R12*2)),2)</f>
        <v>0</v>
      </c>
    </row>
    <row r="13" spans="1:21" ht="18.75" customHeight="1" x14ac:dyDescent="0.15">
      <c r="A13" s="218"/>
      <c r="B13" s="75"/>
      <c r="C13" s="76" t="s">
        <v>300</v>
      </c>
      <c r="D13" s="77"/>
      <c r="E13" s="78">
        <v>1</v>
      </c>
      <c r="F13" s="79" t="s">
        <v>132</v>
      </c>
      <c r="G13" s="80" t="s">
        <v>171</v>
      </c>
      <c r="H13" s="81" t="s">
        <v>300</v>
      </c>
      <c r="I13" s="77"/>
      <c r="J13" s="79">
        <f>ROUNDUP(E13*0.75,2)</f>
        <v>0.75</v>
      </c>
      <c r="K13" s="79" t="s">
        <v>132</v>
      </c>
      <c r="L13" s="79" t="s">
        <v>171</v>
      </c>
      <c r="M13" s="79">
        <f>ROUNDUP((R5*E13)+(R6*J13)+(R7*(E13*2)),2)</f>
        <v>0</v>
      </c>
      <c r="N13" s="82">
        <f>M13</f>
        <v>0</v>
      </c>
      <c r="O13" s="98" t="s">
        <v>301</v>
      </c>
      <c r="P13" s="83" t="s">
        <v>209</v>
      </c>
      <c r="Q13" s="77" t="s">
        <v>146</v>
      </c>
      <c r="R13" s="84">
        <v>1</v>
      </c>
      <c r="S13" s="78">
        <f>ROUNDUP(R13*0.75,2)</f>
        <v>0.75</v>
      </c>
      <c r="T13" s="85">
        <f>ROUNDUP((R5*R13)+(R6*S13)+(R7*(R13*2)),2)</f>
        <v>0</v>
      </c>
    </row>
    <row r="14" spans="1:21" ht="18.75" customHeight="1" x14ac:dyDescent="0.15">
      <c r="A14" s="218"/>
      <c r="B14" s="75"/>
      <c r="C14" s="76" t="s">
        <v>271</v>
      </c>
      <c r="D14" s="77"/>
      <c r="E14" s="78">
        <v>20</v>
      </c>
      <c r="F14" s="79" t="s">
        <v>132</v>
      </c>
      <c r="G14" s="80"/>
      <c r="H14" s="81" t="s">
        <v>271</v>
      </c>
      <c r="I14" s="77"/>
      <c r="J14" s="79">
        <f>ROUNDUP(E14*0.75,2)</f>
        <v>15</v>
      </c>
      <c r="K14" s="79" t="s">
        <v>132</v>
      </c>
      <c r="L14" s="79"/>
      <c r="M14" s="79">
        <f>ROUNDUP((R5*E14)+(R6*J14)+(R7*(E14*2)),2)</f>
        <v>0</v>
      </c>
      <c r="N14" s="82">
        <f>ROUND(M14+(M14*15/100),2)</f>
        <v>0</v>
      </c>
      <c r="O14" s="75" t="s">
        <v>302</v>
      </c>
      <c r="P14" s="83" t="s">
        <v>238</v>
      </c>
      <c r="Q14" s="77"/>
      <c r="R14" s="84">
        <v>2</v>
      </c>
      <c r="S14" s="78">
        <f>ROUNDUP(R14*0.75,2)</f>
        <v>1.5</v>
      </c>
      <c r="T14" s="85">
        <f>ROUNDUP((R5*R14)+(R6*S14)+(R7*(R14*2)),2)</f>
        <v>0</v>
      </c>
    </row>
    <row r="15" spans="1:21" ht="18.75" customHeight="1" x14ac:dyDescent="0.15">
      <c r="A15" s="218"/>
      <c r="B15" s="75"/>
      <c r="C15" s="76"/>
      <c r="D15" s="77"/>
      <c r="E15" s="78"/>
      <c r="F15" s="79"/>
      <c r="G15" s="80"/>
      <c r="H15" s="81"/>
      <c r="I15" s="77"/>
      <c r="J15" s="79"/>
      <c r="K15" s="79"/>
      <c r="L15" s="79"/>
      <c r="M15" s="79"/>
      <c r="N15" s="82"/>
      <c r="O15" s="111" t="s">
        <v>303</v>
      </c>
      <c r="P15" s="83" t="s">
        <v>174</v>
      </c>
      <c r="Q15" s="77" t="s">
        <v>146</v>
      </c>
      <c r="R15" s="84">
        <v>2</v>
      </c>
      <c r="S15" s="78">
        <f>ROUNDUP(R15*0.75,2)</f>
        <v>1.5</v>
      </c>
      <c r="T15" s="85">
        <f>ROUNDUP((R5*R15)+(R6*S15)+(R7*(R15*2)),2)</f>
        <v>0</v>
      </c>
    </row>
    <row r="16" spans="1:21" ht="18.75" customHeight="1" x14ac:dyDescent="0.15">
      <c r="A16" s="218"/>
      <c r="B16" s="75"/>
      <c r="C16" s="76"/>
      <c r="D16" s="77"/>
      <c r="E16" s="78"/>
      <c r="F16" s="79"/>
      <c r="G16" s="80"/>
      <c r="H16" s="81"/>
      <c r="I16" s="77"/>
      <c r="J16" s="79"/>
      <c r="K16" s="79"/>
      <c r="L16" s="79"/>
      <c r="M16" s="79"/>
      <c r="N16" s="82"/>
      <c r="O16" s="75" t="s">
        <v>239</v>
      </c>
      <c r="P16" s="83" t="s">
        <v>134</v>
      </c>
      <c r="Q16" s="77"/>
      <c r="R16" s="84">
        <v>3</v>
      </c>
      <c r="S16" s="78">
        <f>ROUNDUP(R16*0.75,2)</f>
        <v>2.25</v>
      </c>
      <c r="T16" s="85">
        <f>ROUNDUP((R5*R16)+(R6*S16)+(R7*(R16*2)),2)</f>
        <v>0</v>
      </c>
    </row>
    <row r="17" spans="1:20" ht="18.75" customHeight="1" x14ac:dyDescent="0.15">
      <c r="A17" s="218"/>
      <c r="B17" s="64"/>
      <c r="C17" s="65"/>
      <c r="D17" s="66"/>
      <c r="E17" s="67"/>
      <c r="F17" s="68"/>
      <c r="G17" s="69"/>
      <c r="H17" s="70"/>
      <c r="I17" s="66"/>
      <c r="J17" s="68"/>
      <c r="K17" s="68"/>
      <c r="L17" s="68"/>
      <c r="M17" s="68"/>
      <c r="N17" s="71"/>
      <c r="O17" s="64"/>
      <c r="P17" s="72"/>
      <c r="Q17" s="66"/>
      <c r="R17" s="73"/>
      <c r="S17" s="67"/>
      <c r="T17" s="74"/>
    </row>
    <row r="18" spans="1:20" ht="18.75" customHeight="1" x14ac:dyDescent="0.15">
      <c r="A18" s="218"/>
      <c r="B18" s="75" t="s">
        <v>81</v>
      </c>
      <c r="C18" s="76" t="s">
        <v>223</v>
      </c>
      <c r="D18" s="77"/>
      <c r="E18" s="78">
        <v>20</v>
      </c>
      <c r="F18" s="79" t="s">
        <v>132</v>
      </c>
      <c r="G18" s="80" t="s">
        <v>224</v>
      </c>
      <c r="H18" s="81" t="s">
        <v>223</v>
      </c>
      <c r="I18" s="77"/>
      <c r="J18" s="79">
        <f>ROUNDUP(E18*0.75,2)</f>
        <v>15</v>
      </c>
      <c r="K18" s="79" t="s">
        <v>132</v>
      </c>
      <c r="L18" s="79" t="s">
        <v>224</v>
      </c>
      <c r="M18" s="79">
        <f>ROUNDUP((R5*E18)+(R6*J18)+(R7*(E18*2)),2)</f>
        <v>0</v>
      </c>
      <c r="N18" s="82">
        <f>M18</f>
        <v>0</v>
      </c>
      <c r="O18" s="75" t="s">
        <v>304</v>
      </c>
      <c r="P18" s="83" t="s">
        <v>158</v>
      </c>
      <c r="Q18" s="77"/>
      <c r="R18" s="84">
        <v>20</v>
      </c>
      <c r="S18" s="78">
        <f>ROUNDUP(R18*0.75,2)</f>
        <v>15</v>
      </c>
      <c r="T18" s="85">
        <f>ROUNDUP((R5*R18)+(R6*S18)+(R7*(R18*2)),2)</f>
        <v>0</v>
      </c>
    </row>
    <row r="19" spans="1:20" ht="18.75" customHeight="1" x14ac:dyDescent="0.15">
      <c r="A19" s="218"/>
      <c r="B19" s="75"/>
      <c r="C19" s="76" t="s">
        <v>305</v>
      </c>
      <c r="D19" s="77"/>
      <c r="E19" s="78">
        <v>10</v>
      </c>
      <c r="F19" s="79" t="s">
        <v>132</v>
      </c>
      <c r="G19" s="80"/>
      <c r="H19" s="81" t="s">
        <v>305</v>
      </c>
      <c r="I19" s="77"/>
      <c r="J19" s="79">
        <f>ROUNDUP(E19*0.75,2)</f>
        <v>7.5</v>
      </c>
      <c r="K19" s="79" t="s">
        <v>132</v>
      </c>
      <c r="L19" s="79"/>
      <c r="M19" s="79">
        <f>ROUNDUP((R5*E19)+(R6*J19)+(R7*(E19*2)),2)</f>
        <v>0</v>
      </c>
      <c r="N19" s="82">
        <f>ROUND(M19+(M19*15/100),2)</f>
        <v>0</v>
      </c>
      <c r="O19" s="75" t="s">
        <v>306</v>
      </c>
      <c r="P19" s="83" t="s">
        <v>209</v>
      </c>
      <c r="Q19" s="77" t="s">
        <v>146</v>
      </c>
      <c r="R19" s="84">
        <v>1</v>
      </c>
      <c r="S19" s="78">
        <f>ROUNDUP(R19*0.75,2)</f>
        <v>0.75</v>
      </c>
      <c r="T19" s="85">
        <f>ROUNDUP((R5*R19)+(R6*S19)+(R7*(R19*2)),2)</f>
        <v>0</v>
      </c>
    </row>
    <row r="20" spans="1:20" ht="18.75" customHeight="1" x14ac:dyDescent="0.15">
      <c r="A20" s="218"/>
      <c r="B20" s="75"/>
      <c r="C20" s="76" t="s">
        <v>143</v>
      </c>
      <c r="D20" s="77"/>
      <c r="E20" s="78">
        <v>10</v>
      </c>
      <c r="F20" s="79" t="s">
        <v>132</v>
      </c>
      <c r="G20" s="80"/>
      <c r="H20" s="81" t="s">
        <v>143</v>
      </c>
      <c r="I20" s="77"/>
      <c r="J20" s="79">
        <f>ROUNDUP(E20*0.75,2)</f>
        <v>7.5</v>
      </c>
      <c r="K20" s="79" t="s">
        <v>132</v>
      </c>
      <c r="L20" s="79"/>
      <c r="M20" s="79">
        <f>ROUNDUP((R5*E20)+(R6*J20)+(R7*(E20*2)),2)</f>
        <v>0</v>
      </c>
      <c r="N20" s="82">
        <f>ROUND(M20+(M20*10/100),2)</f>
        <v>0</v>
      </c>
      <c r="O20" s="75" t="s">
        <v>148</v>
      </c>
      <c r="P20" s="83" t="s">
        <v>151</v>
      </c>
      <c r="Q20" s="77"/>
      <c r="R20" s="84">
        <v>1</v>
      </c>
      <c r="S20" s="78">
        <f>ROUNDUP(R20*0.75,2)</f>
        <v>0.75</v>
      </c>
      <c r="T20" s="85">
        <f>ROUNDUP((R5*R20)+(R6*S20)+(R7*(R20*2)),2)</f>
        <v>0</v>
      </c>
    </row>
    <row r="21" spans="1:20" ht="18.75" customHeight="1" x14ac:dyDescent="0.15">
      <c r="A21" s="218"/>
      <c r="B21" s="64"/>
      <c r="C21" s="65"/>
      <c r="D21" s="66"/>
      <c r="E21" s="67"/>
      <c r="F21" s="68"/>
      <c r="G21" s="69"/>
      <c r="H21" s="70"/>
      <c r="I21" s="66"/>
      <c r="J21" s="68"/>
      <c r="K21" s="68"/>
      <c r="L21" s="68"/>
      <c r="M21" s="68"/>
      <c r="N21" s="71"/>
      <c r="O21" s="64"/>
      <c r="P21" s="72"/>
      <c r="Q21" s="66"/>
      <c r="R21" s="73"/>
      <c r="S21" s="67"/>
      <c r="T21" s="74"/>
    </row>
    <row r="22" spans="1:20" ht="18.75" customHeight="1" x14ac:dyDescent="0.15">
      <c r="A22" s="218"/>
      <c r="B22" s="75" t="s">
        <v>18</v>
      </c>
      <c r="C22" s="76" t="s">
        <v>135</v>
      </c>
      <c r="D22" s="77"/>
      <c r="E22" s="78">
        <v>20</v>
      </c>
      <c r="F22" s="79" t="s">
        <v>132</v>
      </c>
      <c r="G22" s="80"/>
      <c r="H22" s="81" t="s">
        <v>135</v>
      </c>
      <c r="I22" s="77"/>
      <c r="J22" s="79">
        <f>ROUNDUP(E22*0.75,2)</f>
        <v>15</v>
      </c>
      <c r="K22" s="79" t="s">
        <v>132</v>
      </c>
      <c r="L22" s="79"/>
      <c r="M22" s="79">
        <f>ROUNDUP((R5*E22)+(R6*J22)+(R7*(E22*2)),2)</f>
        <v>0</v>
      </c>
      <c r="N22" s="82">
        <f>ROUND(M22+(M22*6/100),2)</f>
        <v>0</v>
      </c>
      <c r="O22" s="75" t="s">
        <v>148</v>
      </c>
      <c r="P22" s="83" t="s">
        <v>158</v>
      </c>
      <c r="Q22" s="77"/>
      <c r="R22" s="84">
        <v>100</v>
      </c>
      <c r="S22" s="78">
        <f>ROUNDUP(R22*0.75,2)</f>
        <v>75</v>
      </c>
      <c r="T22" s="85">
        <f>ROUNDUP((R5*R22)+(R6*S22)+(R7*(R22*2)),2)</f>
        <v>0</v>
      </c>
    </row>
    <row r="23" spans="1:20" ht="18.75" customHeight="1" x14ac:dyDescent="0.15">
      <c r="A23" s="218"/>
      <c r="B23" s="75"/>
      <c r="C23" s="76" t="s">
        <v>307</v>
      </c>
      <c r="D23" s="77"/>
      <c r="E23" s="78">
        <v>5</v>
      </c>
      <c r="F23" s="79" t="s">
        <v>132</v>
      </c>
      <c r="G23" s="80"/>
      <c r="H23" s="81" t="s">
        <v>307</v>
      </c>
      <c r="I23" s="77"/>
      <c r="J23" s="79">
        <f>ROUNDUP(E23*0.75,2)</f>
        <v>3.75</v>
      </c>
      <c r="K23" s="79" t="s">
        <v>132</v>
      </c>
      <c r="L23" s="79"/>
      <c r="M23" s="79">
        <f>ROUNDUP((R5*E23)+(R6*J23)+(R7*(E23*2)),2)</f>
        <v>0</v>
      </c>
      <c r="N23" s="82">
        <f>ROUND(M23+(M23*0/100),2)</f>
        <v>0</v>
      </c>
      <c r="O23" s="75"/>
      <c r="P23" s="83" t="s">
        <v>160</v>
      </c>
      <c r="Q23" s="77"/>
      <c r="R23" s="84">
        <v>3</v>
      </c>
      <c r="S23" s="78">
        <f>ROUNDUP(R23*0.75,2)</f>
        <v>2.25</v>
      </c>
      <c r="T23" s="85">
        <f>ROUNDUP((R5*R23)+(R6*S23)+(R7*(R23*2)),2)</f>
        <v>0</v>
      </c>
    </row>
    <row r="24" spans="1:20" ht="18.75" customHeight="1" x14ac:dyDescent="0.15">
      <c r="A24" s="218"/>
      <c r="B24" s="64"/>
      <c r="C24" s="65"/>
      <c r="D24" s="66"/>
      <c r="E24" s="67"/>
      <c r="F24" s="68"/>
      <c r="G24" s="69"/>
      <c r="H24" s="70"/>
      <c r="I24" s="66"/>
      <c r="J24" s="68"/>
      <c r="K24" s="68"/>
      <c r="L24" s="68"/>
      <c r="M24" s="68"/>
      <c r="N24" s="71"/>
      <c r="O24" s="64"/>
      <c r="P24" s="72"/>
      <c r="Q24" s="66"/>
      <c r="R24" s="73"/>
      <c r="S24" s="67"/>
      <c r="T24" s="74"/>
    </row>
    <row r="25" spans="1:20" ht="18.75" customHeight="1" x14ac:dyDescent="0.15">
      <c r="A25" s="218"/>
      <c r="B25" s="75" t="s">
        <v>191</v>
      </c>
      <c r="C25" s="76" t="s">
        <v>192</v>
      </c>
      <c r="D25" s="77"/>
      <c r="E25" s="106">
        <v>0.125</v>
      </c>
      <c r="F25" s="79" t="s">
        <v>188</v>
      </c>
      <c r="G25" s="80"/>
      <c r="H25" s="81" t="s">
        <v>192</v>
      </c>
      <c r="I25" s="77"/>
      <c r="J25" s="79">
        <f>ROUNDUP(E25*0.75,2)</f>
        <v>9.9999999999999992E-2</v>
      </c>
      <c r="K25" s="79" t="s">
        <v>188</v>
      </c>
      <c r="L25" s="79"/>
      <c r="M25" s="79">
        <f>ROUNDUP((R5*E25)+(R6*J25)+(R7*(E25*2)),2)</f>
        <v>0</v>
      </c>
      <c r="N25" s="82">
        <f>M25</f>
        <v>0</v>
      </c>
      <c r="O25" s="75" t="s">
        <v>193</v>
      </c>
      <c r="P25" s="83"/>
      <c r="Q25" s="77"/>
      <c r="R25" s="84"/>
      <c r="S25" s="78"/>
      <c r="T25" s="85"/>
    </row>
    <row r="26" spans="1:20" ht="18.75" customHeight="1" thickBot="1" x14ac:dyDescent="0.2">
      <c r="A26" s="219"/>
      <c r="B26" s="86"/>
      <c r="C26" s="87"/>
      <c r="D26" s="88"/>
      <c r="E26" s="89"/>
      <c r="F26" s="90"/>
      <c r="G26" s="91"/>
      <c r="H26" s="92"/>
      <c r="I26" s="88"/>
      <c r="J26" s="90"/>
      <c r="K26" s="90"/>
      <c r="L26" s="90"/>
      <c r="M26" s="90"/>
      <c r="N26" s="93"/>
      <c r="O26" s="86"/>
      <c r="P26" s="94"/>
      <c r="Q26" s="88"/>
      <c r="R26" s="95"/>
      <c r="S26" s="89"/>
      <c r="T26" s="96"/>
    </row>
  </sheetData>
  <mergeCells count="5">
    <mergeCell ref="H1:O1"/>
    <mergeCell ref="A2:T2"/>
    <mergeCell ref="Q3:T3"/>
    <mergeCell ref="A8:F8"/>
    <mergeCell ref="A10:A26"/>
  </mergeCells>
  <phoneticPr fontId="11"/>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4B551D-8418-4AE3-95ED-BC7A18C511DE}">
  <sheetPr>
    <pageSetUpPr fitToPage="1"/>
  </sheetPr>
  <dimension ref="A1:U64"/>
  <sheetViews>
    <sheetView showZeros="0" zoomScale="60" zoomScaleNormal="60" zoomScaleSheetLayoutView="90" workbookViewId="0"/>
  </sheetViews>
  <sheetFormatPr defaultRowHeight="13.5" x14ac:dyDescent="0.15"/>
  <cols>
    <col min="1" max="1" width="4.5" style="114" customWidth="1"/>
    <col min="2" max="2" width="24.375" style="114" customWidth="1"/>
    <col min="3" max="3" width="28.25" style="114" customWidth="1"/>
    <col min="4" max="4" width="12.5" style="114" hidden="1" customWidth="1"/>
    <col min="5" max="6" width="10.375" style="63" customWidth="1"/>
    <col min="7" max="7" width="10" style="114" customWidth="1"/>
    <col min="8" max="8" width="18.75" style="114" customWidth="1"/>
    <col min="9" max="9" width="22.5" style="114" customWidth="1"/>
    <col min="10" max="10" width="21.25" style="114" customWidth="1"/>
    <col min="11" max="11" width="11.125" style="114" customWidth="1"/>
    <col min="12" max="12" width="22.375" style="114" customWidth="1"/>
    <col min="13" max="13" width="21.25" style="114" customWidth="1"/>
    <col min="14" max="14" width="11.25" style="114" customWidth="1"/>
    <col min="15" max="15" width="12.5" hidden="1" customWidth="1"/>
  </cols>
  <sheetData>
    <row r="1" spans="1:21" s="114" customFormat="1" ht="37.5" customHeight="1" x14ac:dyDescent="0.15">
      <c r="A1" s="113" t="s">
        <v>0</v>
      </c>
      <c r="B1" s="16"/>
      <c r="C1" s="113"/>
      <c r="D1" s="113"/>
      <c r="E1" s="235"/>
      <c r="F1" s="236"/>
      <c r="G1" s="236"/>
      <c r="H1" s="236"/>
      <c r="I1" s="236"/>
      <c r="J1" s="236"/>
      <c r="K1" s="236"/>
      <c r="L1" s="236"/>
      <c r="M1" s="236"/>
      <c r="N1" s="236"/>
      <c r="O1"/>
      <c r="P1"/>
      <c r="Q1"/>
      <c r="R1"/>
      <c r="S1"/>
      <c r="T1"/>
      <c r="U1"/>
    </row>
    <row r="2" spans="1:21" s="114" customFormat="1" ht="36" customHeight="1" x14ac:dyDescent="0.15">
      <c r="A2" s="210" t="s">
        <v>106</v>
      </c>
      <c r="B2" s="211"/>
      <c r="C2" s="211"/>
      <c r="D2" s="211"/>
      <c r="E2" s="211"/>
      <c r="F2" s="211"/>
      <c r="G2" s="211"/>
      <c r="H2" s="211"/>
      <c r="I2" s="211"/>
      <c r="J2" s="211"/>
      <c r="K2" s="211"/>
      <c r="L2" s="211"/>
      <c r="M2" s="211"/>
      <c r="N2" s="211"/>
      <c r="O2" s="236"/>
      <c r="P2"/>
      <c r="Q2"/>
      <c r="R2"/>
      <c r="S2"/>
      <c r="T2"/>
      <c r="U2"/>
    </row>
    <row r="3" spans="1:21" s="114" customFormat="1" ht="18.75" customHeight="1" x14ac:dyDescent="0.15">
      <c r="A3" s="113"/>
      <c r="B3" s="16"/>
      <c r="C3" s="113"/>
      <c r="D3" s="113"/>
      <c r="G3" s="113"/>
      <c r="H3" s="113"/>
      <c r="I3" s="16"/>
      <c r="J3" s="113"/>
      <c r="K3" s="113"/>
      <c r="L3" s="16"/>
      <c r="M3" s="113"/>
      <c r="N3" s="113"/>
      <c r="O3"/>
      <c r="P3"/>
      <c r="Q3"/>
      <c r="R3"/>
      <c r="S3"/>
      <c r="T3"/>
      <c r="U3"/>
    </row>
    <row r="4" spans="1:21" s="114" customFormat="1" ht="23.25" customHeight="1" x14ac:dyDescent="0.15">
      <c r="A4" s="115"/>
      <c r="B4" s="116"/>
      <c r="C4" s="115"/>
      <c r="D4" s="115"/>
      <c r="G4" s="115"/>
      <c r="H4" s="115"/>
      <c r="I4" s="116"/>
      <c r="J4" s="115"/>
      <c r="K4" s="115"/>
      <c r="L4" s="117"/>
      <c r="M4" s="117"/>
      <c r="N4" s="118"/>
      <c r="O4" s="14"/>
      <c r="P4"/>
      <c r="Q4"/>
      <c r="R4"/>
      <c r="S4"/>
      <c r="T4"/>
      <c r="U4"/>
    </row>
    <row r="5" spans="1:21" s="114" customFormat="1" ht="31.5" customHeight="1" x14ac:dyDescent="0.15">
      <c r="A5" s="115"/>
      <c r="B5" s="116"/>
      <c r="C5" s="115"/>
      <c r="D5" s="115"/>
      <c r="G5" s="115"/>
      <c r="H5" s="115"/>
      <c r="I5" s="116"/>
      <c r="J5" s="115"/>
      <c r="K5" s="115"/>
      <c r="L5" s="116"/>
      <c r="M5" s="119"/>
      <c r="N5" s="115"/>
      <c r="O5" s="115"/>
      <c r="P5"/>
      <c r="Q5"/>
      <c r="R5"/>
      <c r="S5"/>
      <c r="T5"/>
      <c r="U5"/>
    </row>
    <row r="6" spans="1:21" ht="31.5" customHeight="1" thickBot="1" x14ac:dyDescent="0.2">
      <c r="A6" s="115"/>
      <c r="B6" s="115"/>
      <c r="C6" s="115"/>
      <c r="D6" s="115"/>
      <c r="E6" s="237"/>
      <c r="F6" s="238"/>
      <c r="G6" s="115"/>
      <c r="H6" s="115"/>
      <c r="I6" s="115"/>
      <c r="J6" s="115"/>
      <c r="K6" s="115"/>
      <c r="L6" s="115"/>
      <c r="M6" s="119"/>
      <c r="N6" s="115"/>
      <c r="O6" s="115"/>
    </row>
    <row r="7" spans="1:21" ht="33.75" customHeight="1" thickBot="1" x14ac:dyDescent="0.3">
      <c r="A7" s="239" t="s">
        <v>371</v>
      </c>
      <c r="B7" s="240"/>
      <c r="C7" s="240"/>
      <c r="D7" s="120"/>
      <c r="E7" s="241" t="s">
        <v>395</v>
      </c>
      <c r="F7" s="242"/>
      <c r="G7" s="121"/>
      <c r="H7" s="121"/>
      <c r="I7" s="121"/>
      <c r="J7" s="121"/>
      <c r="K7" s="122"/>
      <c r="L7" s="121"/>
      <c r="M7" s="121"/>
    </row>
    <row r="8" spans="1:21" ht="18.75" customHeight="1" x14ac:dyDescent="0.15">
      <c r="A8" s="243"/>
      <c r="B8" s="244"/>
      <c r="C8" s="245"/>
      <c r="D8" s="223" t="s">
        <v>119</v>
      </c>
      <c r="E8" s="249" t="s">
        <v>396</v>
      </c>
      <c r="F8" s="252" t="s">
        <v>397</v>
      </c>
      <c r="G8" s="123" t="s">
        <v>398</v>
      </c>
      <c r="H8" s="124" t="s">
        <v>399</v>
      </c>
      <c r="I8" s="255" t="s">
        <v>400</v>
      </c>
      <c r="J8" s="256"/>
      <c r="K8" s="257"/>
      <c r="L8" s="220" t="s">
        <v>401</v>
      </c>
      <c r="M8" s="221"/>
      <c r="N8" s="222"/>
      <c r="O8" s="223" t="s">
        <v>119</v>
      </c>
    </row>
    <row r="9" spans="1:21" ht="18.75" customHeight="1" x14ac:dyDescent="0.15">
      <c r="A9" s="246"/>
      <c r="B9" s="247"/>
      <c r="C9" s="248"/>
      <c r="D9" s="224"/>
      <c r="E9" s="250"/>
      <c r="F9" s="253"/>
      <c r="G9" s="23" t="s">
        <v>402</v>
      </c>
      <c r="H9" s="125" t="s">
        <v>403</v>
      </c>
      <c r="I9" s="226" t="s">
        <v>404</v>
      </c>
      <c r="J9" s="227"/>
      <c r="K9" s="228"/>
      <c r="L9" s="229" t="s">
        <v>405</v>
      </c>
      <c r="M9" s="230"/>
      <c r="N9" s="231"/>
      <c r="O9" s="224"/>
    </row>
    <row r="10" spans="1:21" ht="18.75" customHeight="1" thickBot="1" x14ac:dyDescent="0.2">
      <c r="A10" s="126"/>
      <c r="B10" s="127" t="s">
        <v>114</v>
      </c>
      <c r="C10" s="128" t="s">
        <v>406</v>
      </c>
      <c r="D10" s="225"/>
      <c r="E10" s="251"/>
      <c r="F10" s="254"/>
      <c r="G10" s="129" t="s">
        <v>397</v>
      </c>
      <c r="H10" s="130" t="s">
        <v>407</v>
      </c>
      <c r="I10" s="131" t="s">
        <v>114</v>
      </c>
      <c r="J10" s="128" t="s">
        <v>406</v>
      </c>
      <c r="K10" s="132" t="s">
        <v>407</v>
      </c>
      <c r="L10" s="131" t="s">
        <v>114</v>
      </c>
      <c r="M10" s="130" t="s">
        <v>406</v>
      </c>
      <c r="N10" s="132" t="s">
        <v>407</v>
      </c>
      <c r="O10" s="225"/>
    </row>
    <row r="11" spans="1:21" ht="14.25" x14ac:dyDescent="0.15">
      <c r="A11" s="232" t="s">
        <v>128</v>
      </c>
      <c r="B11" s="133" t="s">
        <v>8</v>
      </c>
      <c r="C11" s="133" t="s">
        <v>408</v>
      </c>
      <c r="D11" s="133"/>
      <c r="E11" s="54"/>
      <c r="F11" s="54"/>
      <c r="G11" s="133"/>
      <c r="H11" s="134" t="s">
        <v>409</v>
      </c>
      <c r="I11" s="133" t="s">
        <v>8</v>
      </c>
      <c r="J11" s="133" t="s">
        <v>408</v>
      </c>
      <c r="K11" s="134" t="s">
        <v>410</v>
      </c>
      <c r="L11" s="133" t="s">
        <v>11</v>
      </c>
      <c r="M11" s="133" t="s">
        <v>408</v>
      </c>
      <c r="N11" s="134">
        <v>30</v>
      </c>
      <c r="O11" s="135"/>
    </row>
    <row r="12" spans="1:21" ht="14.25" x14ac:dyDescent="0.15">
      <c r="A12" s="233"/>
      <c r="B12" s="136"/>
      <c r="C12" s="136"/>
      <c r="D12" s="136"/>
      <c r="E12" s="66"/>
      <c r="F12" s="66"/>
      <c r="G12" s="136"/>
      <c r="H12" s="137"/>
      <c r="I12" s="136"/>
      <c r="J12" s="136"/>
      <c r="K12" s="137"/>
      <c r="L12" s="136"/>
      <c r="M12" s="136"/>
      <c r="N12" s="137"/>
      <c r="O12" s="138"/>
    </row>
    <row r="13" spans="1:21" ht="14.25" x14ac:dyDescent="0.15">
      <c r="A13" s="233"/>
      <c r="B13" s="139" t="s">
        <v>35</v>
      </c>
      <c r="C13" s="139" t="s">
        <v>298</v>
      </c>
      <c r="D13" s="139" t="s">
        <v>171</v>
      </c>
      <c r="E13" s="77"/>
      <c r="F13" s="77"/>
      <c r="G13" s="139"/>
      <c r="H13" s="148">
        <v>0.7</v>
      </c>
      <c r="I13" s="139" t="s">
        <v>35</v>
      </c>
      <c r="J13" s="139" t="s">
        <v>298</v>
      </c>
      <c r="K13" s="148">
        <v>0.3</v>
      </c>
      <c r="L13" s="139" t="s">
        <v>38</v>
      </c>
      <c r="M13" s="139" t="s">
        <v>298</v>
      </c>
      <c r="N13" s="153">
        <v>0.2</v>
      </c>
      <c r="O13" s="142" t="s">
        <v>171</v>
      </c>
    </row>
    <row r="14" spans="1:21" ht="14.25" x14ac:dyDescent="0.15">
      <c r="A14" s="233"/>
      <c r="B14" s="139"/>
      <c r="C14" s="139" t="s">
        <v>271</v>
      </c>
      <c r="D14" s="139"/>
      <c r="E14" s="77"/>
      <c r="F14" s="77"/>
      <c r="G14" s="139"/>
      <c r="H14" s="140">
        <v>20</v>
      </c>
      <c r="I14" s="139"/>
      <c r="J14" s="139" t="s">
        <v>271</v>
      </c>
      <c r="K14" s="140">
        <v>15</v>
      </c>
      <c r="L14" s="139"/>
      <c r="M14" s="139" t="s">
        <v>271</v>
      </c>
      <c r="N14" s="140">
        <v>10</v>
      </c>
      <c r="O14" s="142"/>
    </row>
    <row r="15" spans="1:21" ht="14.25" x14ac:dyDescent="0.15">
      <c r="A15" s="233"/>
      <c r="B15" s="139"/>
      <c r="C15" s="139"/>
      <c r="D15" s="139"/>
      <c r="E15" s="77"/>
      <c r="F15" s="77"/>
      <c r="G15" s="139" t="s">
        <v>158</v>
      </c>
      <c r="H15" s="140" t="s">
        <v>412</v>
      </c>
      <c r="I15" s="139"/>
      <c r="J15" s="139"/>
      <c r="K15" s="140"/>
      <c r="L15" s="136"/>
      <c r="M15" s="136"/>
      <c r="N15" s="137"/>
      <c r="O15" s="138"/>
    </row>
    <row r="16" spans="1:21" ht="14.25" x14ac:dyDescent="0.15">
      <c r="A16" s="233"/>
      <c r="B16" s="136"/>
      <c r="C16" s="136"/>
      <c r="D16" s="136"/>
      <c r="E16" s="66"/>
      <c r="F16" s="66"/>
      <c r="G16" s="136"/>
      <c r="H16" s="137"/>
      <c r="I16" s="136"/>
      <c r="J16" s="136"/>
      <c r="K16" s="137"/>
      <c r="L16" s="139" t="s">
        <v>82</v>
      </c>
      <c r="M16" s="139" t="s">
        <v>305</v>
      </c>
      <c r="N16" s="140">
        <v>10</v>
      </c>
      <c r="O16" s="142"/>
    </row>
    <row r="17" spans="1:15" ht="14.25" x14ac:dyDescent="0.15">
      <c r="A17" s="233"/>
      <c r="B17" s="139" t="s">
        <v>81</v>
      </c>
      <c r="C17" s="139" t="s">
        <v>223</v>
      </c>
      <c r="D17" s="139" t="s">
        <v>224</v>
      </c>
      <c r="E17" s="77"/>
      <c r="F17" s="77"/>
      <c r="G17" s="139"/>
      <c r="H17" s="140">
        <v>5</v>
      </c>
      <c r="I17" s="139" t="s">
        <v>81</v>
      </c>
      <c r="J17" s="141" t="s">
        <v>415</v>
      </c>
      <c r="K17" s="140">
        <v>5</v>
      </c>
      <c r="L17" s="139"/>
      <c r="M17" s="139" t="s">
        <v>143</v>
      </c>
      <c r="N17" s="140">
        <v>5</v>
      </c>
      <c r="O17" s="142"/>
    </row>
    <row r="18" spans="1:15" ht="14.25" x14ac:dyDescent="0.15">
      <c r="A18" s="233"/>
      <c r="B18" s="139"/>
      <c r="C18" s="139" t="s">
        <v>305</v>
      </c>
      <c r="D18" s="139"/>
      <c r="E18" s="77"/>
      <c r="F18" s="77"/>
      <c r="G18" s="139"/>
      <c r="H18" s="140">
        <v>10</v>
      </c>
      <c r="I18" s="139"/>
      <c r="J18" s="139" t="s">
        <v>305</v>
      </c>
      <c r="K18" s="140">
        <v>10</v>
      </c>
      <c r="L18" s="139"/>
      <c r="M18" s="139" t="s">
        <v>135</v>
      </c>
      <c r="N18" s="140">
        <v>5</v>
      </c>
      <c r="O18" s="142"/>
    </row>
    <row r="19" spans="1:15" ht="14.25" x14ac:dyDescent="0.15">
      <c r="A19" s="233"/>
      <c r="B19" s="139"/>
      <c r="C19" s="139" t="s">
        <v>143</v>
      </c>
      <c r="D19" s="139"/>
      <c r="E19" s="77"/>
      <c r="F19" s="77"/>
      <c r="G19" s="139"/>
      <c r="H19" s="140">
        <v>5</v>
      </c>
      <c r="I19" s="139"/>
      <c r="J19" s="139" t="s">
        <v>143</v>
      </c>
      <c r="K19" s="140">
        <v>5</v>
      </c>
      <c r="L19" s="136"/>
      <c r="M19" s="136"/>
      <c r="N19" s="137"/>
      <c r="O19" s="138"/>
    </row>
    <row r="20" spans="1:15" ht="14.25" x14ac:dyDescent="0.15">
      <c r="A20" s="233"/>
      <c r="B20" s="139"/>
      <c r="C20" s="139"/>
      <c r="D20" s="139"/>
      <c r="E20" s="77"/>
      <c r="F20" s="77"/>
      <c r="G20" s="139" t="s">
        <v>158</v>
      </c>
      <c r="H20" s="140" t="s">
        <v>412</v>
      </c>
      <c r="I20" s="139"/>
      <c r="J20" s="139"/>
      <c r="K20" s="140"/>
      <c r="L20" s="139" t="s">
        <v>21</v>
      </c>
      <c r="M20" s="139" t="s">
        <v>192</v>
      </c>
      <c r="N20" s="149">
        <v>0.08</v>
      </c>
      <c r="O20" s="142"/>
    </row>
    <row r="21" spans="1:15" ht="14.25" x14ac:dyDescent="0.15">
      <c r="A21" s="233"/>
      <c r="B21" s="139"/>
      <c r="C21" s="139"/>
      <c r="D21" s="139"/>
      <c r="E21" s="77"/>
      <c r="F21" s="77" t="s">
        <v>146</v>
      </c>
      <c r="G21" s="139" t="s">
        <v>209</v>
      </c>
      <c r="H21" s="140" t="s">
        <v>413</v>
      </c>
      <c r="I21" s="139"/>
      <c r="J21" s="139"/>
      <c r="K21" s="140"/>
      <c r="L21" s="139"/>
      <c r="M21" s="139"/>
      <c r="N21" s="140"/>
      <c r="O21" s="142"/>
    </row>
    <row r="22" spans="1:15" ht="14.25" x14ac:dyDescent="0.15">
      <c r="A22" s="233"/>
      <c r="B22" s="139"/>
      <c r="C22" s="139"/>
      <c r="D22" s="139"/>
      <c r="E22" s="77"/>
      <c r="F22" s="77"/>
      <c r="G22" s="139" t="s">
        <v>151</v>
      </c>
      <c r="H22" s="140" t="s">
        <v>413</v>
      </c>
      <c r="I22" s="139"/>
      <c r="J22" s="139"/>
      <c r="K22" s="140"/>
      <c r="L22" s="139"/>
      <c r="M22" s="139"/>
      <c r="N22" s="140"/>
      <c r="O22" s="142"/>
    </row>
    <row r="23" spans="1:15" ht="14.25" x14ac:dyDescent="0.15">
      <c r="A23" s="233"/>
      <c r="B23" s="136"/>
      <c r="C23" s="136"/>
      <c r="D23" s="136"/>
      <c r="E23" s="66"/>
      <c r="F23" s="155"/>
      <c r="G23" s="136"/>
      <c r="H23" s="137"/>
      <c r="I23" s="136"/>
      <c r="J23" s="136"/>
      <c r="K23" s="137"/>
      <c r="L23" s="139"/>
      <c r="M23" s="139"/>
      <c r="N23" s="140"/>
      <c r="O23" s="142"/>
    </row>
    <row r="24" spans="1:15" ht="14.25" x14ac:dyDescent="0.15">
      <c r="A24" s="233"/>
      <c r="B24" s="139" t="s">
        <v>18</v>
      </c>
      <c r="C24" s="139" t="s">
        <v>135</v>
      </c>
      <c r="D24" s="139"/>
      <c r="E24" s="77"/>
      <c r="F24" s="77"/>
      <c r="G24" s="139"/>
      <c r="H24" s="140">
        <v>20</v>
      </c>
      <c r="I24" s="139" t="s">
        <v>18</v>
      </c>
      <c r="J24" s="139" t="s">
        <v>135</v>
      </c>
      <c r="K24" s="140">
        <v>10</v>
      </c>
      <c r="L24" s="139"/>
      <c r="M24" s="139"/>
      <c r="N24" s="140"/>
      <c r="O24" s="142"/>
    </row>
    <row r="25" spans="1:15" ht="14.25" x14ac:dyDescent="0.15">
      <c r="A25" s="233"/>
      <c r="B25" s="139"/>
      <c r="C25" s="139"/>
      <c r="D25" s="139"/>
      <c r="E25" s="77"/>
      <c r="F25" s="77"/>
      <c r="G25" s="139" t="s">
        <v>158</v>
      </c>
      <c r="H25" s="140" t="s">
        <v>412</v>
      </c>
      <c r="I25" s="139"/>
      <c r="J25" s="139"/>
      <c r="K25" s="140"/>
      <c r="L25" s="139"/>
      <c r="M25" s="139"/>
      <c r="N25" s="140"/>
      <c r="O25" s="142"/>
    </row>
    <row r="26" spans="1:15" ht="14.25" x14ac:dyDescent="0.15">
      <c r="A26" s="233"/>
      <c r="B26" s="139"/>
      <c r="C26" s="139"/>
      <c r="D26" s="139"/>
      <c r="E26" s="77"/>
      <c r="F26" s="77"/>
      <c r="G26" s="139" t="s">
        <v>160</v>
      </c>
      <c r="H26" s="140" t="s">
        <v>413</v>
      </c>
      <c r="I26" s="139"/>
      <c r="J26" s="139"/>
      <c r="K26" s="140"/>
      <c r="L26" s="139"/>
      <c r="M26" s="139"/>
      <c r="N26" s="140"/>
      <c r="O26" s="142"/>
    </row>
    <row r="27" spans="1:15" ht="14.25" x14ac:dyDescent="0.15">
      <c r="A27" s="233"/>
      <c r="B27" s="136"/>
      <c r="C27" s="136"/>
      <c r="D27" s="136"/>
      <c r="E27" s="66"/>
      <c r="F27" s="66"/>
      <c r="G27" s="136"/>
      <c r="H27" s="137"/>
      <c r="I27" s="136"/>
      <c r="J27" s="136"/>
      <c r="K27" s="137"/>
      <c r="L27" s="139"/>
      <c r="M27" s="139"/>
      <c r="N27" s="140"/>
      <c r="O27" s="142"/>
    </row>
    <row r="28" spans="1:15" ht="14.25" x14ac:dyDescent="0.15">
      <c r="A28" s="233"/>
      <c r="B28" s="139" t="s">
        <v>191</v>
      </c>
      <c r="C28" s="139" t="s">
        <v>192</v>
      </c>
      <c r="D28" s="139"/>
      <c r="E28" s="77"/>
      <c r="F28" s="77"/>
      <c r="G28" s="139"/>
      <c r="H28" s="151">
        <v>0.1</v>
      </c>
      <c r="I28" s="139" t="s">
        <v>191</v>
      </c>
      <c r="J28" s="139" t="s">
        <v>192</v>
      </c>
      <c r="K28" s="151">
        <v>0.1</v>
      </c>
      <c r="L28" s="139"/>
      <c r="M28" s="139"/>
      <c r="N28" s="140"/>
      <c r="O28" s="142"/>
    </row>
    <row r="29" spans="1:15" ht="15" thickBot="1" x14ac:dyDescent="0.2">
      <c r="A29" s="234"/>
      <c r="B29" s="144"/>
      <c r="C29" s="144"/>
      <c r="D29" s="144"/>
      <c r="E29" s="88"/>
      <c r="F29" s="88"/>
      <c r="G29" s="144"/>
      <c r="H29" s="145"/>
      <c r="I29" s="144"/>
      <c r="J29" s="144"/>
      <c r="K29" s="145"/>
      <c r="L29" s="144"/>
      <c r="M29" s="144"/>
      <c r="N29" s="145"/>
      <c r="O29" s="146"/>
    </row>
    <row r="30" spans="1:15" ht="14.25" x14ac:dyDescent="0.15">
      <c r="B30" s="116"/>
      <c r="C30" s="116"/>
      <c r="D30" s="116"/>
      <c r="G30" s="116"/>
      <c r="H30" s="147"/>
      <c r="I30" s="116"/>
      <c r="J30" s="116"/>
      <c r="K30" s="147"/>
      <c r="L30" s="116"/>
      <c r="M30" s="116"/>
      <c r="N30" s="147"/>
    </row>
    <row r="31" spans="1:15" ht="14.25" x14ac:dyDescent="0.15">
      <c r="B31" s="116"/>
      <c r="C31" s="116"/>
      <c r="D31" s="116"/>
      <c r="G31" s="116"/>
      <c r="H31" s="147"/>
      <c r="I31" s="116"/>
      <c r="J31" s="116"/>
      <c r="K31" s="147"/>
      <c r="L31" s="116"/>
      <c r="M31" s="116"/>
      <c r="N31" s="147"/>
    </row>
    <row r="32" spans="1:15" ht="14.25" x14ac:dyDescent="0.15">
      <c r="B32" s="116"/>
      <c r="C32" s="116"/>
      <c r="D32" s="116"/>
      <c r="G32" s="116"/>
      <c r="H32" s="147"/>
      <c r="I32" s="116"/>
      <c r="J32" s="116"/>
      <c r="K32" s="147"/>
      <c r="L32" s="116"/>
      <c r="M32" s="116"/>
      <c r="N32" s="147"/>
    </row>
    <row r="33" spans="2:14" ht="14.25" x14ac:dyDescent="0.15">
      <c r="B33" s="116"/>
      <c r="C33" s="116"/>
      <c r="D33" s="116"/>
      <c r="G33" s="116"/>
      <c r="H33" s="147"/>
      <c r="I33" s="116"/>
      <c r="J33" s="116"/>
      <c r="K33" s="147"/>
      <c r="L33" s="116"/>
      <c r="M33" s="116"/>
      <c r="N33" s="147"/>
    </row>
    <row r="34" spans="2:14" ht="14.25" x14ac:dyDescent="0.15">
      <c r="B34" s="116"/>
      <c r="C34" s="116"/>
      <c r="D34" s="116"/>
      <c r="G34" s="116"/>
      <c r="H34" s="147"/>
      <c r="I34" s="116"/>
      <c r="J34" s="116"/>
      <c r="K34" s="147"/>
      <c r="L34" s="116"/>
      <c r="M34" s="116"/>
      <c r="N34" s="147"/>
    </row>
    <row r="35" spans="2:14" ht="14.25" x14ac:dyDescent="0.15">
      <c r="B35" s="116"/>
      <c r="C35" s="116"/>
      <c r="D35" s="116"/>
      <c r="G35" s="116"/>
      <c r="H35" s="147"/>
      <c r="I35" s="116"/>
      <c r="J35" s="116"/>
      <c r="K35" s="147"/>
      <c r="L35" s="116"/>
      <c r="M35" s="116"/>
      <c r="N35" s="147"/>
    </row>
    <row r="36" spans="2:14" ht="14.25" x14ac:dyDescent="0.15">
      <c r="B36" s="116"/>
      <c r="C36" s="116"/>
      <c r="D36" s="116"/>
      <c r="G36" s="116"/>
      <c r="H36" s="147"/>
      <c r="I36" s="116"/>
      <c r="J36" s="116"/>
      <c r="K36" s="147"/>
      <c r="L36" s="116"/>
      <c r="M36" s="116"/>
      <c r="N36" s="147"/>
    </row>
    <row r="37" spans="2:14" ht="14.25" x14ac:dyDescent="0.15">
      <c r="B37" s="116"/>
      <c r="C37" s="116"/>
      <c r="D37" s="116"/>
      <c r="G37" s="116"/>
      <c r="H37" s="147"/>
      <c r="I37" s="116"/>
      <c r="J37" s="116"/>
      <c r="K37" s="147"/>
      <c r="L37" s="116"/>
      <c r="M37" s="116"/>
      <c r="N37" s="147"/>
    </row>
    <row r="38" spans="2:14" ht="14.25" x14ac:dyDescent="0.15">
      <c r="B38" s="116"/>
      <c r="C38" s="116"/>
      <c r="D38" s="116"/>
      <c r="G38" s="116"/>
      <c r="H38" s="147"/>
      <c r="I38" s="116"/>
      <c r="J38" s="116"/>
      <c r="K38" s="147"/>
      <c r="L38" s="116"/>
      <c r="M38" s="116"/>
      <c r="N38" s="147"/>
    </row>
    <row r="39" spans="2:14" ht="14.25" x14ac:dyDescent="0.15">
      <c r="B39" s="116"/>
      <c r="C39" s="116"/>
      <c r="D39" s="116"/>
      <c r="G39" s="116"/>
      <c r="H39" s="147"/>
      <c r="I39" s="116"/>
      <c r="J39" s="116"/>
      <c r="K39" s="147"/>
      <c r="L39" s="116"/>
      <c r="M39" s="116"/>
      <c r="N39" s="147"/>
    </row>
    <row r="40" spans="2:14" ht="14.25" x14ac:dyDescent="0.15">
      <c r="B40" s="116"/>
      <c r="C40" s="116"/>
      <c r="D40" s="116"/>
      <c r="G40" s="116"/>
      <c r="H40" s="147"/>
      <c r="I40" s="116"/>
      <c r="J40" s="116"/>
      <c r="K40" s="147"/>
      <c r="L40" s="116"/>
      <c r="M40" s="116"/>
      <c r="N40" s="147"/>
    </row>
    <row r="41" spans="2:14" ht="14.25" x14ac:dyDescent="0.15">
      <c r="B41" s="116"/>
      <c r="C41" s="116"/>
      <c r="D41" s="116"/>
      <c r="G41" s="116"/>
      <c r="H41" s="147"/>
      <c r="I41" s="116"/>
      <c r="J41" s="116"/>
      <c r="K41" s="147"/>
      <c r="L41" s="116"/>
      <c r="M41" s="116"/>
      <c r="N41" s="147"/>
    </row>
    <row r="42" spans="2:14" ht="14.25" x14ac:dyDescent="0.15">
      <c r="B42" s="116"/>
      <c r="C42" s="116"/>
      <c r="D42" s="116"/>
      <c r="G42" s="116"/>
      <c r="H42" s="147"/>
      <c r="I42" s="116"/>
      <c r="J42" s="116"/>
      <c r="K42" s="147"/>
      <c r="L42" s="116"/>
      <c r="M42" s="116"/>
      <c r="N42" s="147"/>
    </row>
    <row r="43" spans="2:14" ht="14.25" x14ac:dyDescent="0.15">
      <c r="B43" s="116"/>
      <c r="C43" s="116"/>
      <c r="D43" s="116"/>
      <c r="G43" s="116"/>
      <c r="H43" s="147"/>
      <c r="I43" s="116"/>
      <c r="J43" s="116"/>
      <c r="K43" s="147"/>
      <c r="L43" s="116"/>
      <c r="M43" s="116"/>
      <c r="N43" s="147"/>
    </row>
    <row r="44" spans="2:14" ht="14.25" x14ac:dyDescent="0.15">
      <c r="B44" s="116"/>
      <c r="C44" s="116"/>
      <c r="D44" s="116"/>
      <c r="G44" s="116"/>
      <c r="H44" s="147"/>
      <c r="I44" s="116"/>
      <c r="J44" s="116"/>
      <c r="K44" s="147"/>
      <c r="L44" s="116"/>
      <c r="M44" s="116"/>
      <c r="N44" s="147"/>
    </row>
    <row r="45" spans="2:14" ht="14.25" x14ac:dyDescent="0.15">
      <c r="B45" s="116"/>
      <c r="C45" s="116"/>
      <c r="D45" s="116"/>
      <c r="G45" s="116"/>
      <c r="H45" s="147"/>
      <c r="I45" s="116"/>
      <c r="J45" s="116"/>
      <c r="K45" s="147"/>
      <c r="L45" s="116"/>
      <c r="M45" s="116"/>
      <c r="N45" s="147"/>
    </row>
    <row r="46" spans="2:14" ht="14.25" x14ac:dyDescent="0.15">
      <c r="B46" s="116"/>
      <c r="C46" s="116"/>
      <c r="D46" s="116"/>
      <c r="G46" s="116"/>
      <c r="H46" s="147"/>
      <c r="I46" s="116"/>
      <c r="J46" s="116"/>
      <c r="K46" s="147"/>
      <c r="L46" s="116"/>
      <c r="M46" s="116"/>
      <c r="N46" s="147"/>
    </row>
    <row r="47" spans="2:14" ht="14.25" x14ac:dyDescent="0.15">
      <c r="B47" s="116"/>
      <c r="C47" s="116"/>
      <c r="D47" s="116"/>
      <c r="G47" s="116"/>
      <c r="H47" s="147"/>
      <c r="I47" s="116"/>
      <c r="J47" s="116"/>
      <c r="K47" s="147"/>
      <c r="L47" s="116"/>
      <c r="M47" s="116"/>
      <c r="N47" s="147"/>
    </row>
    <row r="48" spans="2:14" ht="14.25" x14ac:dyDescent="0.15">
      <c r="B48" s="116"/>
      <c r="C48" s="116"/>
      <c r="D48" s="116"/>
      <c r="G48" s="116"/>
      <c r="H48" s="147"/>
      <c r="I48" s="116"/>
      <c r="J48" s="116"/>
      <c r="K48" s="147"/>
      <c r="L48" s="116"/>
      <c r="M48" s="116"/>
      <c r="N48" s="147"/>
    </row>
    <row r="49" spans="2:14" ht="14.25" x14ac:dyDescent="0.15">
      <c r="B49" s="116"/>
      <c r="C49" s="116"/>
      <c r="D49" s="116"/>
      <c r="G49" s="116"/>
      <c r="H49" s="147"/>
      <c r="I49" s="116"/>
      <c r="J49" s="116"/>
      <c r="K49" s="147"/>
      <c r="L49" s="116"/>
      <c r="M49" s="116"/>
      <c r="N49" s="147"/>
    </row>
    <row r="50" spans="2:14" ht="14.25" x14ac:dyDescent="0.15">
      <c r="B50" s="116"/>
      <c r="C50" s="116"/>
      <c r="D50" s="116"/>
      <c r="G50" s="116"/>
      <c r="H50" s="147"/>
      <c r="I50" s="116"/>
      <c r="J50" s="116"/>
      <c r="K50" s="147"/>
      <c r="L50" s="116"/>
      <c r="M50" s="116"/>
      <c r="N50" s="147"/>
    </row>
    <row r="51" spans="2:14" ht="14.25" x14ac:dyDescent="0.15">
      <c r="B51" s="116"/>
      <c r="C51" s="116"/>
      <c r="D51" s="116"/>
      <c r="G51" s="116"/>
      <c r="H51" s="147"/>
      <c r="I51" s="116"/>
      <c r="J51" s="116"/>
      <c r="K51" s="147"/>
      <c r="L51" s="116"/>
      <c r="M51" s="116"/>
      <c r="N51" s="147"/>
    </row>
    <row r="52" spans="2:14" ht="14.25" x14ac:dyDescent="0.15">
      <c r="B52" s="116"/>
      <c r="C52" s="116"/>
      <c r="D52" s="116"/>
      <c r="G52" s="116"/>
      <c r="H52" s="147"/>
      <c r="I52" s="116"/>
      <c r="J52" s="116"/>
      <c r="K52" s="147"/>
      <c r="L52" s="116"/>
      <c r="M52" s="116"/>
      <c r="N52" s="147"/>
    </row>
    <row r="53" spans="2:14" ht="14.25" x14ac:dyDescent="0.15">
      <c r="B53" s="116"/>
      <c r="C53" s="116"/>
      <c r="D53" s="116"/>
      <c r="G53" s="116"/>
      <c r="H53" s="147"/>
      <c r="I53" s="116"/>
      <c r="J53" s="116"/>
      <c r="K53" s="147"/>
      <c r="L53" s="116"/>
      <c r="M53" s="116"/>
      <c r="N53" s="147"/>
    </row>
    <row r="54" spans="2:14" ht="14.25" x14ac:dyDescent="0.15">
      <c r="B54" s="116"/>
      <c r="C54" s="116"/>
      <c r="D54" s="116"/>
      <c r="G54" s="116"/>
      <c r="H54" s="147"/>
      <c r="I54" s="116"/>
      <c r="J54" s="116"/>
      <c r="K54" s="147"/>
      <c r="L54" s="116"/>
      <c r="M54" s="116"/>
      <c r="N54" s="147"/>
    </row>
    <row r="55" spans="2:14" ht="14.25" x14ac:dyDescent="0.15">
      <c r="B55" s="116"/>
      <c r="C55" s="116"/>
      <c r="D55" s="116"/>
      <c r="G55" s="116"/>
      <c r="H55" s="147"/>
      <c r="I55" s="116"/>
      <c r="J55" s="116"/>
      <c r="K55" s="147"/>
      <c r="L55" s="116"/>
      <c r="M55" s="116"/>
      <c r="N55" s="147"/>
    </row>
    <row r="56" spans="2:14" ht="14.25" x14ac:dyDescent="0.15">
      <c r="B56" s="116"/>
      <c r="C56" s="116"/>
      <c r="D56" s="116"/>
      <c r="G56" s="116"/>
      <c r="H56" s="147"/>
      <c r="I56" s="116"/>
      <c r="J56" s="116"/>
      <c r="K56" s="147"/>
      <c r="L56" s="116"/>
      <c r="M56" s="116"/>
      <c r="N56" s="147"/>
    </row>
    <row r="57" spans="2:14" ht="14.25" x14ac:dyDescent="0.15">
      <c r="B57" s="116"/>
      <c r="C57" s="116"/>
      <c r="D57" s="116"/>
      <c r="G57" s="116"/>
      <c r="H57" s="147"/>
      <c r="I57" s="116"/>
      <c r="J57" s="116"/>
      <c r="K57" s="147"/>
      <c r="L57" s="116"/>
      <c r="M57" s="116"/>
      <c r="N57" s="147"/>
    </row>
    <row r="58" spans="2:14" ht="14.25" x14ac:dyDescent="0.15">
      <c r="B58" s="116"/>
      <c r="C58" s="116"/>
      <c r="D58" s="116"/>
      <c r="G58" s="116"/>
      <c r="H58" s="147"/>
      <c r="I58" s="116"/>
      <c r="J58" s="116"/>
      <c r="K58" s="147"/>
      <c r="L58" s="116"/>
      <c r="M58" s="116"/>
      <c r="N58" s="147"/>
    </row>
    <row r="59" spans="2:14" ht="14.25" x14ac:dyDescent="0.15">
      <c r="B59" s="116"/>
      <c r="C59" s="116"/>
      <c r="D59" s="116"/>
      <c r="G59" s="116"/>
      <c r="H59" s="147"/>
      <c r="I59" s="116"/>
      <c r="J59" s="116"/>
      <c r="K59" s="147"/>
      <c r="L59" s="116"/>
      <c r="M59" s="116"/>
      <c r="N59" s="147"/>
    </row>
    <row r="60" spans="2:14" ht="14.25" x14ac:dyDescent="0.15">
      <c r="B60" s="116"/>
      <c r="C60" s="116"/>
      <c r="D60" s="116"/>
      <c r="G60" s="116"/>
      <c r="H60" s="147"/>
      <c r="I60" s="116"/>
      <c r="J60" s="116"/>
      <c r="K60" s="147"/>
      <c r="L60" s="116"/>
      <c r="M60" s="116"/>
      <c r="N60" s="147"/>
    </row>
    <row r="61" spans="2:14" ht="14.25" x14ac:dyDescent="0.15">
      <c r="B61" s="116"/>
      <c r="C61" s="116"/>
      <c r="D61" s="116"/>
      <c r="G61" s="116"/>
      <c r="H61" s="147"/>
      <c r="I61" s="116"/>
      <c r="J61" s="116"/>
      <c r="K61" s="147"/>
      <c r="L61" s="116"/>
      <c r="M61" s="116"/>
      <c r="N61" s="147"/>
    </row>
    <row r="62" spans="2:14" ht="14.25" x14ac:dyDescent="0.15">
      <c r="B62" s="116"/>
      <c r="C62" s="116"/>
      <c r="D62" s="116"/>
      <c r="G62" s="116"/>
      <c r="H62" s="147"/>
      <c r="I62" s="116"/>
      <c r="J62" s="116"/>
      <c r="K62" s="147"/>
      <c r="L62" s="116"/>
      <c r="M62" s="116"/>
      <c r="N62" s="147"/>
    </row>
    <row r="63" spans="2:14" ht="14.25" x14ac:dyDescent="0.15">
      <c r="B63" s="116"/>
      <c r="C63" s="116"/>
      <c r="D63" s="116"/>
      <c r="G63" s="116"/>
      <c r="H63" s="147"/>
      <c r="I63" s="116"/>
      <c r="J63" s="116"/>
      <c r="K63" s="147"/>
      <c r="L63" s="116"/>
      <c r="M63" s="116"/>
      <c r="N63" s="147"/>
    </row>
    <row r="64" spans="2:14" ht="14.25" x14ac:dyDescent="0.15">
      <c r="B64" s="116"/>
      <c r="C64" s="116"/>
      <c r="D64" s="116"/>
      <c r="G64" s="116"/>
      <c r="H64" s="147"/>
      <c r="I64" s="116"/>
      <c r="J64" s="116"/>
      <c r="K64" s="147"/>
      <c r="L64" s="116"/>
      <c r="M64" s="116"/>
      <c r="N64" s="147"/>
    </row>
  </sheetData>
  <mergeCells count="15">
    <mergeCell ref="E1:N1"/>
    <mergeCell ref="A2:O2"/>
    <mergeCell ref="E6:F6"/>
    <mergeCell ref="A7:C7"/>
    <mergeCell ref="E7:F7"/>
    <mergeCell ref="L8:N8"/>
    <mergeCell ref="O8:O10"/>
    <mergeCell ref="I9:K9"/>
    <mergeCell ref="L9:N9"/>
    <mergeCell ref="A11:A29"/>
    <mergeCell ref="A8:C9"/>
    <mergeCell ref="D8:D10"/>
    <mergeCell ref="E8:E10"/>
    <mergeCell ref="F8:F10"/>
    <mergeCell ref="I8:K8"/>
  </mergeCells>
  <phoneticPr fontId="11"/>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AB26"/>
  <sheetViews>
    <sheetView showZeros="0" view="pageBreakPreview" zoomScale="60" zoomScaleNormal="80" workbookViewId="0"/>
  </sheetViews>
  <sheetFormatPr defaultColWidth="9" defaultRowHeight="18.75" customHeight="1" x14ac:dyDescent="0.15"/>
  <cols>
    <col min="1" max="1" width="4.125" style="97" customWidth="1"/>
    <col min="2" max="2" width="22.5" style="98" customWidth="1"/>
    <col min="3" max="3" width="26.625" style="98" customWidth="1"/>
    <col min="4" max="4" width="17.125" style="63" customWidth="1"/>
    <col min="5" max="5" width="8.125" style="99" customWidth="1"/>
    <col min="6" max="6" width="4" style="100" customWidth="1"/>
    <col min="7" max="7" width="10.25" style="100" hidden="1" customWidth="1"/>
    <col min="8" max="8" width="23.25" style="31" customWidth="1"/>
    <col min="9" max="9" width="17.125" style="63" customWidth="1"/>
    <col min="10" max="10" width="8.125" style="100" customWidth="1"/>
    <col min="11" max="11" width="4" style="100" customWidth="1"/>
    <col min="12" max="12" width="10.25" style="100" hidden="1" customWidth="1"/>
    <col min="13" max="13" width="8.25" style="100" customWidth="1"/>
    <col min="14" max="14" width="8.625" style="101" hidden="1" customWidth="1"/>
    <col min="15" max="15" width="97.75" style="98" customWidth="1"/>
    <col min="16" max="16" width="14.125" style="31" customWidth="1"/>
    <col min="17" max="17" width="16" style="63" customWidth="1"/>
    <col min="18" max="18" width="10.125" style="102" customWidth="1"/>
    <col min="19" max="19" width="10.125" style="99" customWidth="1"/>
    <col min="20" max="20" width="10.125" style="63" customWidth="1"/>
    <col min="21" max="21" width="5.125" style="63" customWidth="1"/>
    <col min="29" max="256" width="9" style="13"/>
    <col min="257" max="257" width="4.125" style="13" customWidth="1"/>
    <col min="258" max="258" width="22.5" style="13" customWidth="1"/>
    <col min="259" max="259" width="26.625" style="13" customWidth="1"/>
    <col min="260" max="260" width="17.125" style="13" customWidth="1"/>
    <col min="261" max="261" width="8.125" style="13" customWidth="1"/>
    <col min="262" max="262" width="4" style="13" customWidth="1"/>
    <col min="263" max="263" width="0" style="13" hidden="1" customWidth="1"/>
    <col min="264" max="264" width="23.25" style="13" customWidth="1"/>
    <col min="265" max="265" width="17.125" style="13" customWidth="1"/>
    <col min="266" max="266" width="8.125" style="13" customWidth="1"/>
    <col min="267" max="267" width="4" style="13" customWidth="1"/>
    <col min="268" max="268" width="0" style="13" hidden="1" customWidth="1"/>
    <col min="269" max="269" width="8.25" style="13" customWidth="1"/>
    <col min="270" max="270" width="0" style="13" hidden="1" customWidth="1"/>
    <col min="271" max="271" width="97.75" style="13" customWidth="1"/>
    <col min="272" max="272" width="14.125" style="13" customWidth="1"/>
    <col min="273" max="273" width="16" style="13" customWidth="1"/>
    <col min="274" max="276" width="10.125" style="13" customWidth="1"/>
    <col min="277" max="277" width="5.125" style="13" customWidth="1"/>
    <col min="278" max="512" width="9" style="13"/>
    <col min="513" max="513" width="4.125" style="13" customWidth="1"/>
    <col min="514" max="514" width="22.5" style="13" customWidth="1"/>
    <col min="515" max="515" width="26.625" style="13" customWidth="1"/>
    <col min="516" max="516" width="17.125" style="13" customWidth="1"/>
    <col min="517" max="517" width="8.125" style="13" customWidth="1"/>
    <col min="518" max="518" width="4" style="13" customWidth="1"/>
    <col min="519" max="519" width="0" style="13" hidden="1" customWidth="1"/>
    <col min="520" max="520" width="23.25" style="13" customWidth="1"/>
    <col min="521" max="521" width="17.125" style="13" customWidth="1"/>
    <col min="522" max="522" width="8.125" style="13" customWidth="1"/>
    <col min="523" max="523" width="4" style="13" customWidth="1"/>
    <col min="524" max="524" width="0" style="13" hidden="1" customWidth="1"/>
    <col min="525" max="525" width="8.25" style="13" customWidth="1"/>
    <col min="526" max="526" width="0" style="13" hidden="1" customWidth="1"/>
    <col min="527" max="527" width="97.75" style="13" customWidth="1"/>
    <col min="528" max="528" width="14.125" style="13" customWidth="1"/>
    <col min="529" max="529" width="16" style="13" customWidth="1"/>
    <col min="530" max="532" width="10.125" style="13" customWidth="1"/>
    <col min="533" max="533" width="5.125" style="13" customWidth="1"/>
    <col min="534" max="768" width="9" style="13"/>
    <col min="769" max="769" width="4.125" style="13" customWidth="1"/>
    <col min="770" max="770" width="22.5" style="13" customWidth="1"/>
    <col min="771" max="771" width="26.625" style="13" customWidth="1"/>
    <col min="772" max="772" width="17.125" style="13" customWidth="1"/>
    <col min="773" max="773" width="8.125" style="13" customWidth="1"/>
    <col min="774" max="774" width="4" style="13" customWidth="1"/>
    <col min="775" max="775" width="0" style="13" hidden="1" customWidth="1"/>
    <col min="776" max="776" width="23.25" style="13" customWidth="1"/>
    <col min="777" max="777" width="17.125" style="13" customWidth="1"/>
    <col min="778" max="778" width="8.125" style="13" customWidth="1"/>
    <col min="779" max="779" width="4" style="13" customWidth="1"/>
    <col min="780" max="780" width="0" style="13" hidden="1" customWidth="1"/>
    <col min="781" max="781" width="8.25" style="13" customWidth="1"/>
    <col min="782" max="782" width="0" style="13" hidden="1" customWidth="1"/>
    <col min="783" max="783" width="97.75" style="13" customWidth="1"/>
    <col min="784" max="784" width="14.125" style="13" customWidth="1"/>
    <col min="785" max="785" width="16" style="13" customWidth="1"/>
    <col min="786" max="788" width="10.125" style="13" customWidth="1"/>
    <col min="789" max="789" width="5.125" style="13" customWidth="1"/>
    <col min="790" max="1024" width="9" style="13"/>
    <col min="1025" max="1025" width="4.125" style="13" customWidth="1"/>
    <col min="1026" max="1026" width="22.5" style="13" customWidth="1"/>
    <col min="1027" max="1027" width="26.625" style="13" customWidth="1"/>
    <col min="1028" max="1028" width="17.125" style="13" customWidth="1"/>
    <col min="1029" max="1029" width="8.125" style="13" customWidth="1"/>
    <col min="1030" max="1030" width="4" style="13" customWidth="1"/>
    <col min="1031" max="1031" width="0" style="13" hidden="1" customWidth="1"/>
    <col min="1032" max="1032" width="23.25" style="13" customWidth="1"/>
    <col min="1033" max="1033" width="17.125" style="13" customWidth="1"/>
    <col min="1034" max="1034" width="8.125" style="13" customWidth="1"/>
    <col min="1035" max="1035" width="4" style="13" customWidth="1"/>
    <col min="1036" max="1036" width="0" style="13" hidden="1" customWidth="1"/>
    <col min="1037" max="1037" width="8.25" style="13" customWidth="1"/>
    <col min="1038" max="1038" width="0" style="13" hidden="1" customWidth="1"/>
    <col min="1039" max="1039" width="97.75" style="13" customWidth="1"/>
    <col min="1040" max="1040" width="14.125" style="13" customWidth="1"/>
    <col min="1041" max="1041" width="16" style="13" customWidth="1"/>
    <col min="1042" max="1044" width="10.125" style="13" customWidth="1"/>
    <col min="1045" max="1045" width="5.125" style="13" customWidth="1"/>
    <col min="1046" max="1280" width="9" style="13"/>
    <col min="1281" max="1281" width="4.125" style="13" customWidth="1"/>
    <col min="1282" max="1282" width="22.5" style="13" customWidth="1"/>
    <col min="1283" max="1283" width="26.625" style="13" customWidth="1"/>
    <col min="1284" max="1284" width="17.125" style="13" customWidth="1"/>
    <col min="1285" max="1285" width="8.125" style="13" customWidth="1"/>
    <col min="1286" max="1286" width="4" style="13" customWidth="1"/>
    <col min="1287" max="1287" width="0" style="13" hidden="1" customWidth="1"/>
    <col min="1288" max="1288" width="23.25" style="13" customWidth="1"/>
    <col min="1289" max="1289" width="17.125" style="13" customWidth="1"/>
    <col min="1290" max="1290" width="8.125" style="13" customWidth="1"/>
    <col min="1291" max="1291" width="4" style="13" customWidth="1"/>
    <col min="1292" max="1292" width="0" style="13" hidden="1" customWidth="1"/>
    <col min="1293" max="1293" width="8.25" style="13" customWidth="1"/>
    <col min="1294" max="1294" width="0" style="13" hidden="1" customWidth="1"/>
    <col min="1295" max="1295" width="97.75" style="13" customWidth="1"/>
    <col min="1296" max="1296" width="14.125" style="13" customWidth="1"/>
    <col min="1297" max="1297" width="16" style="13" customWidth="1"/>
    <col min="1298" max="1300" width="10.125" style="13" customWidth="1"/>
    <col min="1301" max="1301" width="5.125" style="13" customWidth="1"/>
    <col min="1302" max="1536" width="9" style="13"/>
    <col min="1537" max="1537" width="4.125" style="13" customWidth="1"/>
    <col min="1538" max="1538" width="22.5" style="13" customWidth="1"/>
    <col min="1539" max="1539" width="26.625" style="13" customWidth="1"/>
    <col min="1540" max="1540" width="17.125" style="13" customWidth="1"/>
    <col min="1541" max="1541" width="8.125" style="13" customWidth="1"/>
    <col min="1542" max="1542" width="4" style="13" customWidth="1"/>
    <col min="1543" max="1543" width="0" style="13" hidden="1" customWidth="1"/>
    <col min="1544" max="1544" width="23.25" style="13" customWidth="1"/>
    <col min="1545" max="1545" width="17.125" style="13" customWidth="1"/>
    <col min="1546" max="1546" width="8.125" style="13" customWidth="1"/>
    <col min="1547" max="1547" width="4" style="13" customWidth="1"/>
    <col min="1548" max="1548" width="0" style="13" hidden="1" customWidth="1"/>
    <col min="1549" max="1549" width="8.25" style="13" customWidth="1"/>
    <col min="1550" max="1550" width="0" style="13" hidden="1" customWidth="1"/>
    <col min="1551" max="1551" width="97.75" style="13" customWidth="1"/>
    <col min="1552" max="1552" width="14.125" style="13" customWidth="1"/>
    <col min="1553" max="1553" width="16" style="13" customWidth="1"/>
    <col min="1554" max="1556" width="10.125" style="13" customWidth="1"/>
    <col min="1557" max="1557" width="5.125" style="13" customWidth="1"/>
    <col min="1558" max="1792" width="9" style="13"/>
    <col min="1793" max="1793" width="4.125" style="13" customWidth="1"/>
    <col min="1794" max="1794" width="22.5" style="13" customWidth="1"/>
    <col min="1795" max="1795" width="26.625" style="13" customWidth="1"/>
    <col min="1796" max="1796" width="17.125" style="13" customWidth="1"/>
    <col min="1797" max="1797" width="8.125" style="13" customWidth="1"/>
    <col min="1798" max="1798" width="4" style="13" customWidth="1"/>
    <col min="1799" max="1799" width="0" style="13" hidden="1" customWidth="1"/>
    <col min="1800" max="1800" width="23.25" style="13" customWidth="1"/>
    <col min="1801" max="1801" width="17.125" style="13" customWidth="1"/>
    <col min="1802" max="1802" width="8.125" style="13" customWidth="1"/>
    <col min="1803" max="1803" width="4" style="13" customWidth="1"/>
    <col min="1804" max="1804" width="0" style="13" hidden="1" customWidth="1"/>
    <col min="1805" max="1805" width="8.25" style="13" customWidth="1"/>
    <col min="1806" max="1806" width="0" style="13" hidden="1" customWidth="1"/>
    <col min="1807" max="1807" width="97.75" style="13" customWidth="1"/>
    <col min="1808" max="1808" width="14.125" style="13" customWidth="1"/>
    <col min="1809" max="1809" width="16" style="13" customWidth="1"/>
    <col min="1810" max="1812" width="10.125" style="13" customWidth="1"/>
    <col min="1813" max="1813" width="5.125" style="13" customWidth="1"/>
    <col min="1814" max="2048" width="9" style="13"/>
    <col min="2049" max="2049" width="4.125" style="13" customWidth="1"/>
    <col min="2050" max="2050" width="22.5" style="13" customWidth="1"/>
    <col min="2051" max="2051" width="26.625" style="13" customWidth="1"/>
    <col min="2052" max="2052" width="17.125" style="13" customWidth="1"/>
    <col min="2053" max="2053" width="8.125" style="13" customWidth="1"/>
    <col min="2054" max="2054" width="4" style="13" customWidth="1"/>
    <col min="2055" max="2055" width="0" style="13" hidden="1" customWidth="1"/>
    <col min="2056" max="2056" width="23.25" style="13" customWidth="1"/>
    <col min="2057" max="2057" width="17.125" style="13" customWidth="1"/>
    <col min="2058" max="2058" width="8.125" style="13" customWidth="1"/>
    <col min="2059" max="2059" width="4" style="13" customWidth="1"/>
    <col min="2060" max="2060" width="0" style="13" hidden="1" customWidth="1"/>
    <col min="2061" max="2061" width="8.25" style="13" customWidth="1"/>
    <col min="2062" max="2062" width="0" style="13" hidden="1" customWidth="1"/>
    <col min="2063" max="2063" width="97.75" style="13" customWidth="1"/>
    <col min="2064" max="2064" width="14.125" style="13" customWidth="1"/>
    <col min="2065" max="2065" width="16" style="13" customWidth="1"/>
    <col min="2066" max="2068" width="10.125" style="13" customWidth="1"/>
    <col min="2069" max="2069" width="5.125" style="13" customWidth="1"/>
    <col min="2070" max="2304" width="9" style="13"/>
    <col min="2305" max="2305" width="4.125" style="13" customWidth="1"/>
    <col min="2306" max="2306" width="22.5" style="13" customWidth="1"/>
    <col min="2307" max="2307" width="26.625" style="13" customWidth="1"/>
    <col min="2308" max="2308" width="17.125" style="13" customWidth="1"/>
    <col min="2309" max="2309" width="8.125" style="13" customWidth="1"/>
    <col min="2310" max="2310" width="4" style="13" customWidth="1"/>
    <col min="2311" max="2311" width="0" style="13" hidden="1" customWidth="1"/>
    <col min="2312" max="2312" width="23.25" style="13" customWidth="1"/>
    <col min="2313" max="2313" width="17.125" style="13" customWidth="1"/>
    <col min="2314" max="2314" width="8.125" style="13" customWidth="1"/>
    <col min="2315" max="2315" width="4" style="13" customWidth="1"/>
    <col min="2316" max="2316" width="0" style="13" hidden="1" customWidth="1"/>
    <col min="2317" max="2317" width="8.25" style="13" customWidth="1"/>
    <col min="2318" max="2318" width="0" style="13" hidden="1" customWidth="1"/>
    <col min="2319" max="2319" width="97.75" style="13" customWidth="1"/>
    <col min="2320" max="2320" width="14.125" style="13" customWidth="1"/>
    <col min="2321" max="2321" width="16" style="13" customWidth="1"/>
    <col min="2322" max="2324" width="10.125" style="13" customWidth="1"/>
    <col min="2325" max="2325" width="5.125" style="13" customWidth="1"/>
    <col min="2326" max="2560" width="9" style="13"/>
    <col min="2561" max="2561" width="4.125" style="13" customWidth="1"/>
    <col min="2562" max="2562" width="22.5" style="13" customWidth="1"/>
    <col min="2563" max="2563" width="26.625" style="13" customWidth="1"/>
    <col min="2564" max="2564" width="17.125" style="13" customWidth="1"/>
    <col min="2565" max="2565" width="8.125" style="13" customWidth="1"/>
    <col min="2566" max="2566" width="4" style="13" customWidth="1"/>
    <col min="2567" max="2567" width="0" style="13" hidden="1" customWidth="1"/>
    <col min="2568" max="2568" width="23.25" style="13" customWidth="1"/>
    <col min="2569" max="2569" width="17.125" style="13" customWidth="1"/>
    <col min="2570" max="2570" width="8.125" style="13" customWidth="1"/>
    <col min="2571" max="2571" width="4" style="13" customWidth="1"/>
    <col min="2572" max="2572" width="0" style="13" hidden="1" customWidth="1"/>
    <col min="2573" max="2573" width="8.25" style="13" customWidth="1"/>
    <col min="2574" max="2574" width="0" style="13" hidden="1" customWidth="1"/>
    <col min="2575" max="2575" width="97.75" style="13" customWidth="1"/>
    <col min="2576" max="2576" width="14.125" style="13" customWidth="1"/>
    <col min="2577" max="2577" width="16" style="13" customWidth="1"/>
    <col min="2578" max="2580" width="10.125" style="13" customWidth="1"/>
    <col min="2581" max="2581" width="5.125" style="13" customWidth="1"/>
    <col min="2582" max="2816" width="9" style="13"/>
    <col min="2817" max="2817" width="4.125" style="13" customWidth="1"/>
    <col min="2818" max="2818" width="22.5" style="13" customWidth="1"/>
    <col min="2819" max="2819" width="26.625" style="13" customWidth="1"/>
    <col min="2820" max="2820" width="17.125" style="13" customWidth="1"/>
    <col min="2821" max="2821" width="8.125" style="13" customWidth="1"/>
    <col min="2822" max="2822" width="4" style="13" customWidth="1"/>
    <col min="2823" max="2823" width="0" style="13" hidden="1" customWidth="1"/>
    <col min="2824" max="2824" width="23.25" style="13" customWidth="1"/>
    <col min="2825" max="2825" width="17.125" style="13" customWidth="1"/>
    <col min="2826" max="2826" width="8.125" style="13" customWidth="1"/>
    <col min="2827" max="2827" width="4" style="13" customWidth="1"/>
    <col min="2828" max="2828" width="0" style="13" hidden="1" customWidth="1"/>
    <col min="2829" max="2829" width="8.25" style="13" customWidth="1"/>
    <col min="2830" max="2830" width="0" style="13" hidden="1" customWidth="1"/>
    <col min="2831" max="2831" width="97.75" style="13" customWidth="1"/>
    <col min="2832" max="2832" width="14.125" style="13" customWidth="1"/>
    <col min="2833" max="2833" width="16" style="13" customWidth="1"/>
    <col min="2834" max="2836" width="10.125" style="13" customWidth="1"/>
    <col min="2837" max="2837" width="5.125" style="13" customWidth="1"/>
    <col min="2838" max="3072" width="9" style="13"/>
    <col min="3073" max="3073" width="4.125" style="13" customWidth="1"/>
    <col min="3074" max="3074" width="22.5" style="13" customWidth="1"/>
    <col min="3075" max="3075" width="26.625" style="13" customWidth="1"/>
    <col min="3076" max="3076" width="17.125" style="13" customWidth="1"/>
    <col min="3077" max="3077" width="8.125" style="13" customWidth="1"/>
    <col min="3078" max="3078" width="4" style="13" customWidth="1"/>
    <col min="3079" max="3079" width="0" style="13" hidden="1" customWidth="1"/>
    <col min="3080" max="3080" width="23.25" style="13" customWidth="1"/>
    <col min="3081" max="3081" width="17.125" style="13" customWidth="1"/>
    <col min="3082" max="3082" width="8.125" style="13" customWidth="1"/>
    <col min="3083" max="3083" width="4" style="13" customWidth="1"/>
    <col min="3084" max="3084" width="0" style="13" hidden="1" customWidth="1"/>
    <col min="3085" max="3085" width="8.25" style="13" customWidth="1"/>
    <col min="3086" max="3086" width="0" style="13" hidden="1" customWidth="1"/>
    <col min="3087" max="3087" width="97.75" style="13" customWidth="1"/>
    <col min="3088" max="3088" width="14.125" style="13" customWidth="1"/>
    <col min="3089" max="3089" width="16" style="13" customWidth="1"/>
    <col min="3090" max="3092" width="10.125" style="13" customWidth="1"/>
    <col min="3093" max="3093" width="5.125" style="13" customWidth="1"/>
    <col min="3094" max="3328" width="9" style="13"/>
    <col min="3329" max="3329" width="4.125" style="13" customWidth="1"/>
    <col min="3330" max="3330" width="22.5" style="13" customWidth="1"/>
    <col min="3331" max="3331" width="26.625" style="13" customWidth="1"/>
    <col min="3332" max="3332" width="17.125" style="13" customWidth="1"/>
    <col min="3333" max="3333" width="8.125" style="13" customWidth="1"/>
    <col min="3334" max="3334" width="4" style="13" customWidth="1"/>
    <col min="3335" max="3335" width="0" style="13" hidden="1" customWidth="1"/>
    <col min="3336" max="3336" width="23.25" style="13" customWidth="1"/>
    <col min="3337" max="3337" width="17.125" style="13" customWidth="1"/>
    <col min="3338" max="3338" width="8.125" style="13" customWidth="1"/>
    <col min="3339" max="3339" width="4" style="13" customWidth="1"/>
    <col min="3340" max="3340" width="0" style="13" hidden="1" customWidth="1"/>
    <col min="3341" max="3341" width="8.25" style="13" customWidth="1"/>
    <col min="3342" max="3342" width="0" style="13" hidden="1" customWidth="1"/>
    <col min="3343" max="3343" width="97.75" style="13" customWidth="1"/>
    <col min="3344" max="3344" width="14.125" style="13" customWidth="1"/>
    <col min="3345" max="3345" width="16" style="13" customWidth="1"/>
    <col min="3346" max="3348" width="10.125" style="13" customWidth="1"/>
    <col min="3349" max="3349" width="5.125" style="13" customWidth="1"/>
    <col min="3350" max="3584" width="9" style="13"/>
    <col min="3585" max="3585" width="4.125" style="13" customWidth="1"/>
    <col min="3586" max="3586" width="22.5" style="13" customWidth="1"/>
    <col min="3587" max="3587" width="26.625" style="13" customWidth="1"/>
    <col min="3588" max="3588" width="17.125" style="13" customWidth="1"/>
    <col min="3589" max="3589" width="8.125" style="13" customWidth="1"/>
    <col min="3590" max="3590" width="4" style="13" customWidth="1"/>
    <col min="3591" max="3591" width="0" style="13" hidden="1" customWidth="1"/>
    <col min="3592" max="3592" width="23.25" style="13" customWidth="1"/>
    <col min="3593" max="3593" width="17.125" style="13" customWidth="1"/>
    <col min="3594" max="3594" width="8.125" style="13" customWidth="1"/>
    <col min="3595" max="3595" width="4" style="13" customWidth="1"/>
    <col min="3596" max="3596" width="0" style="13" hidden="1" customWidth="1"/>
    <col min="3597" max="3597" width="8.25" style="13" customWidth="1"/>
    <col min="3598" max="3598" width="0" style="13" hidden="1" customWidth="1"/>
    <col min="3599" max="3599" width="97.75" style="13" customWidth="1"/>
    <col min="3600" max="3600" width="14.125" style="13" customWidth="1"/>
    <col min="3601" max="3601" width="16" style="13" customWidth="1"/>
    <col min="3602" max="3604" width="10.125" style="13" customWidth="1"/>
    <col min="3605" max="3605" width="5.125" style="13" customWidth="1"/>
    <col min="3606" max="3840" width="9" style="13"/>
    <col min="3841" max="3841" width="4.125" style="13" customWidth="1"/>
    <col min="3842" max="3842" width="22.5" style="13" customWidth="1"/>
    <col min="3843" max="3843" width="26.625" style="13" customWidth="1"/>
    <col min="3844" max="3844" width="17.125" style="13" customWidth="1"/>
    <col min="3845" max="3845" width="8.125" style="13" customWidth="1"/>
    <col min="3846" max="3846" width="4" style="13" customWidth="1"/>
    <col min="3847" max="3847" width="0" style="13" hidden="1" customWidth="1"/>
    <col min="3848" max="3848" width="23.25" style="13" customWidth="1"/>
    <col min="3849" max="3849" width="17.125" style="13" customWidth="1"/>
    <col min="3850" max="3850" width="8.125" style="13" customWidth="1"/>
    <col min="3851" max="3851" width="4" style="13" customWidth="1"/>
    <col min="3852" max="3852" width="0" style="13" hidden="1" customWidth="1"/>
    <col min="3853" max="3853" width="8.25" style="13" customWidth="1"/>
    <col min="3854" max="3854" width="0" style="13" hidden="1" customWidth="1"/>
    <col min="3855" max="3855" width="97.75" style="13" customWidth="1"/>
    <col min="3856" max="3856" width="14.125" style="13" customWidth="1"/>
    <col min="3857" max="3857" width="16" style="13" customWidth="1"/>
    <col min="3858" max="3860" width="10.125" style="13" customWidth="1"/>
    <col min="3861" max="3861" width="5.125" style="13" customWidth="1"/>
    <col min="3862" max="4096" width="9" style="13"/>
    <col min="4097" max="4097" width="4.125" style="13" customWidth="1"/>
    <col min="4098" max="4098" width="22.5" style="13" customWidth="1"/>
    <col min="4099" max="4099" width="26.625" style="13" customWidth="1"/>
    <col min="4100" max="4100" width="17.125" style="13" customWidth="1"/>
    <col min="4101" max="4101" width="8.125" style="13" customWidth="1"/>
    <col min="4102" max="4102" width="4" style="13" customWidth="1"/>
    <col min="4103" max="4103" width="0" style="13" hidden="1" customWidth="1"/>
    <col min="4104" max="4104" width="23.25" style="13" customWidth="1"/>
    <col min="4105" max="4105" width="17.125" style="13" customWidth="1"/>
    <col min="4106" max="4106" width="8.125" style="13" customWidth="1"/>
    <col min="4107" max="4107" width="4" style="13" customWidth="1"/>
    <col min="4108" max="4108" width="0" style="13" hidden="1" customWidth="1"/>
    <col min="4109" max="4109" width="8.25" style="13" customWidth="1"/>
    <col min="4110" max="4110" width="0" style="13" hidden="1" customWidth="1"/>
    <col min="4111" max="4111" width="97.75" style="13" customWidth="1"/>
    <col min="4112" max="4112" width="14.125" style="13" customWidth="1"/>
    <col min="4113" max="4113" width="16" style="13" customWidth="1"/>
    <col min="4114" max="4116" width="10.125" style="13" customWidth="1"/>
    <col min="4117" max="4117" width="5.125" style="13" customWidth="1"/>
    <col min="4118" max="4352" width="9" style="13"/>
    <col min="4353" max="4353" width="4.125" style="13" customWidth="1"/>
    <col min="4354" max="4354" width="22.5" style="13" customWidth="1"/>
    <col min="4355" max="4355" width="26.625" style="13" customWidth="1"/>
    <col min="4356" max="4356" width="17.125" style="13" customWidth="1"/>
    <col min="4357" max="4357" width="8.125" style="13" customWidth="1"/>
    <col min="4358" max="4358" width="4" style="13" customWidth="1"/>
    <col min="4359" max="4359" width="0" style="13" hidden="1" customWidth="1"/>
    <col min="4360" max="4360" width="23.25" style="13" customWidth="1"/>
    <col min="4361" max="4361" width="17.125" style="13" customWidth="1"/>
    <col min="4362" max="4362" width="8.125" style="13" customWidth="1"/>
    <col min="4363" max="4363" width="4" style="13" customWidth="1"/>
    <col min="4364" max="4364" width="0" style="13" hidden="1" customWidth="1"/>
    <col min="4365" max="4365" width="8.25" style="13" customWidth="1"/>
    <col min="4366" max="4366" width="0" style="13" hidden="1" customWidth="1"/>
    <col min="4367" max="4367" width="97.75" style="13" customWidth="1"/>
    <col min="4368" max="4368" width="14.125" style="13" customWidth="1"/>
    <col min="4369" max="4369" width="16" style="13" customWidth="1"/>
    <col min="4370" max="4372" width="10.125" style="13" customWidth="1"/>
    <col min="4373" max="4373" width="5.125" style="13" customWidth="1"/>
    <col min="4374" max="4608" width="9" style="13"/>
    <col min="4609" max="4609" width="4.125" style="13" customWidth="1"/>
    <col min="4610" max="4610" width="22.5" style="13" customWidth="1"/>
    <col min="4611" max="4611" width="26.625" style="13" customWidth="1"/>
    <col min="4612" max="4612" width="17.125" style="13" customWidth="1"/>
    <col min="4613" max="4613" width="8.125" style="13" customWidth="1"/>
    <col min="4614" max="4614" width="4" style="13" customWidth="1"/>
    <col min="4615" max="4615" width="0" style="13" hidden="1" customWidth="1"/>
    <col min="4616" max="4616" width="23.25" style="13" customWidth="1"/>
    <col min="4617" max="4617" width="17.125" style="13" customWidth="1"/>
    <col min="4618" max="4618" width="8.125" style="13" customWidth="1"/>
    <col min="4619" max="4619" width="4" style="13" customWidth="1"/>
    <col min="4620" max="4620" width="0" style="13" hidden="1" customWidth="1"/>
    <col min="4621" max="4621" width="8.25" style="13" customWidth="1"/>
    <col min="4622" max="4622" width="0" style="13" hidden="1" customWidth="1"/>
    <col min="4623" max="4623" width="97.75" style="13" customWidth="1"/>
    <col min="4624" max="4624" width="14.125" style="13" customWidth="1"/>
    <col min="4625" max="4625" width="16" style="13" customWidth="1"/>
    <col min="4626" max="4628" width="10.125" style="13" customWidth="1"/>
    <col min="4629" max="4629" width="5.125" style="13" customWidth="1"/>
    <col min="4630" max="4864" width="9" style="13"/>
    <col min="4865" max="4865" width="4.125" style="13" customWidth="1"/>
    <col min="4866" max="4866" width="22.5" style="13" customWidth="1"/>
    <col min="4867" max="4867" width="26.625" style="13" customWidth="1"/>
    <col min="4868" max="4868" width="17.125" style="13" customWidth="1"/>
    <col min="4869" max="4869" width="8.125" style="13" customWidth="1"/>
    <col min="4870" max="4870" width="4" style="13" customWidth="1"/>
    <col min="4871" max="4871" width="0" style="13" hidden="1" customWidth="1"/>
    <col min="4872" max="4872" width="23.25" style="13" customWidth="1"/>
    <col min="4873" max="4873" width="17.125" style="13" customWidth="1"/>
    <col min="4874" max="4874" width="8.125" style="13" customWidth="1"/>
    <col min="4875" max="4875" width="4" style="13" customWidth="1"/>
    <col min="4876" max="4876" width="0" style="13" hidden="1" customWidth="1"/>
    <col min="4877" max="4877" width="8.25" style="13" customWidth="1"/>
    <col min="4878" max="4878" width="0" style="13" hidden="1" customWidth="1"/>
    <col min="4879" max="4879" width="97.75" style="13" customWidth="1"/>
    <col min="4880" max="4880" width="14.125" style="13" customWidth="1"/>
    <col min="4881" max="4881" width="16" style="13" customWidth="1"/>
    <col min="4882" max="4884" width="10.125" style="13" customWidth="1"/>
    <col min="4885" max="4885" width="5.125" style="13" customWidth="1"/>
    <col min="4886" max="5120" width="9" style="13"/>
    <col min="5121" max="5121" width="4.125" style="13" customWidth="1"/>
    <col min="5122" max="5122" width="22.5" style="13" customWidth="1"/>
    <col min="5123" max="5123" width="26.625" style="13" customWidth="1"/>
    <col min="5124" max="5124" width="17.125" style="13" customWidth="1"/>
    <col min="5125" max="5125" width="8.125" style="13" customWidth="1"/>
    <col min="5126" max="5126" width="4" style="13" customWidth="1"/>
    <col min="5127" max="5127" width="0" style="13" hidden="1" customWidth="1"/>
    <col min="5128" max="5128" width="23.25" style="13" customWidth="1"/>
    <col min="5129" max="5129" width="17.125" style="13" customWidth="1"/>
    <col min="5130" max="5130" width="8.125" style="13" customWidth="1"/>
    <col min="5131" max="5131" width="4" style="13" customWidth="1"/>
    <col min="5132" max="5132" width="0" style="13" hidden="1" customWidth="1"/>
    <col min="5133" max="5133" width="8.25" style="13" customWidth="1"/>
    <col min="5134" max="5134" width="0" style="13" hidden="1" customWidth="1"/>
    <col min="5135" max="5135" width="97.75" style="13" customWidth="1"/>
    <col min="5136" max="5136" width="14.125" style="13" customWidth="1"/>
    <col min="5137" max="5137" width="16" style="13" customWidth="1"/>
    <col min="5138" max="5140" width="10.125" style="13" customWidth="1"/>
    <col min="5141" max="5141" width="5.125" style="13" customWidth="1"/>
    <col min="5142" max="5376" width="9" style="13"/>
    <col min="5377" max="5377" width="4.125" style="13" customWidth="1"/>
    <col min="5378" max="5378" width="22.5" style="13" customWidth="1"/>
    <col min="5379" max="5379" width="26.625" style="13" customWidth="1"/>
    <col min="5380" max="5380" width="17.125" style="13" customWidth="1"/>
    <col min="5381" max="5381" width="8.125" style="13" customWidth="1"/>
    <col min="5382" max="5382" width="4" style="13" customWidth="1"/>
    <col min="5383" max="5383" width="0" style="13" hidden="1" customWidth="1"/>
    <col min="5384" max="5384" width="23.25" style="13" customWidth="1"/>
    <col min="5385" max="5385" width="17.125" style="13" customWidth="1"/>
    <col min="5386" max="5386" width="8.125" style="13" customWidth="1"/>
    <col min="5387" max="5387" width="4" style="13" customWidth="1"/>
    <col min="5388" max="5388" width="0" style="13" hidden="1" customWidth="1"/>
    <col min="5389" max="5389" width="8.25" style="13" customWidth="1"/>
    <col min="5390" max="5390" width="0" style="13" hidden="1" customWidth="1"/>
    <col min="5391" max="5391" width="97.75" style="13" customWidth="1"/>
    <col min="5392" max="5392" width="14.125" style="13" customWidth="1"/>
    <col min="5393" max="5393" width="16" style="13" customWidth="1"/>
    <col min="5394" max="5396" width="10.125" style="13" customWidth="1"/>
    <col min="5397" max="5397" width="5.125" style="13" customWidth="1"/>
    <col min="5398" max="5632" width="9" style="13"/>
    <col min="5633" max="5633" width="4.125" style="13" customWidth="1"/>
    <col min="5634" max="5634" width="22.5" style="13" customWidth="1"/>
    <col min="5635" max="5635" width="26.625" style="13" customWidth="1"/>
    <col min="5636" max="5636" width="17.125" style="13" customWidth="1"/>
    <col min="5637" max="5637" width="8.125" style="13" customWidth="1"/>
    <col min="5638" max="5638" width="4" style="13" customWidth="1"/>
    <col min="5639" max="5639" width="0" style="13" hidden="1" customWidth="1"/>
    <col min="5640" max="5640" width="23.25" style="13" customWidth="1"/>
    <col min="5641" max="5641" width="17.125" style="13" customWidth="1"/>
    <col min="5642" max="5642" width="8.125" style="13" customWidth="1"/>
    <col min="5643" max="5643" width="4" style="13" customWidth="1"/>
    <col min="5644" max="5644" width="0" style="13" hidden="1" customWidth="1"/>
    <col min="5645" max="5645" width="8.25" style="13" customWidth="1"/>
    <col min="5646" max="5646" width="0" style="13" hidden="1" customWidth="1"/>
    <col min="5647" max="5647" width="97.75" style="13" customWidth="1"/>
    <col min="5648" max="5648" width="14.125" style="13" customWidth="1"/>
    <col min="5649" max="5649" width="16" style="13" customWidth="1"/>
    <col min="5650" max="5652" width="10.125" style="13" customWidth="1"/>
    <col min="5653" max="5653" width="5.125" style="13" customWidth="1"/>
    <col min="5654" max="5888" width="9" style="13"/>
    <col min="5889" max="5889" width="4.125" style="13" customWidth="1"/>
    <col min="5890" max="5890" width="22.5" style="13" customWidth="1"/>
    <col min="5891" max="5891" width="26.625" style="13" customWidth="1"/>
    <col min="5892" max="5892" width="17.125" style="13" customWidth="1"/>
    <col min="5893" max="5893" width="8.125" style="13" customWidth="1"/>
    <col min="5894" max="5894" width="4" style="13" customWidth="1"/>
    <col min="5895" max="5895" width="0" style="13" hidden="1" customWidth="1"/>
    <col min="5896" max="5896" width="23.25" style="13" customWidth="1"/>
    <col min="5897" max="5897" width="17.125" style="13" customWidth="1"/>
    <col min="5898" max="5898" width="8.125" style="13" customWidth="1"/>
    <col min="5899" max="5899" width="4" style="13" customWidth="1"/>
    <col min="5900" max="5900" width="0" style="13" hidden="1" customWidth="1"/>
    <col min="5901" max="5901" width="8.25" style="13" customWidth="1"/>
    <col min="5902" max="5902" width="0" style="13" hidden="1" customWidth="1"/>
    <col min="5903" max="5903" width="97.75" style="13" customWidth="1"/>
    <col min="5904" max="5904" width="14.125" style="13" customWidth="1"/>
    <col min="5905" max="5905" width="16" style="13" customWidth="1"/>
    <col min="5906" max="5908" width="10.125" style="13" customWidth="1"/>
    <col min="5909" max="5909" width="5.125" style="13" customWidth="1"/>
    <col min="5910" max="6144" width="9" style="13"/>
    <col min="6145" max="6145" width="4.125" style="13" customWidth="1"/>
    <col min="6146" max="6146" width="22.5" style="13" customWidth="1"/>
    <col min="6147" max="6147" width="26.625" style="13" customWidth="1"/>
    <col min="6148" max="6148" width="17.125" style="13" customWidth="1"/>
    <col min="6149" max="6149" width="8.125" style="13" customWidth="1"/>
    <col min="6150" max="6150" width="4" style="13" customWidth="1"/>
    <col min="6151" max="6151" width="0" style="13" hidden="1" customWidth="1"/>
    <col min="6152" max="6152" width="23.25" style="13" customWidth="1"/>
    <col min="6153" max="6153" width="17.125" style="13" customWidth="1"/>
    <col min="6154" max="6154" width="8.125" style="13" customWidth="1"/>
    <col min="6155" max="6155" width="4" style="13" customWidth="1"/>
    <col min="6156" max="6156" width="0" style="13" hidden="1" customWidth="1"/>
    <col min="6157" max="6157" width="8.25" style="13" customWidth="1"/>
    <col min="6158" max="6158" width="0" style="13" hidden="1" customWidth="1"/>
    <col min="6159" max="6159" width="97.75" style="13" customWidth="1"/>
    <col min="6160" max="6160" width="14.125" style="13" customWidth="1"/>
    <col min="6161" max="6161" width="16" style="13" customWidth="1"/>
    <col min="6162" max="6164" width="10.125" style="13" customWidth="1"/>
    <col min="6165" max="6165" width="5.125" style="13" customWidth="1"/>
    <col min="6166" max="6400" width="9" style="13"/>
    <col min="6401" max="6401" width="4.125" style="13" customWidth="1"/>
    <col min="6402" max="6402" width="22.5" style="13" customWidth="1"/>
    <col min="6403" max="6403" width="26.625" style="13" customWidth="1"/>
    <col min="6404" max="6404" width="17.125" style="13" customWidth="1"/>
    <col min="6405" max="6405" width="8.125" style="13" customWidth="1"/>
    <col min="6406" max="6406" width="4" style="13" customWidth="1"/>
    <col min="6407" max="6407" width="0" style="13" hidden="1" customWidth="1"/>
    <col min="6408" max="6408" width="23.25" style="13" customWidth="1"/>
    <col min="6409" max="6409" width="17.125" style="13" customWidth="1"/>
    <col min="6410" max="6410" width="8.125" style="13" customWidth="1"/>
    <col min="6411" max="6411" width="4" style="13" customWidth="1"/>
    <col min="6412" max="6412" width="0" style="13" hidden="1" customWidth="1"/>
    <col min="6413" max="6413" width="8.25" style="13" customWidth="1"/>
    <col min="6414" max="6414" width="0" style="13" hidden="1" customWidth="1"/>
    <col min="6415" max="6415" width="97.75" style="13" customWidth="1"/>
    <col min="6416" max="6416" width="14.125" style="13" customWidth="1"/>
    <col min="6417" max="6417" width="16" style="13" customWidth="1"/>
    <col min="6418" max="6420" width="10.125" style="13" customWidth="1"/>
    <col min="6421" max="6421" width="5.125" style="13" customWidth="1"/>
    <col min="6422" max="6656" width="9" style="13"/>
    <col min="6657" max="6657" width="4.125" style="13" customWidth="1"/>
    <col min="6658" max="6658" width="22.5" style="13" customWidth="1"/>
    <col min="6659" max="6659" width="26.625" style="13" customWidth="1"/>
    <col min="6660" max="6660" width="17.125" style="13" customWidth="1"/>
    <col min="6661" max="6661" width="8.125" style="13" customWidth="1"/>
    <col min="6662" max="6662" width="4" style="13" customWidth="1"/>
    <col min="6663" max="6663" width="0" style="13" hidden="1" customWidth="1"/>
    <col min="6664" max="6664" width="23.25" style="13" customWidth="1"/>
    <col min="6665" max="6665" width="17.125" style="13" customWidth="1"/>
    <col min="6666" max="6666" width="8.125" style="13" customWidth="1"/>
    <col min="6667" max="6667" width="4" style="13" customWidth="1"/>
    <col min="6668" max="6668" width="0" style="13" hidden="1" customWidth="1"/>
    <col min="6669" max="6669" width="8.25" style="13" customWidth="1"/>
    <col min="6670" max="6670" width="0" style="13" hidden="1" customWidth="1"/>
    <col min="6671" max="6671" width="97.75" style="13" customWidth="1"/>
    <col min="6672" max="6672" width="14.125" style="13" customWidth="1"/>
    <col min="6673" max="6673" width="16" style="13" customWidth="1"/>
    <col min="6674" max="6676" width="10.125" style="13" customWidth="1"/>
    <col min="6677" max="6677" width="5.125" style="13" customWidth="1"/>
    <col min="6678" max="6912" width="9" style="13"/>
    <col min="6913" max="6913" width="4.125" style="13" customWidth="1"/>
    <col min="6914" max="6914" width="22.5" style="13" customWidth="1"/>
    <col min="6915" max="6915" width="26.625" style="13" customWidth="1"/>
    <col min="6916" max="6916" width="17.125" style="13" customWidth="1"/>
    <col min="6917" max="6917" width="8.125" style="13" customWidth="1"/>
    <col min="6918" max="6918" width="4" style="13" customWidth="1"/>
    <col min="6919" max="6919" width="0" style="13" hidden="1" customWidth="1"/>
    <col min="6920" max="6920" width="23.25" style="13" customWidth="1"/>
    <col min="6921" max="6921" width="17.125" style="13" customWidth="1"/>
    <col min="6922" max="6922" width="8.125" style="13" customWidth="1"/>
    <col min="6923" max="6923" width="4" style="13" customWidth="1"/>
    <col min="6924" max="6924" width="0" style="13" hidden="1" customWidth="1"/>
    <col min="6925" max="6925" width="8.25" style="13" customWidth="1"/>
    <col min="6926" max="6926" width="0" style="13" hidden="1" customWidth="1"/>
    <col min="6927" max="6927" width="97.75" style="13" customWidth="1"/>
    <col min="6928" max="6928" width="14.125" style="13" customWidth="1"/>
    <col min="6929" max="6929" width="16" style="13" customWidth="1"/>
    <col min="6930" max="6932" width="10.125" style="13" customWidth="1"/>
    <col min="6933" max="6933" width="5.125" style="13" customWidth="1"/>
    <col min="6934" max="7168" width="9" style="13"/>
    <col min="7169" max="7169" width="4.125" style="13" customWidth="1"/>
    <col min="7170" max="7170" width="22.5" style="13" customWidth="1"/>
    <col min="7171" max="7171" width="26.625" style="13" customWidth="1"/>
    <col min="7172" max="7172" width="17.125" style="13" customWidth="1"/>
    <col min="7173" max="7173" width="8.125" style="13" customWidth="1"/>
    <col min="7174" max="7174" width="4" style="13" customWidth="1"/>
    <col min="7175" max="7175" width="0" style="13" hidden="1" customWidth="1"/>
    <col min="7176" max="7176" width="23.25" style="13" customWidth="1"/>
    <col min="7177" max="7177" width="17.125" style="13" customWidth="1"/>
    <col min="7178" max="7178" width="8.125" style="13" customWidth="1"/>
    <col min="7179" max="7179" width="4" style="13" customWidth="1"/>
    <col min="7180" max="7180" width="0" style="13" hidden="1" customWidth="1"/>
    <col min="7181" max="7181" width="8.25" style="13" customWidth="1"/>
    <col min="7182" max="7182" width="0" style="13" hidden="1" customWidth="1"/>
    <col min="7183" max="7183" width="97.75" style="13" customWidth="1"/>
    <col min="7184" max="7184" width="14.125" style="13" customWidth="1"/>
    <col min="7185" max="7185" width="16" style="13" customWidth="1"/>
    <col min="7186" max="7188" width="10.125" style="13" customWidth="1"/>
    <col min="7189" max="7189" width="5.125" style="13" customWidth="1"/>
    <col min="7190" max="7424" width="9" style="13"/>
    <col min="7425" max="7425" width="4.125" style="13" customWidth="1"/>
    <col min="7426" max="7426" width="22.5" style="13" customWidth="1"/>
    <col min="7427" max="7427" width="26.625" style="13" customWidth="1"/>
    <col min="7428" max="7428" width="17.125" style="13" customWidth="1"/>
    <col min="7429" max="7429" width="8.125" style="13" customWidth="1"/>
    <col min="7430" max="7430" width="4" style="13" customWidth="1"/>
    <col min="7431" max="7431" width="0" style="13" hidden="1" customWidth="1"/>
    <col min="7432" max="7432" width="23.25" style="13" customWidth="1"/>
    <col min="7433" max="7433" width="17.125" style="13" customWidth="1"/>
    <col min="7434" max="7434" width="8.125" style="13" customWidth="1"/>
    <col min="7435" max="7435" width="4" style="13" customWidth="1"/>
    <col min="7436" max="7436" width="0" style="13" hidden="1" customWidth="1"/>
    <col min="7437" max="7437" width="8.25" style="13" customWidth="1"/>
    <col min="7438" max="7438" width="0" style="13" hidden="1" customWidth="1"/>
    <col min="7439" max="7439" width="97.75" style="13" customWidth="1"/>
    <col min="7440" max="7440" width="14.125" style="13" customWidth="1"/>
    <col min="7441" max="7441" width="16" style="13" customWidth="1"/>
    <col min="7442" max="7444" width="10.125" style="13" customWidth="1"/>
    <col min="7445" max="7445" width="5.125" style="13" customWidth="1"/>
    <col min="7446" max="7680" width="9" style="13"/>
    <col min="7681" max="7681" width="4.125" style="13" customWidth="1"/>
    <col min="7682" max="7682" width="22.5" style="13" customWidth="1"/>
    <col min="7683" max="7683" width="26.625" style="13" customWidth="1"/>
    <col min="7684" max="7684" width="17.125" style="13" customWidth="1"/>
    <col min="7685" max="7685" width="8.125" style="13" customWidth="1"/>
    <col min="7686" max="7686" width="4" style="13" customWidth="1"/>
    <col min="7687" max="7687" width="0" style="13" hidden="1" customWidth="1"/>
    <col min="7688" max="7688" width="23.25" style="13" customWidth="1"/>
    <col min="7689" max="7689" width="17.125" style="13" customWidth="1"/>
    <col min="7690" max="7690" width="8.125" style="13" customWidth="1"/>
    <col min="7691" max="7691" width="4" style="13" customWidth="1"/>
    <col min="7692" max="7692" width="0" style="13" hidden="1" customWidth="1"/>
    <col min="7693" max="7693" width="8.25" style="13" customWidth="1"/>
    <col min="7694" max="7694" width="0" style="13" hidden="1" customWidth="1"/>
    <col min="7695" max="7695" width="97.75" style="13" customWidth="1"/>
    <col min="7696" max="7696" width="14.125" style="13" customWidth="1"/>
    <col min="7697" max="7697" width="16" style="13" customWidth="1"/>
    <col min="7698" max="7700" width="10.125" style="13" customWidth="1"/>
    <col min="7701" max="7701" width="5.125" style="13" customWidth="1"/>
    <col min="7702" max="7936" width="9" style="13"/>
    <col min="7937" max="7937" width="4.125" style="13" customWidth="1"/>
    <col min="7938" max="7938" width="22.5" style="13" customWidth="1"/>
    <col min="7939" max="7939" width="26.625" style="13" customWidth="1"/>
    <col min="7940" max="7940" width="17.125" style="13" customWidth="1"/>
    <col min="7941" max="7941" width="8.125" style="13" customWidth="1"/>
    <col min="7942" max="7942" width="4" style="13" customWidth="1"/>
    <col min="7943" max="7943" width="0" style="13" hidden="1" customWidth="1"/>
    <col min="7944" max="7944" width="23.25" style="13" customWidth="1"/>
    <col min="7945" max="7945" width="17.125" style="13" customWidth="1"/>
    <col min="7946" max="7946" width="8.125" style="13" customWidth="1"/>
    <col min="7947" max="7947" width="4" style="13" customWidth="1"/>
    <col min="7948" max="7948" width="0" style="13" hidden="1" customWidth="1"/>
    <col min="7949" max="7949" width="8.25" style="13" customWidth="1"/>
    <col min="7950" max="7950" width="0" style="13" hidden="1" customWidth="1"/>
    <col min="7951" max="7951" width="97.75" style="13" customWidth="1"/>
    <col min="7952" max="7952" width="14.125" style="13" customWidth="1"/>
    <col min="7953" max="7953" width="16" style="13" customWidth="1"/>
    <col min="7954" max="7956" width="10.125" style="13" customWidth="1"/>
    <col min="7957" max="7957" width="5.125" style="13" customWidth="1"/>
    <col min="7958" max="8192" width="9" style="13"/>
    <col min="8193" max="8193" width="4.125" style="13" customWidth="1"/>
    <col min="8194" max="8194" width="22.5" style="13" customWidth="1"/>
    <col min="8195" max="8195" width="26.625" style="13" customWidth="1"/>
    <col min="8196" max="8196" width="17.125" style="13" customWidth="1"/>
    <col min="8197" max="8197" width="8.125" style="13" customWidth="1"/>
    <col min="8198" max="8198" width="4" style="13" customWidth="1"/>
    <col min="8199" max="8199" width="0" style="13" hidden="1" customWidth="1"/>
    <col min="8200" max="8200" width="23.25" style="13" customWidth="1"/>
    <col min="8201" max="8201" width="17.125" style="13" customWidth="1"/>
    <col min="8202" max="8202" width="8.125" style="13" customWidth="1"/>
    <col min="8203" max="8203" width="4" style="13" customWidth="1"/>
    <col min="8204" max="8204" width="0" style="13" hidden="1" customWidth="1"/>
    <col min="8205" max="8205" width="8.25" style="13" customWidth="1"/>
    <col min="8206" max="8206" width="0" style="13" hidden="1" customWidth="1"/>
    <col min="8207" max="8207" width="97.75" style="13" customWidth="1"/>
    <col min="8208" max="8208" width="14.125" style="13" customWidth="1"/>
    <col min="8209" max="8209" width="16" style="13" customWidth="1"/>
    <col min="8210" max="8212" width="10.125" style="13" customWidth="1"/>
    <col min="8213" max="8213" width="5.125" style="13" customWidth="1"/>
    <col min="8214" max="8448" width="9" style="13"/>
    <col min="8449" max="8449" width="4.125" style="13" customWidth="1"/>
    <col min="8450" max="8450" width="22.5" style="13" customWidth="1"/>
    <col min="8451" max="8451" width="26.625" style="13" customWidth="1"/>
    <col min="8452" max="8452" width="17.125" style="13" customWidth="1"/>
    <col min="8453" max="8453" width="8.125" style="13" customWidth="1"/>
    <col min="8454" max="8454" width="4" style="13" customWidth="1"/>
    <col min="8455" max="8455" width="0" style="13" hidden="1" customWidth="1"/>
    <col min="8456" max="8456" width="23.25" style="13" customWidth="1"/>
    <col min="8457" max="8457" width="17.125" style="13" customWidth="1"/>
    <col min="8458" max="8458" width="8.125" style="13" customWidth="1"/>
    <col min="8459" max="8459" width="4" style="13" customWidth="1"/>
    <col min="8460" max="8460" width="0" style="13" hidden="1" customWidth="1"/>
    <col min="8461" max="8461" width="8.25" style="13" customWidth="1"/>
    <col min="8462" max="8462" width="0" style="13" hidden="1" customWidth="1"/>
    <col min="8463" max="8463" width="97.75" style="13" customWidth="1"/>
    <col min="8464" max="8464" width="14.125" style="13" customWidth="1"/>
    <col min="8465" max="8465" width="16" style="13" customWidth="1"/>
    <col min="8466" max="8468" width="10.125" style="13" customWidth="1"/>
    <col min="8469" max="8469" width="5.125" style="13" customWidth="1"/>
    <col min="8470" max="8704" width="9" style="13"/>
    <col min="8705" max="8705" width="4.125" style="13" customWidth="1"/>
    <col min="8706" max="8706" width="22.5" style="13" customWidth="1"/>
    <col min="8707" max="8707" width="26.625" style="13" customWidth="1"/>
    <col min="8708" max="8708" width="17.125" style="13" customWidth="1"/>
    <col min="8709" max="8709" width="8.125" style="13" customWidth="1"/>
    <col min="8710" max="8710" width="4" style="13" customWidth="1"/>
    <col min="8711" max="8711" width="0" style="13" hidden="1" customWidth="1"/>
    <col min="8712" max="8712" width="23.25" style="13" customWidth="1"/>
    <col min="8713" max="8713" width="17.125" style="13" customWidth="1"/>
    <col min="8714" max="8714" width="8.125" style="13" customWidth="1"/>
    <col min="8715" max="8715" width="4" style="13" customWidth="1"/>
    <col min="8716" max="8716" width="0" style="13" hidden="1" customWidth="1"/>
    <col min="8717" max="8717" width="8.25" style="13" customWidth="1"/>
    <col min="8718" max="8718" width="0" style="13" hidden="1" customWidth="1"/>
    <col min="8719" max="8719" width="97.75" style="13" customWidth="1"/>
    <col min="8720" max="8720" width="14.125" style="13" customWidth="1"/>
    <col min="8721" max="8721" width="16" style="13" customWidth="1"/>
    <col min="8722" max="8724" width="10.125" style="13" customWidth="1"/>
    <col min="8725" max="8725" width="5.125" style="13" customWidth="1"/>
    <col min="8726" max="8960" width="9" style="13"/>
    <col min="8961" max="8961" width="4.125" style="13" customWidth="1"/>
    <col min="8962" max="8962" width="22.5" style="13" customWidth="1"/>
    <col min="8963" max="8963" width="26.625" style="13" customWidth="1"/>
    <col min="8964" max="8964" width="17.125" style="13" customWidth="1"/>
    <col min="8965" max="8965" width="8.125" style="13" customWidth="1"/>
    <col min="8966" max="8966" width="4" style="13" customWidth="1"/>
    <col min="8967" max="8967" width="0" style="13" hidden="1" customWidth="1"/>
    <col min="8968" max="8968" width="23.25" style="13" customWidth="1"/>
    <col min="8969" max="8969" width="17.125" style="13" customWidth="1"/>
    <col min="8970" max="8970" width="8.125" style="13" customWidth="1"/>
    <col min="8971" max="8971" width="4" style="13" customWidth="1"/>
    <col min="8972" max="8972" width="0" style="13" hidden="1" customWidth="1"/>
    <col min="8973" max="8973" width="8.25" style="13" customWidth="1"/>
    <col min="8974" max="8974" width="0" style="13" hidden="1" customWidth="1"/>
    <col min="8975" max="8975" width="97.75" style="13" customWidth="1"/>
    <col min="8976" max="8976" width="14.125" style="13" customWidth="1"/>
    <col min="8977" max="8977" width="16" style="13" customWidth="1"/>
    <col min="8978" max="8980" width="10.125" style="13" customWidth="1"/>
    <col min="8981" max="8981" width="5.125" style="13" customWidth="1"/>
    <col min="8982" max="9216" width="9" style="13"/>
    <col min="9217" max="9217" width="4.125" style="13" customWidth="1"/>
    <col min="9218" max="9218" width="22.5" style="13" customWidth="1"/>
    <col min="9219" max="9219" width="26.625" style="13" customWidth="1"/>
    <col min="9220" max="9220" width="17.125" style="13" customWidth="1"/>
    <col min="9221" max="9221" width="8.125" style="13" customWidth="1"/>
    <col min="9222" max="9222" width="4" style="13" customWidth="1"/>
    <col min="9223" max="9223" width="0" style="13" hidden="1" customWidth="1"/>
    <col min="9224" max="9224" width="23.25" style="13" customWidth="1"/>
    <col min="9225" max="9225" width="17.125" style="13" customWidth="1"/>
    <col min="9226" max="9226" width="8.125" style="13" customWidth="1"/>
    <col min="9227" max="9227" width="4" style="13" customWidth="1"/>
    <col min="9228" max="9228" width="0" style="13" hidden="1" customWidth="1"/>
    <col min="9229" max="9229" width="8.25" style="13" customWidth="1"/>
    <col min="9230" max="9230" width="0" style="13" hidden="1" customWidth="1"/>
    <col min="9231" max="9231" width="97.75" style="13" customWidth="1"/>
    <col min="9232" max="9232" width="14.125" style="13" customWidth="1"/>
    <col min="9233" max="9233" width="16" style="13" customWidth="1"/>
    <col min="9234" max="9236" width="10.125" style="13" customWidth="1"/>
    <col min="9237" max="9237" width="5.125" style="13" customWidth="1"/>
    <col min="9238" max="9472" width="9" style="13"/>
    <col min="9473" max="9473" width="4.125" style="13" customWidth="1"/>
    <col min="9474" max="9474" width="22.5" style="13" customWidth="1"/>
    <col min="9475" max="9475" width="26.625" style="13" customWidth="1"/>
    <col min="9476" max="9476" width="17.125" style="13" customWidth="1"/>
    <col min="9477" max="9477" width="8.125" style="13" customWidth="1"/>
    <col min="9478" max="9478" width="4" style="13" customWidth="1"/>
    <col min="9479" max="9479" width="0" style="13" hidden="1" customWidth="1"/>
    <col min="9480" max="9480" width="23.25" style="13" customWidth="1"/>
    <col min="9481" max="9481" width="17.125" style="13" customWidth="1"/>
    <col min="9482" max="9482" width="8.125" style="13" customWidth="1"/>
    <col min="9483" max="9483" width="4" style="13" customWidth="1"/>
    <col min="9484" max="9484" width="0" style="13" hidden="1" customWidth="1"/>
    <col min="9485" max="9485" width="8.25" style="13" customWidth="1"/>
    <col min="9486" max="9486" width="0" style="13" hidden="1" customWidth="1"/>
    <col min="9487" max="9487" width="97.75" style="13" customWidth="1"/>
    <col min="9488" max="9488" width="14.125" style="13" customWidth="1"/>
    <col min="9489" max="9489" width="16" style="13" customWidth="1"/>
    <col min="9490" max="9492" width="10.125" style="13" customWidth="1"/>
    <col min="9493" max="9493" width="5.125" style="13" customWidth="1"/>
    <col min="9494" max="9728" width="9" style="13"/>
    <col min="9729" max="9729" width="4.125" style="13" customWidth="1"/>
    <col min="9730" max="9730" width="22.5" style="13" customWidth="1"/>
    <col min="9731" max="9731" width="26.625" style="13" customWidth="1"/>
    <col min="9732" max="9732" width="17.125" style="13" customWidth="1"/>
    <col min="9733" max="9733" width="8.125" style="13" customWidth="1"/>
    <col min="9734" max="9734" width="4" style="13" customWidth="1"/>
    <col min="9735" max="9735" width="0" style="13" hidden="1" customWidth="1"/>
    <col min="9736" max="9736" width="23.25" style="13" customWidth="1"/>
    <col min="9737" max="9737" width="17.125" style="13" customWidth="1"/>
    <col min="9738" max="9738" width="8.125" style="13" customWidth="1"/>
    <col min="9739" max="9739" width="4" style="13" customWidth="1"/>
    <col min="9740" max="9740" width="0" style="13" hidden="1" customWidth="1"/>
    <col min="9741" max="9741" width="8.25" style="13" customWidth="1"/>
    <col min="9742" max="9742" width="0" style="13" hidden="1" customWidth="1"/>
    <col min="9743" max="9743" width="97.75" style="13" customWidth="1"/>
    <col min="9744" max="9744" width="14.125" style="13" customWidth="1"/>
    <col min="9745" max="9745" width="16" style="13" customWidth="1"/>
    <col min="9746" max="9748" width="10.125" style="13" customWidth="1"/>
    <col min="9749" max="9749" width="5.125" style="13" customWidth="1"/>
    <col min="9750" max="9984" width="9" style="13"/>
    <col min="9985" max="9985" width="4.125" style="13" customWidth="1"/>
    <col min="9986" max="9986" width="22.5" style="13" customWidth="1"/>
    <col min="9987" max="9987" width="26.625" style="13" customWidth="1"/>
    <col min="9988" max="9988" width="17.125" style="13" customWidth="1"/>
    <col min="9989" max="9989" width="8.125" style="13" customWidth="1"/>
    <col min="9990" max="9990" width="4" style="13" customWidth="1"/>
    <col min="9991" max="9991" width="0" style="13" hidden="1" customWidth="1"/>
    <col min="9992" max="9992" width="23.25" style="13" customWidth="1"/>
    <col min="9993" max="9993" width="17.125" style="13" customWidth="1"/>
    <col min="9994" max="9994" width="8.125" style="13" customWidth="1"/>
    <col min="9995" max="9995" width="4" style="13" customWidth="1"/>
    <col min="9996" max="9996" width="0" style="13" hidden="1" customWidth="1"/>
    <col min="9997" max="9997" width="8.25" style="13" customWidth="1"/>
    <col min="9998" max="9998" width="0" style="13" hidden="1" customWidth="1"/>
    <col min="9999" max="9999" width="97.75" style="13" customWidth="1"/>
    <col min="10000" max="10000" width="14.125" style="13" customWidth="1"/>
    <col min="10001" max="10001" width="16" style="13" customWidth="1"/>
    <col min="10002" max="10004" width="10.125" style="13" customWidth="1"/>
    <col min="10005" max="10005" width="5.125" style="13" customWidth="1"/>
    <col min="10006" max="10240" width="9" style="13"/>
    <col min="10241" max="10241" width="4.125" style="13" customWidth="1"/>
    <col min="10242" max="10242" width="22.5" style="13" customWidth="1"/>
    <col min="10243" max="10243" width="26.625" style="13" customWidth="1"/>
    <col min="10244" max="10244" width="17.125" style="13" customWidth="1"/>
    <col min="10245" max="10245" width="8.125" style="13" customWidth="1"/>
    <col min="10246" max="10246" width="4" style="13" customWidth="1"/>
    <col min="10247" max="10247" width="0" style="13" hidden="1" customWidth="1"/>
    <col min="10248" max="10248" width="23.25" style="13" customWidth="1"/>
    <col min="10249" max="10249" width="17.125" style="13" customWidth="1"/>
    <col min="10250" max="10250" width="8.125" style="13" customWidth="1"/>
    <col min="10251" max="10251" width="4" style="13" customWidth="1"/>
    <col min="10252" max="10252" width="0" style="13" hidden="1" customWidth="1"/>
    <col min="10253" max="10253" width="8.25" style="13" customWidth="1"/>
    <col min="10254" max="10254" width="0" style="13" hidden="1" customWidth="1"/>
    <col min="10255" max="10255" width="97.75" style="13" customWidth="1"/>
    <col min="10256" max="10256" width="14.125" style="13" customWidth="1"/>
    <col min="10257" max="10257" width="16" style="13" customWidth="1"/>
    <col min="10258" max="10260" width="10.125" style="13" customWidth="1"/>
    <col min="10261" max="10261" width="5.125" style="13" customWidth="1"/>
    <col min="10262" max="10496" width="9" style="13"/>
    <col min="10497" max="10497" width="4.125" style="13" customWidth="1"/>
    <col min="10498" max="10498" width="22.5" style="13" customWidth="1"/>
    <col min="10499" max="10499" width="26.625" style="13" customWidth="1"/>
    <col min="10500" max="10500" width="17.125" style="13" customWidth="1"/>
    <col min="10501" max="10501" width="8.125" style="13" customWidth="1"/>
    <col min="10502" max="10502" width="4" style="13" customWidth="1"/>
    <col min="10503" max="10503" width="0" style="13" hidden="1" customWidth="1"/>
    <col min="10504" max="10504" width="23.25" style="13" customWidth="1"/>
    <col min="10505" max="10505" width="17.125" style="13" customWidth="1"/>
    <col min="10506" max="10506" width="8.125" style="13" customWidth="1"/>
    <col min="10507" max="10507" width="4" style="13" customWidth="1"/>
    <col min="10508" max="10508" width="0" style="13" hidden="1" customWidth="1"/>
    <col min="10509" max="10509" width="8.25" style="13" customWidth="1"/>
    <col min="10510" max="10510" width="0" style="13" hidden="1" customWidth="1"/>
    <col min="10511" max="10511" width="97.75" style="13" customWidth="1"/>
    <col min="10512" max="10512" width="14.125" style="13" customWidth="1"/>
    <col min="10513" max="10513" width="16" style="13" customWidth="1"/>
    <col min="10514" max="10516" width="10.125" style="13" customWidth="1"/>
    <col min="10517" max="10517" width="5.125" style="13" customWidth="1"/>
    <col min="10518" max="10752" width="9" style="13"/>
    <col min="10753" max="10753" width="4.125" style="13" customWidth="1"/>
    <col min="10754" max="10754" width="22.5" style="13" customWidth="1"/>
    <col min="10755" max="10755" width="26.625" style="13" customWidth="1"/>
    <col min="10756" max="10756" width="17.125" style="13" customWidth="1"/>
    <col min="10757" max="10757" width="8.125" style="13" customWidth="1"/>
    <col min="10758" max="10758" width="4" style="13" customWidth="1"/>
    <col min="10759" max="10759" width="0" style="13" hidden="1" customWidth="1"/>
    <col min="10760" max="10760" width="23.25" style="13" customWidth="1"/>
    <col min="10761" max="10761" width="17.125" style="13" customWidth="1"/>
    <col min="10762" max="10762" width="8.125" style="13" customWidth="1"/>
    <col min="10763" max="10763" width="4" style="13" customWidth="1"/>
    <col min="10764" max="10764" width="0" style="13" hidden="1" customWidth="1"/>
    <col min="10765" max="10765" width="8.25" style="13" customWidth="1"/>
    <col min="10766" max="10766" width="0" style="13" hidden="1" customWidth="1"/>
    <col min="10767" max="10767" width="97.75" style="13" customWidth="1"/>
    <col min="10768" max="10768" width="14.125" style="13" customWidth="1"/>
    <col min="10769" max="10769" width="16" style="13" customWidth="1"/>
    <col min="10770" max="10772" width="10.125" style="13" customWidth="1"/>
    <col min="10773" max="10773" width="5.125" style="13" customWidth="1"/>
    <col min="10774" max="11008" width="9" style="13"/>
    <col min="11009" max="11009" width="4.125" style="13" customWidth="1"/>
    <col min="11010" max="11010" width="22.5" style="13" customWidth="1"/>
    <col min="11011" max="11011" width="26.625" style="13" customWidth="1"/>
    <col min="11012" max="11012" width="17.125" style="13" customWidth="1"/>
    <col min="11013" max="11013" width="8.125" style="13" customWidth="1"/>
    <col min="11014" max="11014" width="4" style="13" customWidth="1"/>
    <col min="11015" max="11015" width="0" style="13" hidden="1" customWidth="1"/>
    <col min="11016" max="11016" width="23.25" style="13" customWidth="1"/>
    <col min="11017" max="11017" width="17.125" style="13" customWidth="1"/>
    <col min="11018" max="11018" width="8.125" style="13" customWidth="1"/>
    <col min="11019" max="11019" width="4" style="13" customWidth="1"/>
    <col min="11020" max="11020" width="0" style="13" hidden="1" customWidth="1"/>
    <col min="11021" max="11021" width="8.25" style="13" customWidth="1"/>
    <col min="11022" max="11022" width="0" style="13" hidden="1" customWidth="1"/>
    <col min="11023" max="11023" width="97.75" style="13" customWidth="1"/>
    <col min="11024" max="11024" width="14.125" style="13" customWidth="1"/>
    <col min="11025" max="11025" width="16" style="13" customWidth="1"/>
    <col min="11026" max="11028" width="10.125" style="13" customWidth="1"/>
    <col min="11029" max="11029" width="5.125" style="13" customWidth="1"/>
    <col min="11030" max="11264" width="9" style="13"/>
    <col min="11265" max="11265" width="4.125" style="13" customWidth="1"/>
    <col min="11266" max="11266" width="22.5" style="13" customWidth="1"/>
    <col min="11267" max="11267" width="26.625" style="13" customWidth="1"/>
    <col min="11268" max="11268" width="17.125" style="13" customWidth="1"/>
    <col min="11269" max="11269" width="8.125" style="13" customWidth="1"/>
    <col min="11270" max="11270" width="4" style="13" customWidth="1"/>
    <col min="11271" max="11271" width="0" style="13" hidden="1" customWidth="1"/>
    <col min="11272" max="11272" width="23.25" style="13" customWidth="1"/>
    <col min="11273" max="11273" width="17.125" style="13" customWidth="1"/>
    <col min="11274" max="11274" width="8.125" style="13" customWidth="1"/>
    <col min="11275" max="11275" width="4" style="13" customWidth="1"/>
    <col min="11276" max="11276" width="0" style="13" hidden="1" customWidth="1"/>
    <col min="11277" max="11277" width="8.25" style="13" customWidth="1"/>
    <col min="11278" max="11278" width="0" style="13" hidden="1" customWidth="1"/>
    <col min="11279" max="11279" width="97.75" style="13" customWidth="1"/>
    <col min="11280" max="11280" width="14.125" style="13" customWidth="1"/>
    <col min="11281" max="11281" width="16" style="13" customWidth="1"/>
    <col min="11282" max="11284" width="10.125" style="13" customWidth="1"/>
    <col min="11285" max="11285" width="5.125" style="13" customWidth="1"/>
    <col min="11286" max="11520" width="9" style="13"/>
    <col min="11521" max="11521" width="4.125" style="13" customWidth="1"/>
    <col min="11522" max="11522" width="22.5" style="13" customWidth="1"/>
    <col min="11523" max="11523" width="26.625" style="13" customWidth="1"/>
    <col min="11524" max="11524" width="17.125" style="13" customWidth="1"/>
    <col min="11525" max="11525" width="8.125" style="13" customWidth="1"/>
    <col min="11526" max="11526" width="4" style="13" customWidth="1"/>
    <col min="11527" max="11527" width="0" style="13" hidden="1" customWidth="1"/>
    <col min="11528" max="11528" width="23.25" style="13" customWidth="1"/>
    <col min="11529" max="11529" width="17.125" style="13" customWidth="1"/>
    <col min="11530" max="11530" width="8.125" style="13" customWidth="1"/>
    <col min="11531" max="11531" width="4" style="13" customWidth="1"/>
    <col min="11532" max="11532" width="0" style="13" hidden="1" customWidth="1"/>
    <col min="11533" max="11533" width="8.25" style="13" customWidth="1"/>
    <col min="11534" max="11534" width="0" style="13" hidden="1" customWidth="1"/>
    <col min="11535" max="11535" width="97.75" style="13" customWidth="1"/>
    <col min="11536" max="11536" width="14.125" style="13" customWidth="1"/>
    <col min="11537" max="11537" width="16" style="13" customWidth="1"/>
    <col min="11538" max="11540" width="10.125" style="13" customWidth="1"/>
    <col min="11541" max="11541" width="5.125" style="13" customWidth="1"/>
    <col min="11542" max="11776" width="9" style="13"/>
    <col min="11777" max="11777" width="4.125" style="13" customWidth="1"/>
    <col min="11778" max="11778" width="22.5" style="13" customWidth="1"/>
    <col min="11779" max="11779" width="26.625" style="13" customWidth="1"/>
    <col min="11780" max="11780" width="17.125" style="13" customWidth="1"/>
    <col min="11781" max="11781" width="8.125" style="13" customWidth="1"/>
    <col min="11782" max="11782" width="4" style="13" customWidth="1"/>
    <col min="11783" max="11783" width="0" style="13" hidden="1" customWidth="1"/>
    <col min="11784" max="11784" width="23.25" style="13" customWidth="1"/>
    <col min="11785" max="11785" width="17.125" style="13" customWidth="1"/>
    <col min="11786" max="11786" width="8.125" style="13" customWidth="1"/>
    <col min="11787" max="11787" width="4" style="13" customWidth="1"/>
    <col min="11788" max="11788" width="0" style="13" hidden="1" customWidth="1"/>
    <col min="11789" max="11789" width="8.25" style="13" customWidth="1"/>
    <col min="11790" max="11790" width="0" style="13" hidden="1" customWidth="1"/>
    <col min="11791" max="11791" width="97.75" style="13" customWidth="1"/>
    <col min="11792" max="11792" width="14.125" style="13" customWidth="1"/>
    <col min="11793" max="11793" width="16" style="13" customWidth="1"/>
    <col min="11794" max="11796" width="10.125" style="13" customWidth="1"/>
    <col min="11797" max="11797" width="5.125" style="13" customWidth="1"/>
    <col min="11798" max="12032" width="9" style="13"/>
    <col min="12033" max="12033" width="4.125" style="13" customWidth="1"/>
    <col min="12034" max="12034" width="22.5" style="13" customWidth="1"/>
    <col min="12035" max="12035" width="26.625" style="13" customWidth="1"/>
    <col min="12036" max="12036" width="17.125" style="13" customWidth="1"/>
    <col min="12037" max="12037" width="8.125" style="13" customWidth="1"/>
    <col min="12038" max="12038" width="4" style="13" customWidth="1"/>
    <col min="12039" max="12039" width="0" style="13" hidden="1" customWidth="1"/>
    <col min="12040" max="12040" width="23.25" style="13" customWidth="1"/>
    <col min="12041" max="12041" width="17.125" style="13" customWidth="1"/>
    <col min="12042" max="12042" width="8.125" style="13" customWidth="1"/>
    <col min="12043" max="12043" width="4" style="13" customWidth="1"/>
    <col min="12044" max="12044" width="0" style="13" hidden="1" customWidth="1"/>
    <col min="12045" max="12045" width="8.25" style="13" customWidth="1"/>
    <col min="12046" max="12046" width="0" style="13" hidden="1" customWidth="1"/>
    <col min="12047" max="12047" width="97.75" style="13" customWidth="1"/>
    <col min="12048" max="12048" width="14.125" style="13" customWidth="1"/>
    <col min="12049" max="12049" width="16" style="13" customWidth="1"/>
    <col min="12050" max="12052" width="10.125" style="13" customWidth="1"/>
    <col min="12053" max="12053" width="5.125" style="13" customWidth="1"/>
    <col min="12054" max="12288" width="9" style="13"/>
    <col min="12289" max="12289" width="4.125" style="13" customWidth="1"/>
    <col min="12290" max="12290" width="22.5" style="13" customWidth="1"/>
    <col min="12291" max="12291" width="26.625" style="13" customWidth="1"/>
    <col min="12292" max="12292" width="17.125" style="13" customWidth="1"/>
    <col min="12293" max="12293" width="8.125" style="13" customWidth="1"/>
    <col min="12294" max="12294" width="4" style="13" customWidth="1"/>
    <col min="12295" max="12295" width="0" style="13" hidden="1" customWidth="1"/>
    <col min="12296" max="12296" width="23.25" style="13" customWidth="1"/>
    <col min="12297" max="12297" width="17.125" style="13" customWidth="1"/>
    <col min="12298" max="12298" width="8.125" style="13" customWidth="1"/>
    <col min="12299" max="12299" width="4" style="13" customWidth="1"/>
    <col min="12300" max="12300" width="0" style="13" hidden="1" customWidth="1"/>
    <col min="12301" max="12301" width="8.25" style="13" customWidth="1"/>
    <col min="12302" max="12302" width="0" style="13" hidden="1" customWidth="1"/>
    <col min="12303" max="12303" width="97.75" style="13" customWidth="1"/>
    <col min="12304" max="12304" width="14.125" style="13" customWidth="1"/>
    <col min="12305" max="12305" width="16" style="13" customWidth="1"/>
    <col min="12306" max="12308" width="10.125" style="13" customWidth="1"/>
    <col min="12309" max="12309" width="5.125" style="13" customWidth="1"/>
    <col min="12310" max="12544" width="9" style="13"/>
    <col min="12545" max="12545" width="4.125" style="13" customWidth="1"/>
    <col min="12546" max="12546" width="22.5" style="13" customWidth="1"/>
    <col min="12547" max="12547" width="26.625" style="13" customWidth="1"/>
    <col min="12548" max="12548" width="17.125" style="13" customWidth="1"/>
    <col min="12549" max="12549" width="8.125" style="13" customWidth="1"/>
    <col min="12550" max="12550" width="4" style="13" customWidth="1"/>
    <col min="12551" max="12551" width="0" style="13" hidden="1" customWidth="1"/>
    <col min="12552" max="12552" width="23.25" style="13" customWidth="1"/>
    <col min="12553" max="12553" width="17.125" style="13" customWidth="1"/>
    <col min="12554" max="12554" width="8.125" style="13" customWidth="1"/>
    <col min="12555" max="12555" width="4" style="13" customWidth="1"/>
    <col min="12556" max="12556" width="0" style="13" hidden="1" customWidth="1"/>
    <col min="12557" max="12557" width="8.25" style="13" customWidth="1"/>
    <col min="12558" max="12558" width="0" style="13" hidden="1" customWidth="1"/>
    <col min="12559" max="12559" width="97.75" style="13" customWidth="1"/>
    <col min="12560" max="12560" width="14.125" style="13" customWidth="1"/>
    <col min="12561" max="12561" width="16" style="13" customWidth="1"/>
    <col min="12562" max="12564" width="10.125" style="13" customWidth="1"/>
    <col min="12565" max="12565" width="5.125" style="13" customWidth="1"/>
    <col min="12566" max="12800" width="9" style="13"/>
    <col min="12801" max="12801" width="4.125" style="13" customWidth="1"/>
    <col min="12802" max="12802" width="22.5" style="13" customWidth="1"/>
    <col min="12803" max="12803" width="26.625" style="13" customWidth="1"/>
    <col min="12804" max="12804" width="17.125" style="13" customWidth="1"/>
    <col min="12805" max="12805" width="8.125" style="13" customWidth="1"/>
    <col min="12806" max="12806" width="4" style="13" customWidth="1"/>
    <col min="12807" max="12807" width="0" style="13" hidden="1" customWidth="1"/>
    <col min="12808" max="12808" width="23.25" style="13" customWidth="1"/>
    <col min="12809" max="12809" width="17.125" style="13" customWidth="1"/>
    <col min="12810" max="12810" width="8.125" style="13" customWidth="1"/>
    <col min="12811" max="12811" width="4" style="13" customWidth="1"/>
    <col min="12812" max="12812" width="0" style="13" hidden="1" customWidth="1"/>
    <col min="12813" max="12813" width="8.25" style="13" customWidth="1"/>
    <col min="12814" max="12814" width="0" style="13" hidden="1" customWidth="1"/>
    <col min="12815" max="12815" width="97.75" style="13" customWidth="1"/>
    <col min="12816" max="12816" width="14.125" style="13" customWidth="1"/>
    <col min="12817" max="12817" width="16" style="13" customWidth="1"/>
    <col min="12818" max="12820" width="10.125" style="13" customWidth="1"/>
    <col min="12821" max="12821" width="5.125" style="13" customWidth="1"/>
    <col min="12822" max="13056" width="9" style="13"/>
    <col min="13057" max="13057" width="4.125" style="13" customWidth="1"/>
    <col min="13058" max="13058" width="22.5" style="13" customWidth="1"/>
    <col min="13059" max="13059" width="26.625" style="13" customWidth="1"/>
    <col min="13060" max="13060" width="17.125" style="13" customWidth="1"/>
    <col min="13061" max="13061" width="8.125" style="13" customWidth="1"/>
    <col min="13062" max="13062" width="4" style="13" customWidth="1"/>
    <col min="13063" max="13063" width="0" style="13" hidden="1" customWidth="1"/>
    <col min="13064" max="13064" width="23.25" style="13" customWidth="1"/>
    <col min="13065" max="13065" width="17.125" style="13" customWidth="1"/>
    <col min="13066" max="13066" width="8.125" style="13" customWidth="1"/>
    <col min="13067" max="13067" width="4" style="13" customWidth="1"/>
    <col min="13068" max="13068" width="0" style="13" hidden="1" customWidth="1"/>
    <col min="13069" max="13069" width="8.25" style="13" customWidth="1"/>
    <col min="13070" max="13070" width="0" style="13" hidden="1" customWidth="1"/>
    <col min="13071" max="13071" width="97.75" style="13" customWidth="1"/>
    <col min="13072" max="13072" width="14.125" style="13" customWidth="1"/>
    <col min="13073" max="13073" width="16" style="13" customWidth="1"/>
    <col min="13074" max="13076" width="10.125" style="13" customWidth="1"/>
    <col min="13077" max="13077" width="5.125" style="13" customWidth="1"/>
    <col min="13078" max="13312" width="9" style="13"/>
    <col min="13313" max="13313" width="4.125" style="13" customWidth="1"/>
    <col min="13314" max="13314" width="22.5" style="13" customWidth="1"/>
    <col min="13315" max="13315" width="26.625" style="13" customWidth="1"/>
    <col min="13316" max="13316" width="17.125" style="13" customWidth="1"/>
    <col min="13317" max="13317" width="8.125" style="13" customWidth="1"/>
    <col min="13318" max="13318" width="4" style="13" customWidth="1"/>
    <col min="13319" max="13319" width="0" style="13" hidden="1" customWidth="1"/>
    <col min="13320" max="13320" width="23.25" style="13" customWidth="1"/>
    <col min="13321" max="13321" width="17.125" style="13" customWidth="1"/>
    <col min="13322" max="13322" width="8.125" style="13" customWidth="1"/>
    <col min="13323" max="13323" width="4" style="13" customWidth="1"/>
    <col min="13324" max="13324" width="0" style="13" hidden="1" customWidth="1"/>
    <col min="13325" max="13325" width="8.25" style="13" customWidth="1"/>
    <col min="13326" max="13326" width="0" style="13" hidden="1" customWidth="1"/>
    <col min="13327" max="13327" width="97.75" style="13" customWidth="1"/>
    <col min="13328" max="13328" width="14.125" style="13" customWidth="1"/>
    <col min="13329" max="13329" width="16" style="13" customWidth="1"/>
    <col min="13330" max="13332" width="10.125" style="13" customWidth="1"/>
    <col min="13333" max="13333" width="5.125" style="13" customWidth="1"/>
    <col min="13334" max="13568" width="9" style="13"/>
    <col min="13569" max="13569" width="4.125" style="13" customWidth="1"/>
    <col min="13570" max="13570" width="22.5" style="13" customWidth="1"/>
    <col min="13571" max="13571" width="26.625" style="13" customWidth="1"/>
    <col min="13572" max="13572" width="17.125" style="13" customWidth="1"/>
    <col min="13573" max="13573" width="8.125" style="13" customWidth="1"/>
    <col min="13574" max="13574" width="4" style="13" customWidth="1"/>
    <col min="13575" max="13575" width="0" style="13" hidden="1" customWidth="1"/>
    <col min="13576" max="13576" width="23.25" style="13" customWidth="1"/>
    <col min="13577" max="13577" width="17.125" style="13" customWidth="1"/>
    <col min="13578" max="13578" width="8.125" style="13" customWidth="1"/>
    <col min="13579" max="13579" width="4" style="13" customWidth="1"/>
    <col min="13580" max="13580" width="0" style="13" hidden="1" customWidth="1"/>
    <col min="13581" max="13581" width="8.25" style="13" customWidth="1"/>
    <col min="13582" max="13582" width="0" style="13" hidden="1" customWidth="1"/>
    <col min="13583" max="13583" width="97.75" style="13" customWidth="1"/>
    <col min="13584" max="13584" width="14.125" style="13" customWidth="1"/>
    <col min="13585" max="13585" width="16" style="13" customWidth="1"/>
    <col min="13586" max="13588" width="10.125" style="13" customWidth="1"/>
    <col min="13589" max="13589" width="5.125" style="13" customWidth="1"/>
    <col min="13590" max="13824" width="9" style="13"/>
    <col min="13825" max="13825" width="4.125" style="13" customWidth="1"/>
    <col min="13826" max="13826" width="22.5" style="13" customWidth="1"/>
    <col min="13827" max="13827" width="26.625" style="13" customWidth="1"/>
    <col min="13828" max="13828" width="17.125" style="13" customWidth="1"/>
    <col min="13829" max="13829" width="8.125" style="13" customWidth="1"/>
    <col min="13830" max="13830" width="4" style="13" customWidth="1"/>
    <col min="13831" max="13831" width="0" style="13" hidden="1" customWidth="1"/>
    <col min="13832" max="13832" width="23.25" style="13" customWidth="1"/>
    <col min="13833" max="13833" width="17.125" style="13" customWidth="1"/>
    <col min="13834" max="13834" width="8.125" style="13" customWidth="1"/>
    <col min="13835" max="13835" width="4" style="13" customWidth="1"/>
    <col min="13836" max="13836" width="0" style="13" hidden="1" customWidth="1"/>
    <col min="13837" max="13837" width="8.25" style="13" customWidth="1"/>
    <col min="13838" max="13838" width="0" style="13" hidden="1" customWidth="1"/>
    <col min="13839" max="13839" width="97.75" style="13" customWidth="1"/>
    <col min="13840" max="13840" width="14.125" style="13" customWidth="1"/>
    <col min="13841" max="13841" width="16" style="13" customWidth="1"/>
    <col min="13842" max="13844" width="10.125" style="13" customWidth="1"/>
    <col min="13845" max="13845" width="5.125" style="13" customWidth="1"/>
    <col min="13846" max="14080" width="9" style="13"/>
    <col min="14081" max="14081" width="4.125" style="13" customWidth="1"/>
    <col min="14082" max="14082" width="22.5" style="13" customWidth="1"/>
    <col min="14083" max="14083" width="26.625" style="13" customWidth="1"/>
    <col min="14084" max="14084" width="17.125" style="13" customWidth="1"/>
    <col min="14085" max="14085" width="8.125" style="13" customWidth="1"/>
    <col min="14086" max="14086" width="4" style="13" customWidth="1"/>
    <col min="14087" max="14087" width="0" style="13" hidden="1" customWidth="1"/>
    <col min="14088" max="14088" width="23.25" style="13" customWidth="1"/>
    <col min="14089" max="14089" width="17.125" style="13" customWidth="1"/>
    <col min="14090" max="14090" width="8.125" style="13" customWidth="1"/>
    <col min="14091" max="14091" width="4" style="13" customWidth="1"/>
    <col min="14092" max="14092" width="0" style="13" hidden="1" customWidth="1"/>
    <col min="14093" max="14093" width="8.25" style="13" customWidth="1"/>
    <col min="14094" max="14094" width="0" style="13" hidden="1" customWidth="1"/>
    <col min="14095" max="14095" width="97.75" style="13" customWidth="1"/>
    <col min="14096" max="14096" width="14.125" style="13" customWidth="1"/>
    <col min="14097" max="14097" width="16" style="13" customWidth="1"/>
    <col min="14098" max="14100" width="10.125" style="13" customWidth="1"/>
    <col min="14101" max="14101" width="5.125" style="13" customWidth="1"/>
    <col min="14102" max="14336" width="9" style="13"/>
    <col min="14337" max="14337" width="4.125" style="13" customWidth="1"/>
    <col min="14338" max="14338" width="22.5" style="13" customWidth="1"/>
    <col min="14339" max="14339" width="26.625" style="13" customWidth="1"/>
    <col min="14340" max="14340" width="17.125" style="13" customWidth="1"/>
    <col min="14341" max="14341" width="8.125" style="13" customWidth="1"/>
    <col min="14342" max="14342" width="4" style="13" customWidth="1"/>
    <col min="14343" max="14343" width="0" style="13" hidden="1" customWidth="1"/>
    <col min="14344" max="14344" width="23.25" style="13" customWidth="1"/>
    <col min="14345" max="14345" width="17.125" style="13" customWidth="1"/>
    <col min="14346" max="14346" width="8.125" style="13" customWidth="1"/>
    <col min="14347" max="14347" width="4" style="13" customWidth="1"/>
    <col min="14348" max="14348" width="0" style="13" hidden="1" customWidth="1"/>
    <col min="14349" max="14349" width="8.25" style="13" customWidth="1"/>
    <col min="14350" max="14350" width="0" style="13" hidden="1" customWidth="1"/>
    <col min="14351" max="14351" width="97.75" style="13" customWidth="1"/>
    <col min="14352" max="14352" width="14.125" style="13" customWidth="1"/>
    <col min="14353" max="14353" width="16" style="13" customWidth="1"/>
    <col min="14354" max="14356" width="10.125" style="13" customWidth="1"/>
    <col min="14357" max="14357" width="5.125" style="13" customWidth="1"/>
    <col min="14358" max="14592" width="9" style="13"/>
    <col min="14593" max="14593" width="4.125" style="13" customWidth="1"/>
    <col min="14594" max="14594" width="22.5" style="13" customWidth="1"/>
    <col min="14595" max="14595" width="26.625" style="13" customWidth="1"/>
    <col min="14596" max="14596" width="17.125" style="13" customWidth="1"/>
    <col min="14597" max="14597" width="8.125" style="13" customWidth="1"/>
    <col min="14598" max="14598" width="4" style="13" customWidth="1"/>
    <col min="14599" max="14599" width="0" style="13" hidden="1" customWidth="1"/>
    <col min="14600" max="14600" width="23.25" style="13" customWidth="1"/>
    <col min="14601" max="14601" width="17.125" style="13" customWidth="1"/>
    <col min="14602" max="14602" width="8.125" style="13" customWidth="1"/>
    <col min="14603" max="14603" width="4" style="13" customWidth="1"/>
    <col min="14604" max="14604" width="0" style="13" hidden="1" customWidth="1"/>
    <col min="14605" max="14605" width="8.25" style="13" customWidth="1"/>
    <col min="14606" max="14606" width="0" style="13" hidden="1" customWidth="1"/>
    <col min="14607" max="14607" width="97.75" style="13" customWidth="1"/>
    <col min="14608" max="14608" width="14.125" style="13" customWidth="1"/>
    <col min="14609" max="14609" width="16" style="13" customWidth="1"/>
    <col min="14610" max="14612" width="10.125" style="13" customWidth="1"/>
    <col min="14613" max="14613" width="5.125" style="13" customWidth="1"/>
    <col min="14614" max="14848" width="9" style="13"/>
    <col min="14849" max="14849" width="4.125" style="13" customWidth="1"/>
    <col min="14850" max="14850" width="22.5" style="13" customWidth="1"/>
    <col min="14851" max="14851" width="26.625" style="13" customWidth="1"/>
    <col min="14852" max="14852" width="17.125" style="13" customWidth="1"/>
    <col min="14853" max="14853" width="8.125" style="13" customWidth="1"/>
    <col min="14854" max="14854" width="4" style="13" customWidth="1"/>
    <col min="14855" max="14855" width="0" style="13" hidden="1" customWidth="1"/>
    <col min="14856" max="14856" width="23.25" style="13" customWidth="1"/>
    <col min="14857" max="14857" width="17.125" style="13" customWidth="1"/>
    <col min="14858" max="14858" width="8.125" style="13" customWidth="1"/>
    <col min="14859" max="14859" width="4" style="13" customWidth="1"/>
    <col min="14860" max="14860" width="0" style="13" hidden="1" customWidth="1"/>
    <col min="14861" max="14861" width="8.25" style="13" customWidth="1"/>
    <col min="14862" max="14862" width="0" style="13" hidden="1" customWidth="1"/>
    <col min="14863" max="14863" width="97.75" style="13" customWidth="1"/>
    <col min="14864" max="14864" width="14.125" style="13" customWidth="1"/>
    <col min="14865" max="14865" width="16" style="13" customWidth="1"/>
    <col min="14866" max="14868" width="10.125" style="13" customWidth="1"/>
    <col min="14869" max="14869" width="5.125" style="13" customWidth="1"/>
    <col min="14870" max="15104" width="9" style="13"/>
    <col min="15105" max="15105" width="4.125" style="13" customWidth="1"/>
    <col min="15106" max="15106" width="22.5" style="13" customWidth="1"/>
    <col min="15107" max="15107" width="26.625" style="13" customWidth="1"/>
    <col min="15108" max="15108" width="17.125" style="13" customWidth="1"/>
    <col min="15109" max="15109" width="8.125" style="13" customWidth="1"/>
    <col min="15110" max="15110" width="4" style="13" customWidth="1"/>
    <col min="15111" max="15111" width="0" style="13" hidden="1" customWidth="1"/>
    <col min="15112" max="15112" width="23.25" style="13" customWidth="1"/>
    <col min="15113" max="15113" width="17.125" style="13" customWidth="1"/>
    <col min="15114" max="15114" width="8.125" style="13" customWidth="1"/>
    <col min="15115" max="15115" width="4" style="13" customWidth="1"/>
    <col min="15116" max="15116" width="0" style="13" hidden="1" customWidth="1"/>
    <col min="15117" max="15117" width="8.25" style="13" customWidth="1"/>
    <col min="15118" max="15118" width="0" style="13" hidden="1" customWidth="1"/>
    <col min="15119" max="15119" width="97.75" style="13" customWidth="1"/>
    <col min="15120" max="15120" width="14.125" style="13" customWidth="1"/>
    <col min="15121" max="15121" width="16" style="13" customWidth="1"/>
    <col min="15122" max="15124" width="10.125" style="13" customWidth="1"/>
    <col min="15125" max="15125" width="5.125" style="13" customWidth="1"/>
    <col min="15126" max="15360" width="9" style="13"/>
    <col min="15361" max="15361" width="4.125" style="13" customWidth="1"/>
    <col min="15362" max="15362" width="22.5" style="13" customWidth="1"/>
    <col min="15363" max="15363" width="26.625" style="13" customWidth="1"/>
    <col min="15364" max="15364" width="17.125" style="13" customWidth="1"/>
    <col min="15365" max="15365" width="8.125" style="13" customWidth="1"/>
    <col min="15366" max="15366" width="4" style="13" customWidth="1"/>
    <col min="15367" max="15367" width="0" style="13" hidden="1" customWidth="1"/>
    <col min="15368" max="15368" width="23.25" style="13" customWidth="1"/>
    <col min="15369" max="15369" width="17.125" style="13" customWidth="1"/>
    <col min="15370" max="15370" width="8.125" style="13" customWidth="1"/>
    <col min="15371" max="15371" width="4" style="13" customWidth="1"/>
    <col min="15372" max="15372" width="0" style="13" hidden="1" customWidth="1"/>
    <col min="15373" max="15373" width="8.25" style="13" customWidth="1"/>
    <col min="15374" max="15374" width="0" style="13" hidden="1" customWidth="1"/>
    <col min="15375" max="15375" width="97.75" style="13" customWidth="1"/>
    <col min="15376" max="15376" width="14.125" style="13" customWidth="1"/>
    <col min="15377" max="15377" width="16" style="13" customWidth="1"/>
    <col min="15378" max="15380" width="10.125" style="13" customWidth="1"/>
    <col min="15381" max="15381" width="5.125" style="13" customWidth="1"/>
    <col min="15382" max="15616" width="9" style="13"/>
    <col min="15617" max="15617" width="4.125" style="13" customWidth="1"/>
    <col min="15618" max="15618" width="22.5" style="13" customWidth="1"/>
    <col min="15619" max="15619" width="26.625" style="13" customWidth="1"/>
    <col min="15620" max="15620" width="17.125" style="13" customWidth="1"/>
    <col min="15621" max="15621" width="8.125" style="13" customWidth="1"/>
    <col min="15622" max="15622" width="4" style="13" customWidth="1"/>
    <col min="15623" max="15623" width="0" style="13" hidden="1" customWidth="1"/>
    <col min="15624" max="15624" width="23.25" style="13" customWidth="1"/>
    <col min="15625" max="15625" width="17.125" style="13" customWidth="1"/>
    <col min="15626" max="15626" width="8.125" style="13" customWidth="1"/>
    <col min="15627" max="15627" width="4" style="13" customWidth="1"/>
    <col min="15628" max="15628" width="0" style="13" hidden="1" customWidth="1"/>
    <col min="15629" max="15629" width="8.25" style="13" customWidth="1"/>
    <col min="15630" max="15630" width="0" style="13" hidden="1" customWidth="1"/>
    <col min="15631" max="15631" width="97.75" style="13" customWidth="1"/>
    <col min="15632" max="15632" width="14.125" style="13" customWidth="1"/>
    <col min="15633" max="15633" width="16" style="13" customWidth="1"/>
    <col min="15634" max="15636" width="10.125" style="13" customWidth="1"/>
    <col min="15637" max="15637" width="5.125" style="13" customWidth="1"/>
    <col min="15638" max="15872" width="9" style="13"/>
    <col min="15873" max="15873" width="4.125" style="13" customWidth="1"/>
    <col min="15874" max="15874" width="22.5" style="13" customWidth="1"/>
    <col min="15875" max="15875" width="26.625" style="13" customWidth="1"/>
    <col min="15876" max="15876" width="17.125" style="13" customWidth="1"/>
    <col min="15877" max="15877" width="8.125" style="13" customWidth="1"/>
    <col min="15878" max="15878" width="4" style="13" customWidth="1"/>
    <col min="15879" max="15879" width="0" style="13" hidden="1" customWidth="1"/>
    <col min="15880" max="15880" width="23.25" style="13" customWidth="1"/>
    <col min="15881" max="15881" width="17.125" style="13" customWidth="1"/>
    <col min="15882" max="15882" width="8.125" style="13" customWidth="1"/>
    <col min="15883" max="15883" width="4" style="13" customWidth="1"/>
    <col min="15884" max="15884" width="0" style="13" hidden="1" customWidth="1"/>
    <col min="15885" max="15885" width="8.25" style="13" customWidth="1"/>
    <col min="15886" max="15886" width="0" style="13" hidden="1" customWidth="1"/>
    <col min="15887" max="15887" width="97.75" style="13" customWidth="1"/>
    <col min="15888" max="15888" width="14.125" style="13" customWidth="1"/>
    <col min="15889" max="15889" width="16" style="13" customWidth="1"/>
    <col min="15890" max="15892" width="10.125" style="13" customWidth="1"/>
    <col min="15893" max="15893" width="5.125" style="13" customWidth="1"/>
    <col min="15894" max="16128" width="9" style="13"/>
    <col min="16129" max="16129" width="4.125" style="13" customWidth="1"/>
    <col min="16130" max="16130" width="22.5" style="13" customWidth="1"/>
    <col min="16131" max="16131" width="26.625" style="13" customWidth="1"/>
    <col min="16132" max="16132" width="17.125" style="13" customWidth="1"/>
    <col min="16133" max="16133" width="8.125" style="13" customWidth="1"/>
    <col min="16134" max="16134" width="4" style="13" customWidth="1"/>
    <col min="16135" max="16135" width="0" style="13" hidden="1" customWidth="1"/>
    <col min="16136" max="16136" width="23.25" style="13" customWidth="1"/>
    <col min="16137" max="16137" width="17.125" style="13" customWidth="1"/>
    <col min="16138" max="16138" width="8.125" style="13" customWidth="1"/>
    <col min="16139" max="16139" width="4" style="13" customWidth="1"/>
    <col min="16140" max="16140" width="0" style="13" hidden="1" customWidth="1"/>
    <col min="16141" max="16141" width="8.25" style="13" customWidth="1"/>
    <col min="16142" max="16142" width="0" style="13" hidden="1" customWidth="1"/>
    <col min="16143" max="16143" width="97.75" style="13" customWidth="1"/>
    <col min="16144" max="16144" width="14.125" style="13" customWidth="1"/>
    <col min="16145" max="16145" width="16" style="13" customWidth="1"/>
    <col min="16146" max="16148" width="10.125" style="13" customWidth="1"/>
    <col min="16149" max="16149" width="5.125" style="13" customWidth="1"/>
    <col min="16150" max="16384" width="9" style="13"/>
  </cols>
  <sheetData>
    <row r="1" spans="1:21" ht="36.75" customHeight="1" x14ac:dyDescent="0.15">
      <c r="A1" s="11" t="s">
        <v>373</v>
      </c>
      <c r="B1" s="11"/>
      <c r="C1" s="12"/>
      <c r="D1" s="13"/>
      <c r="E1" s="12"/>
      <c r="F1" s="12"/>
      <c r="G1" s="12"/>
      <c r="H1" s="210"/>
      <c r="I1" s="210"/>
      <c r="J1" s="211"/>
      <c r="K1" s="211"/>
      <c r="L1" s="211"/>
      <c r="M1" s="211"/>
      <c r="N1" s="211"/>
      <c r="O1" s="211"/>
      <c r="P1" s="12"/>
      <c r="Q1" s="12"/>
      <c r="R1" s="15"/>
      <c r="S1" s="15"/>
      <c r="T1" s="13"/>
      <c r="U1" s="13"/>
    </row>
    <row r="2" spans="1:21" ht="36.75" customHeight="1" x14ac:dyDescent="0.15">
      <c r="A2" s="210" t="s">
        <v>106</v>
      </c>
      <c r="B2" s="210"/>
      <c r="C2" s="211"/>
      <c r="D2" s="211"/>
      <c r="E2" s="211"/>
      <c r="F2" s="211"/>
      <c r="G2" s="211"/>
      <c r="H2" s="211"/>
      <c r="I2" s="211"/>
      <c r="J2" s="211"/>
      <c r="K2" s="211"/>
      <c r="L2" s="211"/>
      <c r="M2" s="211"/>
      <c r="N2" s="211"/>
      <c r="O2" s="211"/>
      <c r="P2" s="211"/>
      <c r="Q2" s="211"/>
      <c r="R2" s="211"/>
      <c r="S2" s="211"/>
      <c r="T2" s="211"/>
      <c r="U2" s="13"/>
    </row>
    <row r="3" spans="1:21" ht="18.75" customHeight="1" x14ac:dyDescent="0.15">
      <c r="A3" s="16"/>
      <c r="B3" s="16"/>
      <c r="C3" s="12"/>
      <c r="D3" s="13"/>
      <c r="E3" s="17"/>
      <c r="F3" s="12"/>
      <c r="G3" s="12"/>
      <c r="H3" s="12"/>
      <c r="I3" s="13"/>
      <c r="J3" s="12"/>
      <c r="K3" s="18"/>
      <c r="L3" s="18"/>
      <c r="M3" s="18"/>
      <c r="N3" s="18"/>
      <c r="O3" s="12"/>
      <c r="P3" s="19"/>
      <c r="Q3" s="212" t="s">
        <v>107</v>
      </c>
      <c r="R3" s="213"/>
      <c r="S3" s="213"/>
      <c r="T3" s="214"/>
      <c r="U3" s="13"/>
    </row>
    <row r="4" spans="1:21" ht="15.75" customHeight="1" x14ac:dyDescent="0.15">
      <c r="A4" s="16"/>
      <c r="B4" s="16"/>
      <c r="C4" s="12"/>
      <c r="D4" s="13"/>
      <c r="E4" s="17"/>
      <c r="F4" s="12"/>
      <c r="G4" s="12"/>
      <c r="H4" s="12"/>
      <c r="I4" s="13"/>
      <c r="J4" s="12"/>
      <c r="K4" s="18"/>
      <c r="L4" s="18"/>
      <c r="M4" s="18"/>
      <c r="N4" s="20"/>
      <c r="O4" s="12"/>
      <c r="P4" s="21"/>
      <c r="Q4" s="22"/>
      <c r="R4" s="23" t="s">
        <v>5</v>
      </c>
      <c r="S4" s="24" t="s">
        <v>194</v>
      </c>
      <c r="T4" s="24" t="s">
        <v>109</v>
      </c>
      <c r="U4" s="13"/>
    </row>
    <row r="5" spans="1:21" ht="22.5" customHeight="1" x14ac:dyDescent="0.15">
      <c r="A5" s="16"/>
      <c r="B5" s="16"/>
      <c r="C5" s="12"/>
      <c r="D5" s="13"/>
      <c r="E5" s="17"/>
      <c r="F5" s="12"/>
      <c r="G5" s="12"/>
      <c r="H5" s="12"/>
      <c r="I5" s="13"/>
      <c r="J5" s="12"/>
      <c r="K5" s="18"/>
      <c r="L5" s="18"/>
      <c r="M5" s="18"/>
      <c r="N5" s="20"/>
      <c r="O5" s="12"/>
      <c r="P5" s="25"/>
      <c r="Q5" s="26" t="s">
        <v>110</v>
      </c>
      <c r="R5" s="27"/>
      <c r="S5" s="28"/>
      <c r="T5" s="28"/>
      <c r="U5" s="13"/>
    </row>
    <row r="6" spans="1:21" ht="22.5" customHeight="1" x14ac:dyDescent="0.15">
      <c r="A6" s="16"/>
      <c r="B6" s="16"/>
      <c r="C6" s="12"/>
      <c r="D6" s="29"/>
      <c r="E6" s="17"/>
      <c r="F6" s="12"/>
      <c r="G6" s="12"/>
      <c r="H6" s="12"/>
      <c r="I6" s="29"/>
      <c r="J6" s="12"/>
      <c r="K6" s="18"/>
      <c r="L6" s="18"/>
      <c r="M6" s="18"/>
      <c r="N6" s="20"/>
      <c r="O6" s="12"/>
      <c r="P6" s="25"/>
      <c r="Q6" s="26" t="s">
        <v>111</v>
      </c>
      <c r="R6" s="27"/>
      <c r="S6" s="28"/>
      <c r="T6" s="28"/>
      <c r="U6" s="13"/>
    </row>
    <row r="7" spans="1:21" ht="22.5" customHeight="1" x14ac:dyDescent="0.15">
      <c r="A7" s="16"/>
      <c r="B7" s="16"/>
      <c r="C7" s="12"/>
      <c r="D7" s="30"/>
      <c r="E7" s="17"/>
      <c r="F7" s="12"/>
      <c r="G7" s="12"/>
      <c r="I7" s="30"/>
      <c r="J7" s="12"/>
      <c r="K7" s="18"/>
      <c r="L7" s="18"/>
      <c r="M7" s="18"/>
      <c r="N7" s="32"/>
      <c r="O7" s="12"/>
      <c r="P7" s="25"/>
      <c r="Q7" s="26" t="s">
        <v>112</v>
      </c>
      <c r="R7" s="27"/>
      <c r="S7" s="28"/>
      <c r="T7" s="28"/>
      <c r="U7" s="33"/>
    </row>
    <row r="8" spans="1:21" ht="27.75" customHeight="1" thickBot="1" x14ac:dyDescent="0.3">
      <c r="A8" s="215" t="s">
        <v>374</v>
      </c>
      <c r="B8" s="216"/>
      <c r="C8" s="216"/>
      <c r="D8" s="216"/>
      <c r="E8" s="216"/>
      <c r="F8" s="216"/>
      <c r="G8" s="12"/>
      <c r="H8" s="12"/>
      <c r="I8" s="34"/>
      <c r="J8" s="12"/>
      <c r="K8" s="18"/>
      <c r="L8" s="18"/>
      <c r="M8" s="18"/>
      <c r="N8" s="32"/>
      <c r="O8" s="12"/>
      <c r="P8" s="35"/>
      <c r="Q8" s="34"/>
      <c r="R8" s="36"/>
      <c r="S8" s="36"/>
      <c r="T8" s="37"/>
      <c r="U8" s="33"/>
    </row>
    <row r="9" spans="1:21" customFormat="1" ht="42" customHeight="1" thickBot="1" x14ac:dyDescent="0.2">
      <c r="A9" s="38"/>
      <c r="B9" s="39" t="s">
        <v>114</v>
      </c>
      <c r="C9" s="40" t="s">
        <v>115</v>
      </c>
      <c r="D9" s="41" t="s">
        <v>116</v>
      </c>
      <c r="E9" s="42" t="s">
        <v>117</v>
      </c>
      <c r="F9" s="43" t="s">
        <v>118</v>
      </c>
      <c r="G9" s="40" t="s">
        <v>119</v>
      </c>
      <c r="H9" s="39" t="s">
        <v>115</v>
      </c>
      <c r="I9" s="41" t="s">
        <v>116</v>
      </c>
      <c r="J9" s="44" t="s">
        <v>120</v>
      </c>
      <c r="K9" s="43" t="s">
        <v>118</v>
      </c>
      <c r="L9" s="43" t="s">
        <v>119</v>
      </c>
      <c r="M9" s="43" t="s">
        <v>121</v>
      </c>
      <c r="N9" s="45" t="s">
        <v>122</v>
      </c>
      <c r="O9" s="46" t="s">
        <v>123</v>
      </c>
      <c r="P9" s="43" t="s">
        <v>124</v>
      </c>
      <c r="Q9" s="47" t="s">
        <v>116</v>
      </c>
      <c r="R9" s="48" t="s">
        <v>125</v>
      </c>
      <c r="S9" s="49" t="s">
        <v>126</v>
      </c>
      <c r="T9" s="50" t="s">
        <v>127</v>
      </c>
      <c r="U9" s="51"/>
    </row>
    <row r="10" spans="1:21" ht="18.75" customHeight="1" x14ac:dyDescent="0.15">
      <c r="A10" s="217" t="s">
        <v>128</v>
      </c>
      <c r="B10" s="52" t="s">
        <v>310</v>
      </c>
      <c r="C10" s="53" t="s">
        <v>311</v>
      </c>
      <c r="D10" s="54" t="s">
        <v>146</v>
      </c>
      <c r="E10" s="55">
        <v>40</v>
      </c>
      <c r="F10" s="56" t="s">
        <v>132</v>
      </c>
      <c r="G10" s="57"/>
      <c r="H10" s="58" t="s">
        <v>311</v>
      </c>
      <c r="I10" s="54" t="s">
        <v>146</v>
      </c>
      <c r="J10" s="56">
        <f t="shared" ref="J10:J15" si="0">ROUNDUP(E10*0.75,2)</f>
        <v>30</v>
      </c>
      <c r="K10" s="56" t="s">
        <v>132</v>
      </c>
      <c r="L10" s="56"/>
      <c r="M10" s="56">
        <f>ROUNDUP((R5*E10)+(R6*J10)+(R7*(E10*2)),2)</f>
        <v>0</v>
      </c>
      <c r="N10" s="59">
        <f>M10</f>
        <v>0</v>
      </c>
      <c r="O10" s="52" t="s">
        <v>312</v>
      </c>
      <c r="P10" s="60" t="s">
        <v>200</v>
      </c>
      <c r="Q10" s="54"/>
      <c r="R10" s="61">
        <v>0.5</v>
      </c>
      <c r="S10" s="55">
        <f>ROUNDUP(R10*0.75,2)</f>
        <v>0.38</v>
      </c>
      <c r="T10" s="62">
        <f>ROUNDUP((R5*R10)+(R6*S10)+(R7*(R10*2)),2)</f>
        <v>0</v>
      </c>
    </row>
    <row r="11" spans="1:21" ht="18.75" customHeight="1" x14ac:dyDescent="0.15">
      <c r="A11" s="218"/>
      <c r="B11" s="75"/>
      <c r="C11" s="76" t="s">
        <v>201</v>
      </c>
      <c r="D11" s="77"/>
      <c r="E11" s="78">
        <v>30</v>
      </c>
      <c r="F11" s="79" t="s">
        <v>132</v>
      </c>
      <c r="G11" s="80"/>
      <c r="H11" s="81" t="s">
        <v>201</v>
      </c>
      <c r="I11" s="77"/>
      <c r="J11" s="79">
        <f t="shared" si="0"/>
        <v>22.5</v>
      </c>
      <c r="K11" s="79" t="s">
        <v>132</v>
      </c>
      <c r="L11" s="79"/>
      <c r="M11" s="79">
        <f>ROUNDUP((R5*E11)+(R6*J11)+(R7*(E11*2)),2)</f>
        <v>0</v>
      </c>
      <c r="N11" s="82">
        <f>M11</f>
        <v>0</v>
      </c>
      <c r="O11" s="75" t="s">
        <v>313</v>
      </c>
      <c r="P11" s="83" t="s">
        <v>158</v>
      </c>
      <c r="Q11" s="77"/>
      <c r="R11" s="84">
        <v>150</v>
      </c>
      <c r="S11" s="78">
        <f>ROUNDUP(R11*0.75,2)</f>
        <v>112.5</v>
      </c>
      <c r="T11" s="85">
        <f>ROUNDUP((R5*R11)+(R6*S11)+(R7*(R11*2)),2)</f>
        <v>0</v>
      </c>
    </row>
    <row r="12" spans="1:21" ht="18.75" customHeight="1" x14ac:dyDescent="0.15">
      <c r="A12" s="218"/>
      <c r="B12" s="75"/>
      <c r="C12" s="76" t="s">
        <v>180</v>
      </c>
      <c r="D12" s="77"/>
      <c r="E12" s="78">
        <v>30</v>
      </c>
      <c r="F12" s="79" t="s">
        <v>132</v>
      </c>
      <c r="G12" s="80"/>
      <c r="H12" s="81" t="s">
        <v>180</v>
      </c>
      <c r="I12" s="77"/>
      <c r="J12" s="79">
        <f t="shared" si="0"/>
        <v>22.5</v>
      </c>
      <c r="K12" s="79" t="s">
        <v>132</v>
      </c>
      <c r="L12" s="79"/>
      <c r="M12" s="79">
        <f>ROUNDUP((R5*E12)+(R6*J12)+(R7*(E12*2)),2)</f>
        <v>0</v>
      </c>
      <c r="N12" s="82">
        <f>ROUND(M12+(M12*10/100),2)</f>
        <v>0</v>
      </c>
      <c r="O12" s="75" t="s">
        <v>314</v>
      </c>
      <c r="P12" s="83" t="s">
        <v>160</v>
      </c>
      <c r="Q12" s="77"/>
      <c r="R12" s="84">
        <v>2</v>
      </c>
      <c r="S12" s="78">
        <f>ROUNDUP(R12*0.75,2)</f>
        <v>1.5</v>
      </c>
      <c r="T12" s="85">
        <f>ROUNDUP((R5*R12)+(R6*S12)+(R7*(R12*2)),2)</f>
        <v>0</v>
      </c>
    </row>
    <row r="13" spans="1:21" ht="18.75" customHeight="1" x14ac:dyDescent="0.15">
      <c r="A13" s="218"/>
      <c r="B13" s="75"/>
      <c r="C13" s="76" t="s">
        <v>315</v>
      </c>
      <c r="D13" s="77"/>
      <c r="E13" s="78">
        <v>10</v>
      </c>
      <c r="F13" s="79" t="s">
        <v>132</v>
      </c>
      <c r="G13" s="80"/>
      <c r="H13" s="81" t="s">
        <v>315</v>
      </c>
      <c r="I13" s="77"/>
      <c r="J13" s="79">
        <f t="shared" si="0"/>
        <v>7.5</v>
      </c>
      <c r="K13" s="79" t="s">
        <v>132</v>
      </c>
      <c r="L13" s="79"/>
      <c r="M13" s="79">
        <f>ROUNDUP((R5*E13)+(R6*J13)+(R7*(E13*2)),2)</f>
        <v>0</v>
      </c>
      <c r="N13" s="82">
        <f>ROUND(M13+(M13*15/100),2)</f>
        <v>0</v>
      </c>
      <c r="O13" s="75" t="s">
        <v>316</v>
      </c>
      <c r="P13" s="83"/>
      <c r="Q13" s="77"/>
      <c r="R13" s="84"/>
      <c r="S13" s="78"/>
      <c r="T13" s="85"/>
    </row>
    <row r="14" spans="1:21" ht="18.75" customHeight="1" x14ac:dyDescent="0.15">
      <c r="A14" s="218"/>
      <c r="B14" s="75"/>
      <c r="C14" s="76" t="s">
        <v>229</v>
      </c>
      <c r="D14" s="77"/>
      <c r="E14" s="78">
        <v>10</v>
      </c>
      <c r="F14" s="79" t="s">
        <v>132</v>
      </c>
      <c r="G14" s="80"/>
      <c r="H14" s="81" t="s">
        <v>229</v>
      </c>
      <c r="I14" s="77"/>
      <c r="J14" s="79">
        <f t="shared" si="0"/>
        <v>7.5</v>
      </c>
      <c r="K14" s="79" t="s">
        <v>132</v>
      </c>
      <c r="L14" s="79"/>
      <c r="M14" s="79">
        <f>ROUNDUP((R5*E14)+(R6*J14)+(R7*(E14*2)),2)</f>
        <v>0</v>
      </c>
      <c r="N14" s="82">
        <f>ROUND(M14+(M14*15/100),2)</f>
        <v>0</v>
      </c>
      <c r="O14" s="75" t="s">
        <v>317</v>
      </c>
      <c r="P14" s="83"/>
      <c r="Q14" s="77"/>
      <c r="R14" s="84"/>
      <c r="S14" s="78"/>
      <c r="T14" s="85"/>
    </row>
    <row r="15" spans="1:21" ht="18.75" customHeight="1" x14ac:dyDescent="0.15">
      <c r="A15" s="218"/>
      <c r="B15" s="75"/>
      <c r="C15" s="76" t="s">
        <v>255</v>
      </c>
      <c r="D15" s="77"/>
      <c r="E15" s="78">
        <v>10</v>
      </c>
      <c r="F15" s="79" t="s">
        <v>132</v>
      </c>
      <c r="G15" s="80"/>
      <c r="H15" s="81" t="s">
        <v>255</v>
      </c>
      <c r="I15" s="77"/>
      <c r="J15" s="79">
        <f t="shared" si="0"/>
        <v>7.5</v>
      </c>
      <c r="K15" s="79" t="s">
        <v>132</v>
      </c>
      <c r="L15" s="79"/>
      <c r="M15" s="79">
        <f>ROUNDUP((R5*E15)+(R6*J15)+(R7*(E15*2)),2)</f>
        <v>0</v>
      </c>
      <c r="N15" s="82">
        <f>M15</f>
        <v>0</v>
      </c>
      <c r="O15" s="75" t="s">
        <v>148</v>
      </c>
      <c r="P15" s="83"/>
      <c r="Q15" s="77"/>
      <c r="R15" s="84"/>
      <c r="S15" s="78"/>
      <c r="T15" s="85"/>
    </row>
    <row r="16" spans="1:21" ht="18.75" customHeight="1" x14ac:dyDescent="0.15">
      <c r="A16" s="218"/>
      <c r="B16" s="64"/>
      <c r="C16" s="65"/>
      <c r="D16" s="66"/>
      <c r="E16" s="67"/>
      <c r="F16" s="68"/>
      <c r="G16" s="69"/>
      <c r="H16" s="70"/>
      <c r="I16" s="66"/>
      <c r="J16" s="68"/>
      <c r="K16" s="68"/>
      <c r="L16" s="68"/>
      <c r="M16" s="68"/>
      <c r="N16" s="71"/>
      <c r="O16" s="64"/>
      <c r="P16" s="72"/>
      <c r="Q16" s="66"/>
      <c r="R16" s="73"/>
      <c r="S16" s="67"/>
      <c r="T16" s="74"/>
    </row>
    <row r="17" spans="1:20" ht="18.75" customHeight="1" x14ac:dyDescent="0.15">
      <c r="A17" s="218"/>
      <c r="B17" s="75" t="s">
        <v>318</v>
      </c>
      <c r="C17" s="76" t="s">
        <v>319</v>
      </c>
      <c r="D17" s="77"/>
      <c r="E17" s="108">
        <v>0.1</v>
      </c>
      <c r="F17" s="79" t="s">
        <v>166</v>
      </c>
      <c r="G17" s="80" t="s">
        <v>171</v>
      </c>
      <c r="H17" s="81" t="s">
        <v>319</v>
      </c>
      <c r="I17" s="77"/>
      <c r="J17" s="79">
        <f>ROUNDUP(E17*0.75,2)</f>
        <v>0.08</v>
      </c>
      <c r="K17" s="79" t="s">
        <v>166</v>
      </c>
      <c r="L17" s="79" t="s">
        <v>171</v>
      </c>
      <c r="M17" s="79">
        <f>ROUNDUP((R5*E17)+(R6*J17)+(R7*(E17*2)),2)</f>
        <v>0</v>
      </c>
      <c r="N17" s="82">
        <f>M17</f>
        <v>0</v>
      </c>
      <c r="O17" s="75" t="s">
        <v>320</v>
      </c>
      <c r="P17" s="83" t="s">
        <v>203</v>
      </c>
      <c r="Q17" s="77"/>
      <c r="R17" s="84">
        <v>1.5</v>
      </c>
      <c r="S17" s="78">
        <f>ROUNDUP(R17*0.75,2)</f>
        <v>1.1300000000000001</v>
      </c>
      <c r="T17" s="85">
        <f>ROUNDUP((R5*R17)+(R6*S17)+(R7*(R17*2)),2)</f>
        <v>0</v>
      </c>
    </row>
    <row r="18" spans="1:20" ht="18.75" customHeight="1" x14ac:dyDescent="0.15">
      <c r="A18" s="218"/>
      <c r="B18" s="75"/>
      <c r="C18" s="76" t="s">
        <v>143</v>
      </c>
      <c r="D18" s="77"/>
      <c r="E18" s="78">
        <v>10</v>
      </c>
      <c r="F18" s="79" t="s">
        <v>132</v>
      </c>
      <c r="G18" s="80"/>
      <c r="H18" s="81" t="s">
        <v>143</v>
      </c>
      <c r="I18" s="77"/>
      <c r="J18" s="79">
        <f>ROUNDUP(E18*0.75,2)</f>
        <v>7.5</v>
      </c>
      <c r="K18" s="79" t="s">
        <v>132</v>
      </c>
      <c r="L18" s="79"/>
      <c r="M18" s="79">
        <f>ROUNDUP((R5*E18)+(R6*J18)+(R7*(E18*2)),2)</f>
        <v>0</v>
      </c>
      <c r="N18" s="82">
        <f>ROUND(M18+(M18*10/100),2)</f>
        <v>0</v>
      </c>
      <c r="O18" s="75" t="s">
        <v>321</v>
      </c>
      <c r="P18" s="83" t="s">
        <v>158</v>
      </c>
      <c r="Q18" s="77"/>
      <c r="R18" s="84">
        <v>20</v>
      </c>
      <c r="S18" s="78">
        <f>ROUNDUP(R18*0.75,2)</f>
        <v>15</v>
      </c>
      <c r="T18" s="85">
        <f>ROUNDUP((R5*R18)+(R6*S18)+(R7*(R18*2)),2)</f>
        <v>0</v>
      </c>
    </row>
    <row r="19" spans="1:20" ht="18.75" customHeight="1" x14ac:dyDescent="0.15">
      <c r="A19" s="218"/>
      <c r="B19" s="75"/>
      <c r="C19" s="76" t="s">
        <v>322</v>
      </c>
      <c r="D19" s="77"/>
      <c r="E19" s="78">
        <v>20</v>
      </c>
      <c r="F19" s="79" t="s">
        <v>132</v>
      </c>
      <c r="G19" s="80"/>
      <c r="H19" s="81" t="s">
        <v>322</v>
      </c>
      <c r="I19" s="77"/>
      <c r="J19" s="79">
        <f>ROUNDUP(E19*0.75,2)</f>
        <v>15</v>
      </c>
      <c r="K19" s="79" t="s">
        <v>132</v>
      </c>
      <c r="L19" s="79"/>
      <c r="M19" s="79">
        <f>ROUNDUP((R5*E19)+(R6*J19)+(R7*(E19*2)),2)</f>
        <v>0</v>
      </c>
      <c r="N19" s="82">
        <f>M19</f>
        <v>0</v>
      </c>
      <c r="O19" s="75" t="s">
        <v>207</v>
      </c>
      <c r="P19" s="83" t="s">
        <v>151</v>
      </c>
      <c r="Q19" s="77"/>
      <c r="R19" s="84">
        <v>1</v>
      </c>
      <c r="S19" s="78">
        <f>ROUNDUP(R19*0.75,2)</f>
        <v>0.75</v>
      </c>
      <c r="T19" s="85">
        <f>ROUNDUP((R5*R19)+(R6*S19)+(R7*(R19*2)),2)</f>
        <v>0</v>
      </c>
    </row>
    <row r="20" spans="1:20" ht="18.75" customHeight="1" x14ac:dyDescent="0.15">
      <c r="A20" s="218"/>
      <c r="B20" s="75"/>
      <c r="C20" s="76"/>
      <c r="D20" s="77"/>
      <c r="E20" s="78"/>
      <c r="F20" s="79"/>
      <c r="G20" s="80"/>
      <c r="H20" s="81"/>
      <c r="I20" s="77"/>
      <c r="J20" s="79"/>
      <c r="K20" s="79"/>
      <c r="L20" s="79"/>
      <c r="M20" s="79"/>
      <c r="N20" s="82"/>
      <c r="O20" s="75" t="s">
        <v>148</v>
      </c>
      <c r="P20" s="83" t="s">
        <v>209</v>
      </c>
      <c r="Q20" s="77" t="s">
        <v>146</v>
      </c>
      <c r="R20" s="84">
        <v>1</v>
      </c>
      <c r="S20" s="78">
        <f>ROUNDUP(R20*0.75,2)</f>
        <v>0.75</v>
      </c>
      <c r="T20" s="85">
        <f>ROUNDUP((R5*R20)+(R6*S20)+(R7*(R20*2)),2)</f>
        <v>0</v>
      </c>
    </row>
    <row r="21" spans="1:20" ht="18.75" customHeight="1" x14ac:dyDescent="0.15">
      <c r="A21" s="218"/>
      <c r="B21" s="64"/>
      <c r="C21" s="65"/>
      <c r="D21" s="66"/>
      <c r="E21" s="67"/>
      <c r="F21" s="68"/>
      <c r="G21" s="69"/>
      <c r="H21" s="70"/>
      <c r="I21" s="66"/>
      <c r="J21" s="68"/>
      <c r="K21" s="68"/>
      <c r="L21" s="68"/>
      <c r="M21" s="68"/>
      <c r="N21" s="71"/>
      <c r="O21" s="64"/>
      <c r="P21" s="72"/>
      <c r="Q21" s="66"/>
      <c r="R21" s="73"/>
      <c r="S21" s="67"/>
      <c r="T21" s="74"/>
    </row>
    <row r="22" spans="1:20" ht="18.75" customHeight="1" x14ac:dyDescent="0.15">
      <c r="A22" s="218"/>
      <c r="B22" s="75" t="s">
        <v>22</v>
      </c>
      <c r="C22" s="76" t="s">
        <v>323</v>
      </c>
      <c r="D22" s="77" t="s">
        <v>139</v>
      </c>
      <c r="E22" s="78">
        <v>40</v>
      </c>
      <c r="F22" s="79" t="s">
        <v>132</v>
      </c>
      <c r="G22" s="80"/>
      <c r="H22" s="81" t="s">
        <v>323</v>
      </c>
      <c r="I22" s="77" t="s">
        <v>139</v>
      </c>
      <c r="J22" s="79">
        <f>ROUNDUP(E22*0.75,2)</f>
        <v>30</v>
      </c>
      <c r="K22" s="79" t="s">
        <v>132</v>
      </c>
      <c r="L22" s="79"/>
      <c r="M22" s="79">
        <f>ROUNDUP((R5*E22)+(R6*J22)+(R7*(E22*2)),2)</f>
        <v>0</v>
      </c>
      <c r="N22" s="82">
        <f>M22</f>
        <v>0</v>
      </c>
      <c r="O22" s="75" t="s">
        <v>324</v>
      </c>
      <c r="P22" s="83" t="s">
        <v>151</v>
      </c>
      <c r="Q22" s="77"/>
      <c r="R22" s="84">
        <v>1</v>
      </c>
      <c r="S22" s="78">
        <f>ROUNDUP(R22*0.75,2)</f>
        <v>0.75</v>
      </c>
      <c r="T22" s="85">
        <f>ROUNDUP((R5*R22)+(R6*S22)+(R7*(R22*2)),2)</f>
        <v>0</v>
      </c>
    </row>
    <row r="23" spans="1:20" ht="18.75" customHeight="1" x14ac:dyDescent="0.15">
      <c r="A23" s="218"/>
      <c r="B23" s="75"/>
      <c r="C23" s="76"/>
      <c r="D23" s="77"/>
      <c r="E23" s="78"/>
      <c r="F23" s="79"/>
      <c r="G23" s="80"/>
      <c r="H23" s="81"/>
      <c r="I23" s="77"/>
      <c r="J23" s="79"/>
      <c r="K23" s="79"/>
      <c r="L23" s="79"/>
      <c r="M23" s="79"/>
      <c r="N23" s="82"/>
      <c r="O23" s="75" t="s">
        <v>325</v>
      </c>
      <c r="P23" s="83" t="s">
        <v>41</v>
      </c>
      <c r="Q23" s="77"/>
      <c r="R23" s="84">
        <v>3</v>
      </c>
      <c r="S23" s="78">
        <f>ROUNDUP(R23*0.75,2)</f>
        <v>2.25</v>
      </c>
      <c r="T23" s="85">
        <f>ROUNDUP((R5*R23)+(R6*S23)+(R7*(R23*2)),2)</f>
        <v>0</v>
      </c>
    </row>
    <row r="24" spans="1:20" ht="18.75" customHeight="1" x14ac:dyDescent="0.15">
      <c r="A24" s="218"/>
      <c r="B24" s="75"/>
      <c r="C24" s="76"/>
      <c r="D24" s="77"/>
      <c r="E24" s="78"/>
      <c r="F24" s="79"/>
      <c r="G24" s="80"/>
      <c r="H24" s="81"/>
      <c r="I24" s="77"/>
      <c r="J24" s="79"/>
      <c r="K24" s="79"/>
      <c r="L24" s="79"/>
      <c r="M24" s="79"/>
      <c r="N24" s="82"/>
      <c r="O24" s="75" t="s">
        <v>326</v>
      </c>
      <c r="P24" s="83"/>
      <c r="Q24" s="77"/>
      <c r="R24" s="84"/>
      <c r="S24" s="78"/>
      <c r="T24" s="85"/>
    </row>
    <row r="25" spans="1:20" ht="18.75" customHeight="1" x14ac:dyDescent="0.15">
      <c r="A25" s="218"/>
      <c r="B25" s="75"/>
      <c r="C25" s="76"/>
      <c r="D25" s="77"/>
      <c r="E25" s="78"/>
      <c r="F25" s="79"/>
      <c r="G25" s="80"/>
      <c r="H25" s="81"/>
      <c r="I25" s="77"/>
      <c r="J25" s="79"/>
      <c r="K25" s="79"/>
      <c r="L25" s="79"/>
      <c r="M25" s="79"/>
      <c r="N25" s="82"/>
      <c r="O25" s="75" t="s">
        <v>148</v>
      </c>
      <c r="P25" s="83"/>
      <c r="Q25" s="77"/>
      <c r="R25" s="84"/>
      <c r="S25" s="78"/>
      <c r="T25" s="85"/>
    </row>
    <row r="26" spans="1:20" ht="18.75" customHeight="1" thickBot="1" x14ac:dyDescent="0.2">
      <c r="A26" s="219"/>
      <c r="B26" s="86"/>
      <c r="C26" s="87"/>
      <c r="D26" s="88"/>
      <c r="E26" s="89"/>
      <c r="F26" s="90"/>
      <c r="G26" s="91"/>
      <c r="H26" s="92"/>
      <c r="I26" s="88"/>
      <c r="J26" s="90"/>
      <c r="K26" s="90"/>
      <c r="L26" s="90"/>
      <c r="M26" s="90"/>
      <c r="N26" s="93"/>
      <c r="O26" s="86"/>
      <c r="P26" s="94"/>
      <c r="Q26" s="88"/>
      <c r="R26" s="95"/>
      <c r="S26" s="89"/>
      <c r="T26" s="96"/>
    </row>
  </sheetData>
  <mergeCells count="5">
    <mergeCell ref="H1:O1"/>
    <mergeCell ref="A2:T2"/>
    <mergeCell ref="Q3:T3"/>
    <mergeCell ref="A8:F8"/>
    <mergeCell ref="A10:A26"/>
  </mergeCells>
  <phoneticPr fontId="11"/>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C8024A-C945-431C-B531-17E868716CC1}">
  <sheetPr>
    <pageSetUpPr fitToPage="1"/>
  </sheetPr>
  <dimension ref="A1:U61"/>
  <sheetViews>
    <sheetView showZeros="0" zoomScale="60" zoomScaleNormal="60" zoomScaleSheetLayoutView="90" workbookViewId="0"/>
  </sheetViews>
  <sheetFormatPr defaultRowHeight="13.5" x14ac:dyDescent="0.15"/>
  <cols>
    <col min="1" max="1" width="4.5" style="114" customWidth="1"/>
    <col min="2" max="2" width="24.375" style="114" customWidth="1"/>
    <col min="3" max="3" width="28.25" style="114" customWidth="1"/>
    <col min="4" max="4" width="12.5" style="114" hidden="1" customWidth="1"/>
    <col min="5" max="6" width="10.375" style="63" customWidth="1"/>
    <col min="7" max="7" width="10" style="114" customWidth="1"/>
    <col min="8" max="8" width="18.75" style="114" customWidth="1"/>
    <col min="9" max="9" width="22.5" style="114" customWidth="1"/>
    <col min="10" max="10" width="21.25" style="114" customWidth="1"/>
    <col min="11" max="11" width="11.125" style="114" customWidth="1"/>
    <col min="12" max="12" width="22.375" style="114" customWidth="1"/>
    <col min="13" max="13" width="21.25" style="114" customWidth="1"/>
    <col min="14" max="14" width="11.25" style="114" customWidth="1"/>
    <col min="15" max="15" width="12.5" hidden="1" customWidth="1"/>
  </cols>
  <sheetData>
    <row r="1" spans="1:21" s="114" customFormat="1" ht="37.5" customHeight="1" x14ac:dyDescent="0.15">
      <c r="A1" s="113" t="s">
        <v>0</v>
      </c>
      <c r="B1" s="16"/>
      <c r="C1" s="113"/>
      <c r="D1" s="113"/>
      <c r="E1" s="235"/>
      <c r="F1" s="236"/>
      <c r="G1" s="236"/>
      <c r="H1" s="236"/>
      <c r="I1" s="236"/>
      <c r="J1" s="236"/>
      <c r="K1" s="236"/>
      <c r="L1" s="236"/>
      <c r="M1" s="236"/>
      <c r="N1" s="236"/>
      <c r="O1"/>
      <c r="P1"/>
      <c r="Q1"/>
      <c r="R1"/>
      <c r="S1"/>
      <c r="T1"/>
      <c r="U1"/>
    </row>
    <row r="2" spans="1:21" s="114" customFormat="1" ht="36" customHeight="1" x14ac:dyDescent="0.15">
      <c r="A2" s="210" t="s">
        <v>106</v>
      </c>
      <c r="B2" s="211"/>
      <c r="C2" s="211"/>
      <c r="D2" s="211"/>
      <c r="E2" s="211"/>
      <c r="F2" s="211"/>
      <c r="G2" s="211"/>
      <c r="H2" s="211"/>
      <c r="I2" s="211"/>
      <c r="J2" s="211"/>
      <c r="K2" s="211"/>
      <c r="L2" s="211"/>
      <c r="M2" s="211"/>
      <c r="N2" s="211"/>
      <c r="O2" s="236"/>
      <c r="P2"/>
      <c r="Q2"/>
      <c r="R2"/>
      <c r="S2"/>
      <c r="T2"/>
      <c r="U2"/>
    </row>
    <row r="3" spans="1:21" s="114" customFormat="1" ht="18.75" customHeight="1" x14ac:dyDescent="0.15">
      <c r="A3" s="113"/>
      <c r="B3" s="16"/>
      <c r="C3" s="113"/>
      <c r="D3" s="113"/>
      <c r="G3" s="113"/>
      <c r="H3" s="113"/>
      <c r="I3" s="16"/>
      <c r="J3" s="113"/>
      <c r="K3" s="113"/>
      <c r="L3" s="16"/>
      <c r="M3" s="113"/>
      <c r="N3" s="113"/>
      <c r="O3"/>
      <c r="P3"/>
      <c r="Q3"/>
      <c r="R3"/>
      <c r="S3"/>
      <c r="T3"/>
      <c r="U3"/>
    </row>
    <row r="4" spans="1:21" s="114" customFormat="1" ht="23.25" customHeight="1" x14ac:dyDescent="0.15">
      <c r="A4" s="115"/>
      <c r="B4" s="116"/>
      <c r="C4" s="115"/>
      <c r="D4" s="115"/>
      <c r="G4" s="115"/>
      <c r="H4" s="115"/>
      <c r="I4" s="116"/>
      <c r="J4" s="115"/>
      <c r="K4" s="115"/>
      <c r="L4" s="117"/>
      <c r="M4" s="117"/>
      <c r="N4" s="118"/>
      <c r="O4" s="14"/>
      <c r="P4"/>
      <c r="Q4"/>
      <c r="R4"/>
      <c r="S4"/>
      <c r="T4"/>
      <c r="U4"/>
    </row>
    <row r="5" spans="1:21" s="114" customFormat="1" ht="31.5" customHeight="1" x14ac:dyDescent="0.15">
      <c r="A5" s="115"/>
      <c r="B5" s="116"/>
      <c r="C5" s="115"/>
      <c r="D5" s="115"/>
      <c r="G5" s="115"/>
      <c r="H5" s="115"/>
      <c r="I5" s="116"/>
      <c r="J5" s="115"/>
      <c r="K5" s="115"/>
      <c r="L5" s="116"/>
      <c r="M5" s="119"/>
      <c r="N5" s="115"/>
      <c r="O5" s="115"/>
      <c r="P5"/>
      <c r="Q5"/>
      <c r="R5"/>
      <c r="S5"/>
      <c r="T5"/>
      <c r="U5"/>
    </row>
    <row r="6" spans="1:21" ht="31.5" customHeight="1" thickBot="1" x14ac:dyDescent="0.2">
      <c r="A6" s="115"/>
      <c r="B6" s="115"/>
      <c r="C6" s="115"/>
      <c r="D6" s="115"/>
      <c r="E6" s="237"/>
      <c r="F6" s="238"/>
      <c r="G6" s="115"/>
      <c r="H6" s="115"/>
      <c r="I6" s="115"/>
      <c r="J6" s="115"/>
      <c r="K6" s="115"/>
      <c r="L6" s="115"/>
      <c r="M6" s="119"/>
      <c r="N6" s="115"/>
      <c r="O6" s="115"/>
    </row>
    <row r="7" spans="1:21" ht="33.75" customHeight="1" thickBot="1" x14ac:dyDescent="0.3">
      <c r="A7" s="239" t="s">
        <v>113</v>
      </c>
      <c r="B7" s="240"/>
      <c r="C7" s="240"/>
      <c r="D7" s="120"/>
      <c r="E7" s="241" t="s">
        <v>395</v>
      </c>
      <c r="F7" s="242"/>
      <c r="G7" s="121"/>
      <c r="H7" s="121"/>
      <c r="I7" s="121"/>
      <c r="J7" s="121"/>
      <c r="K7" s="122"/>
      <c r="L7" s="121"/>
      <c r="M7" s="121"/>
    </row>
    <row r="8" spans="1:21" ht="18.75" customHeight="1" x14ac:dyDescent="0.15">
      <c r="A8" s="243"/>
      <c r="B8" s="244"/>
      <c r="C8" s="245"/>
      <c r="D8" s="223" t="s">
        <v>119</v>
      </c>
      <c r="E8" s="249" t="s">
        <v>396</v>
      </c>
      <c r="F8" s="252" t="s">
        <v>397</v>
      </c>
      <c r="G8" s="123" t="s">
        <v>398</v>
      </c>
      <c r="H8" s="124" t="s">
        <v>399</v>
      </c>
      <c r="I8" s="255" t="s">
        <v>400</v>
      </c>
      <c r="J8" s="256"/>
      <c r="K8" s="257"/>
      <c r="L8" s="220" t="s">
        <v>401</v>
      </c>
      <c r="M8" s="221"/>
      <c r="N8" s="222"/>
      <c r="O8" s="223" t="s">
        <v>119</v>
      </c>
    </row>
    <row r="9" spans="1:21" ht="18.75" customHeight="1" x14ac:dyDescent="0.15">
      <c r="A9" s="246"/>
      <c r="B9" s="247"/>
      <c r="C9" s="248"/>
      <c r="D9" s="224"/>
      <c r="E9" s="250"/>
      <c r="F9" s="253"/>
      <c r="G9" s="23" t="s">
        <v>402</v>
      </c>
      <c r="H9" s="125" t="s">
        <v>403</v>
      </c>
      <c r="I9" s="226" t="s">
        <v>404</v>
      </c>
      <c r="J9" s="227"/>
      <c r="K9" s="228"/>
      <c r="L9" s="229" t="s">
        <v>405</v>
      </c>
      <c r="M9" s="230"/>
      <c r="N9" s="231"/>
      <c r="O9" s="224"/>
    </row>
    <row r="10" spans="1:21" ht="18.75" customHeight="1" thickBot="1" x14ac:dyDescent="0.2">
      <c r="A10" s="126"/>
      <c r="B10" s="127" t="s">
        <v>114</v>
      </c>
      <c r="C10" s="128" t="s">
        <v>406</v>
      </c>
      <c r="D10" s="225"/>
      <c r="E10" s="251"/>
      <c r="F10" s="254"/>
      <c r="G10" s="129" t="s">
        <v>397</v>
      </c>
      <c r="H10" s="130" t="s">
        <v>407</v>
      </c>
      <c r="I10" s="131" t="s">
        <v>114</v>
      </c>
      <c r="J10" s="128" t="s">
        <v>406</v>
      </c>
      <c r="K10" s="132" t="s">
        <v>407</v>
      </c>
      <c r="L10" s="131" t="s">
        <v>114</v>
      </c>
      <c r="M10" s="130" t="s">
        <v>406</v>
      </c>
      <c r="N10" s="132" t="s">
        <v>407</v>
      </c>
      <c r="O10" s="225"/>
    </row>
    <row r="11" spans="1:21" ht="14.25" x14ac:dyDescent="0.15">
      <c r="A11" s="232" t="s">
        <v>128</v>
      </c>
      <c r="B11" s="133" t="s">
        <v>8</v>
      </c>
      <c r="C11" s="133" t="s">
        <v>408</v>
      </c>
      <c r="D11" s="133"/>
      <c r="E11" s="54"/>
      <c r="F11" s="54"/>
      <c r="G11" s="133"/>
      <c r="H11" s="134" t="s">
        <v>409</v>
      </c>
      <c r="I11" s="133" t="s">
        <v>8</v>
      </c>
      <c r="J11" s="133" t="s">
        <v>408</v>
      </c>
      <c r="K11" s="134" t="s">
        <v>410</v>
      </c>
      <c r="L11" s="133" t="s">
        <v>11</v>
      </c>
      <c r="M11" s="133" t="s">
        <v>408</v>
      </c>
      <c r="N11" s="134">
        <v>30</v>
      </c>
      <c r="O11" s="135"/>
    </row>
    <row r="12" spans="1:21" ht="14.25" x14ac:dyDescent="0.15">
      <c r="A12" s="233"/>
      <c r="B12" s="136"/>
      <c r="C12" s="136"/>
      <c r="D12" s="136"/>
      <c r="E12" s="66"/>
      <c r="F12" s="66"/>
      <c r="G12" s="136"/>
      <c r="H12" s="137"/>
      <c r="I12" s="136"/>
      <c r="J12" s="136"/>
      <c r="K12" s="137"/>
      <c r="L12" s="136"/>
      <c r="M12" s="136"/>
      <c r="N12" s="137"/>
      <c r="O12" s="138"/>
    </row>
    <row r="13" spans="1:21" ht="14.25" x14ac:dyDescent="0.15">
      <c r="A13" s="233"/>
      <c r="B13" s="139" t="s">
        <v>13</v>
      </c>
      <c r="C13" s="139" t="s">
        <v>131</v>
      </c>
      <c r="D13" s="139"/>
      <c r="E13" s="77"/>
      <c r="F13" s="77"/>
      <c r="G13" s="139"/>
      <c r="H13" s="140">
        <v>20</v>
      </c>
      <c r="I13" s="139" t="s">
        <v>14</v>
      </c>
      <c r="J13" s="141" t="s">
        <v>411</v>
      </c>
      <c r="K13" s="140">
        <v>15</v>
      </c>
      <c r="L13" s="139" t="s">
        <v>15</v>
      </c>
      <c r="M13" s="139" t="s">
        <v>135</v>
      </c>
      <c r="N13" s="140">
        <v>10</v>
      </c>
      <c r="O13" s="142"/>
    </row>
    <row r="14" spans="1:21" ht="14.25" x14ac:dyDescent="0.15">
      <c r="A14" s="233"/>
      <c r="B14" s="139"/>
      <c r="C14" s="139" t="s">
        <v>135</v>
      </c>
      <c r="D14" s="139"/>
      <c r="E14" s="77"/>
      <c r="F14" s="77"/>
      <c r="G14" s="139"/>
      <c r="H14" s="140">
        <v>10</v>
      </c>
      <c r="I14" s="139"/>
      <c r="J14" s="139" t="s">
        <v>135</v>
      </c>
      <c r="K14" s="140">
        <v>10</v>
      </c>
      <c r="L14" s="139"/>
      <c r="M14" s="139" t="s">
        <v>143</v>
      </c>
      <c r="N14" s="140">
        <v>10</v>
      </c>
      <c r="O14" s="142"/>
    </row>
    <row r="15" spans="1:21" ht="14.25" x14ac:dyDescent="0.15">
      <c r="A15" s="233"/>
      <c r="B15" s="139"/>
      <c r="C15" s="139" t="s">
        <v>143</v>
      </c>
      <c r="D15" s="139"/>
      <c r="E15" s="77"/>
      <c r="F15" s="77"/>
      <c r="G15" s="139"/>
      <c r="H15" s="140">
        <v>10</v>
      </c>
      <c r="I15" s="139"/>
      <c r="J15" s="139" t="s">
        <v>143</v>
      </c>
      <c r="K15" s="140">
        <v>10</v>
      </c>
      <c r="L15" s="136"/>
      <c r="M15" s="136"/>
      <c r="N15" s="137"/>
      <c r="O15" s="138"/>
    </row>
    <row r="16" spans="1:21" ht="14.25" x14ac:dyDescent="0.15">
      <c r="A16" s="233"/>
      <c r="B16" s="139"/>
      <c r="C16" s="139"/>
      <c r="D16" s="139"/>
      <c r="E16" s="77"/>
      <c r="F16" s="77"/>
      <c r="G16" s="139" t="s">
        <v>158</v>
      </c>
      <c r="H16" s="140" t="s">
        <v>412</v>
      </c>
      <c r="I16" s="139"/>
      <c r="J16" s="139"/>
      <c r="K16" s="140"/>
      <c r="L16" s="139" t="s">
        <v>17</v>
      </c>
      <c r="M16" s="139" t="s">
        <v>152</v>
      </c>
      <c r="N16" s="140">
        <v>10</v>
      </c>
      <c r="O16" s="142"/>
    </row>
    <row r="17" spans="1:15" ht="14.25" x14ac:dyDescent="0.15">
      <c r="A17" s="233"/>
      <c r="B17" s="139"/>
      <c r="C17" s="139"/>
      <c r="D17" s="139"/>
      <c r="E17" s="77"/>
      <c r="F17" s="77" t="s">
        <v>146</v>
      </c>
      <c r="G17" s="139" t="s">
        <v>209</v>
      </c>
      <c r="H17" s="140" t="s">
        <v>413</v>
      </c>
      <c r="I17" s="139"/>
      <c r="J17" s="139"/>
      <c r="K17" s="140"/>
      <c r="L17" s="139"/>
      <c r="M17" s="139"/>
      <c r="N17" s="140"/>
      <c r="O17" s="142"/>
    </row>
    <row r="18" spans="1:15" ht="14.25" x14ac:dyDescent="0.15">
      <c r="A18" s="233"/>
      <c r="B18" s="139"/>
      <c r="C18" s="139"/>
      <c r="D18" s="139"/>
      <c r="E18" s="77"/>
      <c r="F18" s="77"/>
      <c r="G18" s="139" t="s">
        <v>151</v>
      </c>
      <c r="H18" s="140" t="s">
        <v>413</v>
      </c>
      <c r="I18" s="139"/>
      <c r="J18" s="139"/>
      <c r="K18" s="140"/>
      <c r="L18" s="139"/>
      <c r="M18" s="139"/>
      <c r="N18" s="140"/>
      <c r="O18" s="142"/>
    </row>
    <row r="19" spans="1:15" ht="14.25" x14ac:dyDescent="0.15">
      <c r="A19" s="233"/>
      <c r="B19" s="136"/>
      <c r="C19" s="136"/>
      <c r="D19" s="136"/>
      <c r="E19" s="66"/>
      <c r="F19" s="66"/>
      <c r="G19" s="136"/>
      <c r="H19" s="137"/>
      <c r="I19" s="136"/>
      <c r="J19" s="136"/>
      <c r="K19" s="137"/>
      <c r="L19" s="139"/>
      <c r="M19" s="139"/>
      <c r="N19" s="140"/>
      <c r="O19" s="142"/>
    </row>
    <row r="20" spans="1:15" ht="14.25" x14ac:dyDescent="0.15">
      <c r="A20" s="233"/>
      <c r="B20" s="139" t="s">
        <v>16</v>
      </c>
      <c r="C20" s="139" t="s">
        <v>152</v>
      </c>
      <c r="D20" s="139"/>
      <c r="E20" s="77"/>
      <c r="F20" s="77"/>
      <c r="G20" s="139"/>
      <c r="H20" s="140">
        <v>10</v>
      </c>
      <c r="I20" s="139" t="s">
        <v>16</v>
      </c>
      <c r="J20" s="139" t="s">
        <v>152</v>
      </c>
      <c r="K20" s="140">
        <v>10</v>
      </c>
      <c r="L20" s="139"/>
      <c r="M20" s="139"/>
      <c r="N20" s="140"/>
      <c r="O20" s="142"/>
    </row>
    <row r="21" spans="1:15" ht="14.25" x14ac:dyDescent="0.15">
      <c r="A21" s="233"/>
      <c r="B21" s="139"/>
      <c r="C21" s="139" t="s">
        <v>154</v>
      </c>
      <c r="D21" s="139"/>
      <c r="E21" s="77"/>
      <c r="F21" s="77"/>
      <c r="G21" s="139"/>
      <c r="H21" s="140">
        <v>5</v>
      </c>
      <c r="I21" s="139"/>
      <c r="J21" s="139" t="s">
        <v>154</v>
      </c>
      <c r="K21" s="140">
        <v>5</v>
      </c>
      <c r="L21" s="139"/>
      <c r="M21" s="139"/>
      <c r="N21" s="140"/>
      <c r="O21" s="142"/>
    </row>
    <row r="22" spans="1:15" ht="14.25" x14ac:dyDescent="0.15">
      <c r="A22" s="233"/>
      <c r="B22" s="136"/>
      <c r="C22" s="136"/>
      <c r="D22" s="136"/>
      <c r="E22" s="66"/>
      <c r="F22" s="66"/>
      <c r="G22" s="136"/>
      <c r="H22" s="137"/>
      <c r="I22" s="139"/>
      <c r="J22" s="139"/>
      <c r="K22" s="140"/>
      <c r="L22" s="139"/>
      <c r="M22" s="139"/>
      <c r="N22" s="140"/>
      <c r="O22" s="142"/>
    </row>
    <row r="23" spans="1:15" ht="14.25" x14ac:dyDescent="0.15">
      <c r="A23" s="233"/>
      <c r="B23" s="139" t="s">
        <v>18</v>
      </c>
      <c r="C23" s="139" t="s">
        <v>157</v>
      </c>
      <c r="D23" s="139"/>
      <c r="E23" s="77"/>
      <c r="F23" s="143"/>
      <c r="G23" s="139"/>
      <c r="H23" s="140">
        <v>10</v>
      </c>
      <c r="I23" s="139"/>
      <c r="J23" s="139"/>
      <c r="K23" s="140"/>
      <c r="L23" s="139"/>
      <c r="M23" s="139"/>
      <c r="N23" s="140"/>
      <c r="O23" s="142"/>
    </row>
    <row r="24" spans="1:15" ht="14.25" x14ac:dyDescent="0.15">
      <c r="A24" s="233"/>
      <c r="B24" s="139"/>
      <c r="C24" s="139"/>
      <c r="D24" s="139"/>
      <c r="E24" s="77"/>
      <c r="F24" s="77"/>
      <c r="G24" s="139" t="s">
        <v>158</v>
      </c>
      <c r="H24" s="140" t="s">
        <v>412</v>
      </c>
      <c r="I24" s="139"/>
      <c r="J24" s="139"/>
      <c r="K24" s="140"/>
      <c r="L24" s="139"/>
      <c r="M24" s="139"/>
      <c r="N24" s="140"/>
      <c r="O24" s="142"/>
    </row>
    <row r="25" spans="1:15" ht="14.25" x14ac:dyDescent="0.15">
      <c r="A25" s="233"/>
      <c r="B25" s="139"/>
      <c r="C25" s="139"/>
      <c r="D25" s="139"/>
      <c r="E25" s="77"/>
      <c r="F25" s="77"/>
      <c r="G25" s="139" t="s">
        <v>160</v>
      </c>
      <c r="H25" s="140" t="s">
        <v>413</v>
      </c>
      <c r="I25" s="139"/>
      <c r="J25" s="139"/>
      <c r="K25" s="140"/>
      <c r="L25" s="139"/>
      <c r="M25" s="139"/>
      <c r="N25" s="140"/>
      <c r="O25" s="142"/>
    </row>
    <row r="26" spans="1:15" ht="15" thickBot="1" x14ac:dyDescent="0.2">
      <c r="A26" s="234"/>
      <c r="B26" s="144"/>
      <c r="C26" s="144"/>
      <c r="D26" s="144"/>
      <c r="E26" s="88"/>
      <c r="F26" s="88"/>
      <c r="G26" s="144"/>
      <c r="H26" s="145"/>
      <c r="I26" s="144"/>
      <c r="J26" s="144"/>
      <c r="K26" s="145"/>
      <c r="L26" s="144"/>
      <c r="M26" s="144"/>
      <c r="N26" s="145"/>
      <c r="O26" s="146"/>
    </row>
    <row r="27" spans="1:15" ht="14.25" x14ac:dyDescent="0.15">
      <c r="B27" s="116"/>
      <c r="C27" s="116"/>
      <c r="D27" s="116"/>
      <c r="G27" s="116"/>
      <c r="H27" s="147"/>
      <c r="I27" s="116"/>
      <c r="J27" s="116"/>
      <c r="K27" s="147"/>
      <c r="L27" s="116"/>
      <c r="M27" s="116"/>
      <c r="N27" s="147"/>
    </row>
    <row r="28" spans="1:15" ht="14.25" x14ac:dyDescent="0.15">
      <c r="B28" s="116"/>
      <c r="C28" s="116"/>
      <c r="D28" s="116"/>
      <c r="G28" s="116"/>
      <c r="H28" s="147"/>
      <c r="I28" s="116"/>
      <c r="J28" s="116"/>
      <c r="K28" s="147"/>
      <c r="L28" s="116"/>
      <c r="M28" s="116"/>
      <c r="N28" s="147"/>
    </row>
    <row r="29" spans="1:15" ht="14.25" x14ac:dyDescent="0.15">
      <c r="B29" s="116"/>
      <c r="C29" s="116"/>
      <c r="D29" s="116"/>
      <c r="G29" s="116"/>
      <c r="H29" s="147"/>
      <c r="I29" s="116"/>
      <c r="J29" s="116"/>
      <c r="K29" s="147"/>
      <c r="L29" s="116"/>
      <c r="M29" s="116"/>
      <c r="N29" s="147"/>
    </row>
    <row r="30" spans="1:15" ht="14.25" x14ac:dyDescent="0.15">
      <c r="B30" s="116"/>
      <c r="C30" s="116"/>
      <c r="D30" s="116"/>
      <c r="G30" s="116"/>
      <c r="H30" s="147"/>
      <c r="I30" s="116"/>
      <c r="J30" s="116"/>
      <c r="K30" s="147"/>
      <c r="L30" s="116"/>
      <c r="M30" s="116"/>
      <c r="N30" s="147"/>
    </row>
    <row r="31" spans="1:15" ht="14.25" x14ac:dyDescent="0.15">
      <c r="B31" s="116"/>
      <c r="C31" s="116"/>
      <c r="D31" s="116"/>
      <c r="G31" s="116"/>
      <c r="H31" s="147"/>
      <c r="I31" s="116"/>
      <c r="J31" s="116"/>
      <c r="K31" s="147"/>
      <c r="L31" s="116"/>
      <c r="M31" s="116"/>
      <c r="N31" s="147"/>
    </row>
    <row r="32" spans="1:15" ht="14.25" x14ac:dyDescent="0.15">
      <c r="B32" s="116"/>
      <c r="C32" s="116"/>
      <c r="D32" s="116"/>
      <c r="G32" s="116"/>
      <c r="H32" s="147"/>
      <c r="I32" s="116"/>
      <c r="J32" s="116"/>
      <c r="K32" s="147"/>
      <c r="L32" s="116"/>
      <c r="M32" s="116"/>
      <c r="N32" s="147"/>
    </row>
    <row r="33" spans="2:14" ht="14.25" x14ac:dyDescent="0.15">
      <c r="B33" s="116"/>
      <c r="C33" s="116"/>
      <c r="D33" s="116"/>
      <c r="G33" s="116"/>
      <c r="H33" s="147"/>
      <c r="I33" s="116"/>
      <c r="J33" s="116"/>
      <c r="K33" s="147"/>
      <c r="L33" s="116"/>
      <c r="M33" s="116"/>
      <c r="N33" s="147"/>
    </row>
    <row r="34" spans="2:14" ht="14.25" x14ac:dyDescent="0.15">
      <c r="B34" s="116"/>
      <c r="C34" s="116"/>
      <c r="D34" s="116"/>
      <c r="G34" s="116"/>
      <c r="H34" s="147"/>
      <c r="I34" s="116"/>
      <c r="J34" s="116"/>
      <c r="K34" s="147"/>
      <c r="L34" s="116"/>
      <c r="M34" s="116"/>
      <c r="N34" s="147"/>
    </row>
    <row r="35" spans="2:14" ht="14.25" x14ac:dyDescent="0.15">
      <c r="B35" s="116"/>
      <c r="C35" s="116"/>
      <c r="D35" s="116"/>
      <c r="G35" s="116"/>
      <c r="H35" s="147"/>
      <c r="I35" s="116"/>
      <c r="J35" s="116"/>
      <c r="K35" s="147"/>
      <c r="L35" s="116"/>
      <c r="M35" s="116"/>
      <c r="N35" s="147"/>
    </row>
    <row r="36" spans="2:14" ht="14.25" x14ac:dyDescent="0.15">
      <c r="B36" s="116"/>
      <c r="C36" s="116"/>
      <c r="D36" s="116"/>
      <c r="G36" s="116"/>
      <c r="H36" s="147"/>
      <c r="I36" s="116"/>
      <c r="J36" s="116"/>
      <c r="K36" s="147"/>
      <c r="L36" s="116"/>
      <c r="M36" s="116"/>
      <c r="N36" s="147"/>
    </row>
    <row r="37" spans="2:14" ht="14.25" x14ac:dyDescent="0.15">
      <c r="B37" s="116"/>
      <c r="C37" s="116"/>
      <c r="D37" s="116"/>
      <c r="G37" s="116"/>
      <c r="H37" s="147"/>
      <c r="I37" s="116"/>
      <c r="J37" s="116"/>
      <c r="K37" s="147"/>
      <c r="L37" s="116"/>
      <c r="M37" s="116"/>
      <c r="N37" s="147"/>
    </row>
    <row r="38" spans="2:14" ht="14.25" x14ac:dyDescent="0.15">
      <c r="B38" s="116"/>
      <c r="C38" s="116"/>
      <c r="D38" s="116"/>
      <c r="G38" s="116"/>
      <c r="H38" s="147"/>
      <c r="I38" s="116"/>
      <c r="J38" s="116"/>
      <c r="K38" s="147"/>
      <c r="L38" s="116"/>
      <c r="M38" s="116"/>
      <c r="N38" s="147"/>
    </row>
    <row r="39" spans="2:14" ht="14.25" x14ac:dyDescent="0.15">
      <c r="B39" s="116"/>
      <c r="C39" s="116"/>
      <c r="D39" s="116"/>
      <c r="G39" s="116"/>
      <c r="H39" s="147"/>
      <c r="I39" s="116"/>
      <c r="J39" s="116"/>
      <c r="K39" s="147"/>
      <c r="L39" s="116"/>
      <c r="M39" s="116"/>
      <c r="N39" s="147"/>
    </row>
    <row r="40" spans="2:14" ht="14.25" x14ac:dyDescent="0.15">
      <c r="B40" s="116"/>
      <c r="C40" s="116"/>
      <c r="D40" s="116"/>
      <c r="G40" s="116"/>
      <c r="H40" s="147"/>
      <c r="I40" s="116"/>
      <c r="J40" s="116"/>
      <c r="K40" s="147"/>
      <c r="L40" s="116"/>
      <c r="M40" s="116"/>
      <c r="N40" s="147"/>
    </row>
    <row r="41" spans="2:14" ht="14.25" x14ac:dyDescent="0.15">
      <c r="B41" s="116"/>
      <c r="C41" s="116"/>
      <c r="D41" s="116"/>
      <c r="G41" s="116"/>
      <c r="H41" s="147"/>
      <c r="I41" s="116"/>
      <c r="J41" s="116"/>
      <c r="K41" s="147"/>
      <c r="L41" s="116"/>
      <c r="M41" s="116"/>
      <c r="N41" s="147"/>
    </row>
    <row r="42" spans="2:14" ht="14.25" x14ac:dyDescent="0.15">
      <c r="B42" s="116"/>
      <c r="C42" s="116"/>
      <c r="D42" s="116"/>
      <c r="G42" s="116"/>
      <c r="H42" s="147"/>
      <c r="I42" s="116"/>
      <c r="J42" s="116"/>
      <c r="K42" s="147"/>
      <c r="L42" s="116"/>
      <c r="M42" s="116"/>
      <c r="N42" s="147"/>
    </row>
    <row r="43" spans="2:14" ht="14.25" x14ac:dyDescent="0.15">
      <c r="B43" s="116"/>
      <c r="C43" s="116"/>
      <c r="D43" s="116"/>
      <c r="G43" s="116"/>
      <c r="H43" s="147"/>
      <c r="I43" s="116"/>
      <c r="J43" s="116"/>
      <c r="K43" s="147"/>
      <c r="L43" s="116"/>
      <c r="M43" s="116"/>
      <c r="N43" s="147"/>
    </row>
    <row r="44" spans="2:14" ht="14.25" x14ac:dyDescent="0.15">
      <c r="B44" s="116"/>
      <c r="C44" s="116"/>
      <c r="D44" s="116"/>
      <c r="G44" s="116"/>
      <c r="H44" s="147"/>
      <c r="I44" s="116"/>
      <c r="J44" s="116"/>
      <c r="K44" s="147"/>
      <c r="L44" s="116"/>
      <c r="M44" s="116"/>
      <c r="N44" s="147"/>
    </row>
    <row r="45" spans="2:14" ht="14.25" x14ac:dyDescent="0.15">
      <c r="B45" s="116"/>
      <c r="C45" s="116"/>
      <c r="D45" s="116"/>
      <c r="G45" s="116"/>
      <c r="H45" s="147"/>
      <c r="I45" s="116"/>
      <c r="J45" s="116"/>
      <c r="K45" s="147"/>
      <c r="L45" s="116"/>
      <c r="M45" s="116"/>
      <c r="N45" s="147"/>
    </row>
    <row r="46" spans="2:14" ht="14.25" x14ac:dyDescent="0.15">
      <c r="B46" s="116"/>
      <c r="C46" s="116"/>
      <c r="D46" s="116"/>
      <c r="G46" s="116"/>
      <c r="H46" s="147"/>
      <c r="I46" s="116"/>
      <c r="J46" s="116"/>
      <c r="K46" s="147"/>
      <c r="L46" s="116"/>
      <c r="M46" s="116"/>
      <c r="N46" s="147"/>
    </row>
    <row r="47" spans="2:14" ht="14.25" x14ac:dyDescent="0.15">
      <c r="B47" s="116"/>
      <c r="C47" s="116"/>
      <c r="D47" s="116"/>
      <c r="G47" s="116"/>
      <c r="H47" s="147"/>
      <c r="I47" s="116"/>
      <c r="J47" s="116"/>
      <c r="K47" s="147"/>
      <c r="L47" s="116"/>
      <c r="M47" s="116"/>
      <c r="N47" s="147"/>
    </row>
    <row r="48" spans="2:14" ht="14.25" x14ac:dyDescent="0.15">
      <c r="B48" s="116"/>
      <c r="C48" s="116"/>
      <c r="D48" s="116"/>
      <c r="G48" s="116"/>
      <c r="H48" s="147"/>
      <c r="I48" s="116"/>
      <c r="J48" s="116"/>
      <c r="K48" s="147"/>
      <c r="L48" s="116"/>
      <c r="M48" s="116"/>
      <c r="N48" s="147"/>
    </row>
    <row r="49" spans="2:14" ht="14.25" x14ac:dyDescent="0.15">
      <c r="B49" s="116"/>
      <c r="C49" s="116"/>
      <c r="D49" s="116"/>
      <c r="G49" s="116"/>
      <c r="H49" s="147"/>
      <c r="I49" s="116"/>
      <c r="J49" s="116"/>
      <c r="K49" s="147"/>
      <c r="L49" s="116"/>
      <c r="M49" s="116"/>
      <c r="N49" s="147"/>
    </row>
    <row r="50" spans="2:14" ht="14.25" x14ac:dyDescent="0.15">
      <c r="B50" s="116"/>
      <c r="C50" s="116"/>
      <c r="D50" s="116"/>
      <c r="G50" s="116"/>
      <c r="H50" s="147"/>
      <c r="I50" s="116"/>
      <c r="J50" s="116"/>
      <c r="K50" s="147"/>
      <c r="L50" s="116"/>
      <c r="M50" s="116"/>
      <c r="N50" s="147"/>
    </row>
    <row r="51" spans="2:14" ht="14.25" x14ac:dyDescent="0.15">
      <c r="B51" s="116"/>
      <c r="C51" s="116"/>
      <c r="D51" s="116"/>
      <c r="G51" s="116"/>
      <c r="H51" s="147"/>
      <c r="I51" s="116"/>
      <c r="J51" s="116"/>
      <c r="K51" s="147"/>
      <c r="L51" s="116"/>
      <c r="M51" s="116"/>
      <c r="N51" s="147"/>
    </row>
    <row r="52" spans="2:14" ht="14.25" x14ac:dyDescent="0.15">
      <c r="B52" s="116"/>
      <c r="C52" s="116"/>
      <c r="D52" s="116"/>
      <c r="G52" s="116"/>
      <c r="H52" s="147"/>
      <c r="I52" s="116"/>
      <c r="J52" s="116"/>
      <c r="K52" s="147"/>
      <c r="L52" s="116"/>
      <c r="M52" s="116"/>
      <c r="N52" s="147"/>
    </row>
    <row r="53" spans="2:14" ht="14.25" x14ac:dyDescent="0.15">
      <c r="B53" s="116"/>
      <c r="C53" s="116"/>
      <c r="D53" s="116"/>
      <c r="G53" s="116"/>
      <c r="H53" s="147"/>
      <c r="I53" s="116"/>
      <c r="J53" s="116"/>
      <c r="K53" s="147"/>
      <c r="L53" s="116"/>
      <c r="M53" s="116"/>
      <c r="N53" s="147"/>
    </row>
    <row r="54" spans="2:14" ht="14.25" x14ac:dyDescent="0.15">
      <c r="B54" s="116"/>
      <c r="C54" s="116"/>
      <c r="D54" s="116"/>
      <c r="G54" s="116"/>
      <c r="H54" s="147"/>
      <c r="I54" s="116"/>
      <c r="J54" s="116"/>
      <c r="K54" s="147"/>
      <c r="L54" s="116"/>
      <c r="M54" s="116"/>
      <c r="N54" s="147"/>
    </row>
    <row r="55" spans="2:14" ht="14.25" x14ac:dyDescent="0.15">
      <c r="B55" s="116"/>
      <c r="C55" s="116"/>
      <c r="D55" s="116"/>
      <c r="G55" s="116"/>
      <c r="H55" s="147"/>
      <c r="I55" s="116"/>
      <c r="J55" s="116"/>
      <c r="K55" s="147"/>
      <c r="L55" s="116"/>
      <c r="M55" s="116"/>
      <c r="N55" s="147"/>
    </row>
    <row r="56" spans="2:14" ht="14.25" x14ac:dyDescent="0.15">
      <c r="B56" s="116"/>
      <c r="C56" s="116"/>
      <c r="D56" s="116"/>
      <c r="G56" s="116"/>
      <c r="H56" s="147"/>
      <c r="I56" s="116"/>
      <c r="J56" s="116"/>
      <c r="K56" s="147"/>
      <c r="L56" s="116"/>
      <c r="M56" s="116"/>
      <c r="N56" s="147"/>
    </row>
    <row r="57" spans="2:14" ht="14.25" x14ac:dyDescent="0.15">
      <c r="B57" s="116"/>
      <c r="C57" s="116"/>
      <c r="D57" s="116"/>
      <c r="G57" s="116"/>
      <c r="H57" s="147"/>
      <c r="I57" s="116"/>
      <c r="J57" s="116"/>
      <c r="K57" s="147"/>
      <c r="L57" s="116"/>
      <c r="M57" s="116"/>
      <c r="N57" s="147"/>
    </row>
    <row r="58" spans="2:14" ht="14.25" x14ac:dyDescent="0.15">
      <c r="B58" s="116"/>
      <c r="C58" s="116"/>
      <c r="D58" s="116"/>
      <c r="G58" s="116"/>
      <c r="H58" s="147"/>
      <c r="I58" s="116"/>
      <c r="J58" s="116"/>
      <c r="K58" s="147"/>
      <c r="L58" s="116"/>
      <c r="M58" s="116"/>
      <c r="N58" s="147"/>
    </row>
    <row r="59" spans="2:14" ht="14.25" x14ac:dyDescent="0.15">
      <c r="B59" s="116"/>
      <c r="C59" s="116"/>
      <c r="D59" s="116"/>
      <c r="G59" s="116"/>
      <c r="H59" s="147"/>
      <c r="I59" s="116"/>
      <c r="J59" s="116"/>
      <c r="K59" s="147"/>
      <c r="L59" s="116"/>
      <c r="M59" s="116"/>
      <c r="N59" s="147"/>
    </row>
    <row r="60" spans="2:14" ht="14.25" x14ac:dyDescent="0.15">
      <c r="B60" s="116"/>
      <c r="C60" s="116"/>
      <c r="D60" s="116"/>
      <c r="G60" s="116"/>
      <c r="H60" s="147"/>
      <c r="I60" s="116"/>
      <c r="J60" s="116"/>
      <c r="K60" s="147"/>
      <c r="L60" s="116"/>
      <c r="M60" s="116"/>
      <c r="N60" s="147"/>
    </row>
    <row r="61" spans="2:14" ht="14.25" x14ac:dyDescent="0.15">
      <c r="B61" s="116"/>
      <c r="C61" s="116"/>
      <c r="D61" s="116"/>
      <c r="G61" s="116"/>
      <c r="H61" s="147"/>
      <c r="I61" s="116"/>
      <c r="J61" s="116"/>
      <c r="K61" s="147"/>
      <c r="L61" s="116"/>
      <c r="M61" s="116"/>
      <c r="N61" s="147"/>
    </row>
  </sheetData>
  <mergeCells count="15">
    <mergeCell ref="E1:N1"/>
    <mergeCell ref="A2:O2"/>
    <mergeCell ref="E6:F6"/>
    <mergeCell ref="A7:C7"/>
    <mergeCell ref="E7:F7"/>
    <mergeCell ref="L8:N8"/>
    <mergeCell ref="O8:O10"/>
    <mergeCell ref="I9:K9"/>
    <mergeCell ref="L9:N9"/>
    <mergeCell ref="A11:A26"/>
    <mergeCell ref="A8:C9"/>
    <mergeCell ref="D8:D10"/>
    <mergeCell ref="E8:E10"/>
    <mergeCell ref="F8:F10"/>
    <mergeCell ref="I8:K8"/>
  </mergeCells>
  <phoneticPr fontId="11"/>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DCD131-CEF8-448A-8146-804D32AFD58C}">
  <sheetPr>
    <pageSetUpPr fitToPage="1"/>
  </sheetPr>
  <dimension ref="A1:U64"/>
  <sheetViews>
    <sheetView showZeros="0" zoomScale="60" zoomScaleNormal="60" zoomScaleSheetLayoutView="90" workbookViewId="0"/>
  </sheetViews>
  <sheetFormatPr defaultRowHeight="13.5" x14ac:dyDescent="0.15"/>
  <cols>
    <col min="1" max="1" width="4.5" style="114" customWidth="1"/>
    <col min="2" max="2" width="24.375" style="114" customWidth="1"/>
    <col min="3" max="3" width="28.25" style="114" customWidth="1"/>
    <col min="4" max="4" width="12.5" style="114" hidden="1" customWidth="1"/>
    <col min="5" max="6" width="10.375" style="63" customWidth="1"/>
    <col min="7" max="7" width="10" style="114" customWidth="1"/>
    <col min="8" max="8" width="18.75" style="114" customWidth="1"/>
    <col min="9" max="9" width="22.5" style="114" customWidth="1"/>
    <col min="10" max="10" width="21.25" style="114" customWidth="1"/>
    <col min="11" max="11" width="11.125" style="114" customWidth="1"/>
    <col min="12" max="12" width="22.375" style="114" customWidth="1"/>
    <col min="13" max="13" width="21.25" style="114" customWidth="1"/>
    <col min="14" max="14" width="11.25" style="114" customWidth="1"/>
    <col min="15" max="15" width="12.5" hidden="1" customWidth="1"/>
  </cols>
  <sheetData>
    <row r="1" spans="1:21" s="114" customFormat="1" ht="37.5" customHeight="1" x14ac:dyDescent="0.15">
      <c r="A1" s="113" t="s">
        <v>0</v>
      </c>
      <c r="B1" s="16"/>
      <c r="C1" s="113"/>
      <c r="D1" s="113"/>
      <c r="E1" s="235"/>
      <c r="F1" s="236"/>
      <c r="G1" s="236"/>
      <c r="H1" s="236"/>
      <c r="I1" s="236"/>
      <c r="J1" s="236"/>
      <c r="K1" s="236"/>
      <c r="L1" s="236"/>
      <c r="M1" s="236"/>
      <c r="N1" s="236"/>
      <c r="O1"/>
      <c r="P1"/>
      <c r="Q1"/>
      <c r="R1"/>
      <c r="S1"/>
      <c r="T1"/>
      <c r="U1"/>
    </row>
    <row r="2" spans="1:21" s="114" customFormat="1" ht="36" customHeight="1" x14ac:dyDescent="0.15">
      <c r="A2" s="210" t="s">
        <v>106</v>
      </c>
      <c r="B2" s="211"/>
      <c r="C2" s="211"/>
      <c r="D2" s="211"/>
      <c r="E2" s="211"/>
      <c r="F2" s="211"/>
      <c r="G2" s="211"/>
      <c r="H2" s="211"/>
      <c r="I2" s="211"/>
      <c r="J2" s="211"/>
      <c r="K2" s="211"/>
      <c r="L2" s="211"/>
      <c r="M2" s="211"/>
      <c r="N2" s="211"/>
      <c r="O2" s="236"/>
      <c r="P2"/>
      <c r="Q2"/>
      <c r="R2"/>
      <c r="S2"/>
      <c r="T2"/>
      <c r="U2"/>
    </row>
    <row r="3" spans="1:21" s="114" customFormat="1" ht="18.75" customHeight="1" x14ac:dyDescent="0.15">
      <c r="A3" s="113"/>
      <c r="B3" s="16"/>
      <c r="C3" s="113"/>
      <c r="D3" s="113"/>
      <c r="G3" s="113"/>
      <c r="H3" s="113"/>
      <c r="I3" s="16"/>
      <c r="J3" s="113"/>
      <c r="K3" s="113"/>
      <c r="L3" s="16"/>
      <c r="M3" s="113"/>
      <c r="N3" s="113"/>
      <c r="O3"/>
      <c r="P3"/>
      <c r="Q3"/>
      <c r="R3"/>
      <c r="S3"/>
      <c r="T3"/>
      <c r="U3"/>
    </row>
    <row r="4" spans="1:21" s="114" customFormat="1" ht="23.25" customHeight="1" x14ac:dyDescent="0.15">
      <c r="A4" s="115"/>
      <c r="B4" s="116"/>
      <c r="C4" s="115"/>
      <c r="D4" s="115"/>
      <c r="G4" s="115"/>
      <c r="H4" s="115"/>
      <c r="I4" s="116"/>
      <c r="J4" s="115"/>
      <c r="K4" s="115"/>
      <c r="L4" s="117"/>
      <c r="M4" s="117"/>
      <c r="N4" s="118"/>
      <c r="O4" s="14"/>
      <c r="P4"/>
      <c r="Q4"/>
      <c r="R4"/>
      <c r="S4"/>
      <c r="T4"/>
      <c r="U4"/>
    </row>
    <row r="5" spans="1:21" s="114" customFormat="1" ht="31.5" customHeight="1" x14ac:dyDescent="0.15">
      <c r="A5" s="115"/>
      <c r="B5" s="116"/>
      <c r="C5" s="115"/>
      <c r="D5" s="115"/>
      <c r="G5" s="115"/>
      <c r="H5" s="115"/>
      <c r="I5" s="116"/>
      <c r="J5" s="115"/>
      <c r="K5" s="115"/>
      <c r="L5" s="116"/>
      <c r="M5" s="119"/>
      <c r="N5" s="115"/>
      <c r="O5" s="115"/>
      <c r="P5"/>
      <c r="Q5"/>
      <c r="R5"/>
      <c r="S5"/>
      <c r="T5"/>
      <c r="U5"/>
    </row>
    <row r="6" spans="1:21" ht="31.5" customHeight="1" thickBot="1" x14ac:dyDescent="0.2">
      <c r="A6" s="115"/>
      <c r="B6" s="115"/>
      <c r="C6" s="115"/>
      <c r="D6" s="115"/>
      <c r="E6" s="237"/>
      <c r="F6" s="238"/>
      <c r="G6" s="115"/>
      <c r="H6" s="115"/>
      <c r="I6" s="115"/>
      <c r="J6" s="115"/>
      <c r="K6" s="115"/>
      <c r="L6" s="115"/>
      <c r="M6" s="119"/>
      <c r="N6" s="115"/>
      <c r="O6" s="115"/>
    </row>
    <row r="7" spans="1:21" ht="33.75" customHeight="1" thickBot="1" x14ac:dyDescent="0.3">
      <c r="A7" s="239" t="s">
        <v>374</v>
      </c>
      <c r="B7" s="240"/>
      <c r="C7" s="240"/>
      <c r="D7" s="120"/>
      <c r="E7" s="241" t="s">
        <v>395</v>
      </c>
      <c r="F7" s="242"/>
      <c r="G7" s="121"/>
      <c r="H7" s="121"/>
      <c r="I7" s="121"/>
      <c r="J7" s="121"/>
      <c r="K7" s="122"/>
      <c r="L7" s="121"/>
      <c r="M7" s="121"/>
    </row>
    <row r="8" spans="1:21" ht="18.75" customHeight="1" x14ac:dyDescent="0.15">
      <c r="A8" s="243"/>
      <c r="B8" s="244"/>
      <c r="C8" s="245"/>
      <c r="D8" s="223" t="s">
        <v>119</v>
      </c>
      <c r="E8" s="249" t="s">
        <v>396</v>
      </c>
      <c r="F8" s="252" t="s">
        <v>397</v>
      </c>
      <c r="G8" s="123" t="s">
        <v>398</v>
      </c>
      <c r="H8" s="124" t="s">
        <v>399</v>
      </c>
      <c r="I8" s="255" t="s">
        <v>400</v>
      </c>
      <c r="J8" s="256"/>
      <c r="K8" s="257"/>
      <c r="L8" s="220" t="s">
        <v>401</v>
      </c>
      <c r="M8" s="221"/>
      <c r="N8" s="222"/>
      <c r="O8" s="223" t="s">
        <v>119</v>
      </c>
    </row>
    <row r="9" spans="1:21" ht="18.75" customHeight="1" x14ac:dyDescent="0.15">
      <c r="A9" s="246"/>
      <c r="B9" s="247"/>
      <c r="C9" s="248"/>
      <c r="D9" s="224"/>
      <c r="E9" s="250"/>
      <c r="F9" s="253"/>
      <c r="G9" s="23" t="s">
        <v>402</v>
      </c>
      <c r="H9" s="125" t="s">
        <v>403</v>
      </c>
      <c r="I9" s="226" t="s">
        <v>404</v>
      </c>
      <c r="J9" s="227"/>
      <c r="K9" s="228"/>
      <c r="L9" s="229" t="s">
        <v>405</v>
      </c>
      <c r="M9" s="230"/>
      <c r="N9" s="231"/>
      <c r="O9" s="224"/>
    </row>
    <row r="10" spans="1:21" ht="18.75" customHeight="1" thickBot="1" x14ac:dyDescent="0.2">
      <c r="A10" s="126"/>
      <c r="B10" s="127" t="s">
        <v>114</v>
      </c>
      <c r="C10" s="128" t="s">
        <v>406</v>
      </c>
      <c r="D10" s="225"/>
      <c r="E10" s="251"/>
      <c r="F10" s="254"/>
      <c r="G10" s="129" t="s">
        <v>397</v>
      </c>
      <c r="H10" s="130" t="s">
        <v>407</v>
      </c>
      <c r="I10" s="131" t="s">
        <v>114</v>
      </c>
      <c r="J10" s="128" t="s">
        <v>406</v>
      </c>
      <c r="K10" s="132" t="s">
        <v>407</v>
      </c>
      <c r="L10" s="131" t="s">
        <v>114</v>
      </c>
      <c r="M10" s="130" t="s">
        <v>406</v>
      </c>
      <c r="N10" s="132" t="s">
        <v>407</v>
      </c>
      <c r="O10" s="225"/>
    </row>
    <row r="11" spans="1:21" ht="14.25" x14ac:dyDescent="0.15">
      <c r="A11" s="232" t="s">
        <v>128</v>
      </c>
      <c r="B11" s="133" t="s">
        <v>84</v>
      </c>
      <c r="C11" s="133" t="s">
        <v>311</v>
      </c>
      <c r="D11" s="133"/>
      <c r="E11" s="54" t="s">
        <v>146</v>
      </c>
      <c r="F11" s="54"/>
      <c r="G11" s="133"/>
      <c r="H11" s="134">
        <v>20</v>
      </c>
      <c r="I11" s="133" t="s">
        <v>86</v>
      </c>
      <c r="J11" s="133" t="s">
        <v>311</v>
      </c>
      <c r="K11" s="134">
        <v>10</v>
      </c>
      <c r="L11" s="133" t="s">
        <v>88</v>
      </c>
      <c r="M11" s="133" t="s">
        <v>311</v>
      </c>
      <c r="N11" s="134">
        <v>10</v>
      </c>
      <c r="O11" s="135"/>
    </row>
    <row r="12" spans="1:21" ht="14.25" x14ac:dyDescent="0.15">
      <c r="A12" s="233"/>
      <c r="B12" s="139"/>
      <c r="C12" s="139" t="s">
        <v>201</v>
      </c>
      <c r="D12" s="139"/>
      <c r="E12" s="77"/>
      <c r="F12" s="77"/>
      <c r="G12" s="139"/>
      <c r="H12" s="140">
        <v>20</v>
      </c>
      <c r="I12" s="139"/>
      <c r="J12" s="141" t="s">
        <v>415</v>
      </c>
      <c r="K12" s="140">
        <v>15</v>
      </c>
      <c r="L12" s="136"/>
      <c r="M12" s="136"/>
      <c r="N12" s="137"/>
      <c r="O12" s="138"/>
    </row>
    <row r="13" spans="1:21" ht="14.25" x14ac:dyDescent="0.15">
      <c r="A13" s="233"/>
      <c r="B13" s="139"/>
      <c r="C13" s="139" t="s">
        <v>180</v>
      </c>
      <c r="D13" s="139"/>
      <c r="E13" s="77"/>
      <c r="F13" s="77"/>
      <c r="G13" s="139"/>
      <c r="H13" s="140">
        <v>20</v>
      </c>
      <c r="I13" s="139"/>
      <c r="J13" s="139" t="s">
        <v>180</v>
      </c>
      <c r="K13" s="140">
        <v>10</v>
      </c>
      <c r="L13" s="139" t="s">
        <v>92</v>
      </c>
      <c r="M13" s="139" t="s">
        <v>180</v>
      </c>
      <c r="N13" s="140">
        <v>10</v>
      </c>
      <c r="O13" s="142"/>
    </row>
    <row r="14" spans="1:21" ht="14.25" x14ac:dyDescent="0.15">
      <c r="A14" s="233"/>
      <c r="B14" s="139"/>
      <c r="C14" s="139" t="s">
        <v>315</v>
      </c>
      <c r="D14" s="139"/>
      <c r="E14" s="77"/>
      <c r="F14" s="77"/>
      <c r="G14" s="139"/>
      <c r="H14" s="140">
        <v>10</v>
      </c>
      <c r="I14" s="139"/>
      <c r="J14" s="139" t="s">
        <v>315</v>
      </c>
      <c r="K14" s="140">
        <v>10</v>
      </c>
      <c r="L14" s="139"/>
      <c r="M14" s="139" t="s">
        <v>315</v>
      </c>
      <c r="N14" s="140">
        <v>10</v>
      </c>
      <c r="O14" s="142"/>
    </row>
    <row r="15" spans="1:21" ht="14.25" x14ac:dyDescent="0.15">
      <c r="A15" s="233"/>
      <c r="B15" s="139"/>
      <c r="C15" s="139" t="s">
        <v>229</v>
      </c>
      <c r="D15" s="139"/>
      <c r="E15" s="77"/>
      <c r="F15" s="77"/>
      <c r="G15" s="139"/>
      <c r="H15" s="140">
        <v>10</v>
      </c>
      <c r="I15" s="139"/>
      <c r="J15" s="139" t="s">
        <v>229</v>
      </c>
      <c r="K15" s="140">
        <v>10</v>
      </c>
      <c r="L15" s="139"/>
      <c r="M15" s="139" t="s">
        <v>229</v>
      </c>
      <c r="N15" s="140">
        <v>5</v>
      </c>
      <c r="O15" s="142"/>
    </row>
    <row r="16" spans="1:21" ht="14.25" x14ac:dyDescent="0.15">
      <c r="A16" s="233"/>
      <c r="B16" s="139"/>
      <c r="C16" s="139"/>
      <c r="D16" s="139"/>
      <c r="E16" s="77"/>
      <c r="F16" s="77"/>
      <c r="G16" s="139" t="s">
        <v>158</v>
      </c>
      <c r="H16" s="140" t="s">
        <v>412</v>
      </c>
      <c r="I16" s="139"/>
      <c r="J16" s="139"/>
      <c r="K16" s="140"/>
      <c r="L16" s="136"/>
      <c r="M16" s="136"/>
      <c r="N16" s="137"/>
      <c r="O16" s="138"/>
    </row>
    <row r="17" spans="1:15" ht="14.25" x14ac:dyDescent="0.15">
      <c r="A17" s="233"/>
      <c r="B17" s="139"/>
      <c r="C17" s="139"/>
      <c r="D17" s="139"/>
      <c r="E17" s="77"/>
      <c r="F17" s="77"/>
      <c r="G17" s="139" t="s">
        <v>160</v>
      </c>
      <c r="H17" s="140" t="s">
        <v>413</v>
      </c>
      <c r="I17" s="139"/>
      <c r="J17" s="139"/>
      <c r="K17" s="140"/>
      <c r="L17" s="139" t="s">
        <v>60</v>
      </c>
      <c r="M17" s="139" t="s">
        <v>143</v>
      </c>
      <c r="N17" s="140">
        <v>10</v>
      </c>
      <c r="O17" s="142"/>
    </row>
    <row r="18" spans="1:15" ht="14.25" x14ac:dyDescent="0.15">
      <c r="A18" s="233"/>
      <c r="B18" s="136"/>
      <c r="C18" s="136"/>
      <c r="D18" s="136"/>
      <c r="E18" s="66"/>
      <c r="F18" s="66"/>
      <c r="G18" s="136"/>
      <c r="H18" s="137"/>
      <c r="I18" s="136"/>
      <c r="J18" s="136"/>
      <c r="K18" s="137"/>
      <c r="L18" s="136"/>
      <c r="M18" s="136"/>
      <c r="N18" s="137"/>
      <c r="O18" s="138"/>
    </row>
    <row r="19" spans="1:15" ht="14.25" x14ac:dyDescent="0.15">
      <c r="A19" s="233"/>
      <c r="B19" s="139" t="s">
        <v>90</v>
      </c>
      <c r="C19" s="139" t="s">
        <v>143</v>
      </c>
      <c r="D19" s="139"/>
      <c r="E19" s="77"/>
      <c r="F19" s="77"/>
      <c r="G19" s="139"/>
      <c r="H19" s="140">
        <v>10</v>
      </c>
      <c r="I19" s="139" t="s">
        <v>91</v>
      </c>
      <c r="J19" s="139" t="s">
        <v>143</v>
      </c>
      <c r="K19" s="140">
        <v>10</v>
      </c>
      <c r="L19" s="139" t="s">
        <v>22</v>
      </c>
      <c r="M19" s="139" t="s">
        <v>323</v>
      </c>
      <c r="N19" s="140">
        <v>10</v>
      </c>
      <c r="O19" s="142"/>
    </row>
    <row r="20" spans="1:15" ht="14.25" x14ac:dyDescent="0.15">
      <c r="A20" s="233"/>
      <c r="B20" s="139"/>
      <c r="C20" s="139" t="s">
        <v>322</v>
      </c>
      <c r="D20" s="139"/>
      <c r="E20" s="77"/>
      <c r="F20" s="77"/>
      <c r="G20" s="139"/>
      <c r="H20" s="140">
        <v>5</v>
      </c>
      <c r="I20" s="139"/>
      <c r="J20" s="139"/>
      <c r="K20" s="140"/>
      <c r="L20" s="139"/>
      <c r="M20" s="139"/>
      <c r="N20" s="140"/>
      <c r="O20" s="142"/>
    </row>
    <row r="21" spans="1:15" ht="14.25" x14ac:dyDescent="0.15">
      <c r="A21" s="233"/>
      <c r="B21" s="139"/>
      <c r="C21" s="139"/>
      <c r="D21" s="139"/>
      <c r="E21" s="77"/>
      <c r="F21" s="77"/>
      <c r="G21" s="139" t="s">
        <v>158</v>
      </c>
      <c r="H21" s="140" t="s">
        <v>412</v>
      </c>
      <c r="I21" s="136"/>
      <c r="J21" s="136"/>
      <c r="K21" s="137"/>
      <c r="L21" s="139"/>
      <c r="M21" s="139"/>
      <c r="N21" s="140"/>
      <c r="O21" s="142"/>
    </row>
    <row r="22" spans="1:15" ht="14.25" x14ac:dyDescent="0.15">
      <c r="A22" s="233"/>
      <c r="B22" s="136"/>
      <c r="C22" s="136"/>
      <c r="D22" s="136"/>
      <c r="E22" s="66"/>
      <c r="F22" s="66"/>
      <c r="G22" s="136"/>
      <c r="H22" s="137"/>
      <c r="I22" s="139" t="s">
        <v>22</v>
      </c>
      <c r="J22" s="139" t="s">
        <v>323</v>
      </c>
      <c r="K22" s="140">
        <v>20</v>
      </c>
      <c r="L22" s="139"/>
      <c r="M22" s="139"/>
      <c r="N22" s="140"/>
      <c r="O22" s="142"/>
    </row>
    <row r="23" spans="1:15" ht="14.25" x14ac:dyDescent="0.15">
      <c r="A23" s="233"/>
      <c r="B23" s="139" t="s">
        <v>22</v>
      </c>
      <c r="C23" s="139" t="s">
        <v>323</v>
      </c>
      <c r="D23" s="139"/>
      <c r="E23" s="77" t="s">
        <v>139</v>
      </c>
      <c r="F23" s="143"/>
      <c r="G23" s="139"/>
      <c r="H23" s="140">
        <v>30</v>
      </c>
      <c r="I23" s="139"/>
      <c r="J23" s="139"/>
      <c r="K23" s="140"/>
      <c r="L23" s="139"/>
      <c r="M23" s="139"/>
      <c r="N23" s="140"/>
      <c r="O23" s="142"/>
    </row>
    <row r="24" spans="1:15" ht="14.25" x14ac:dyDescent="0.15">
      <c r="A24" s="233"/>
      <c r="B24" s="139"/>
      <c r="C24" s="139"/>
      <c r="D24" s="139"/>
      <c r="E24" s="77"/>
      <c r="F24" s="77"/>
      <c r="G24" s="139" t="s">
        <v>151</v>
      </c>
      <c r="H24" s="140" t="s">
        <v>413</v>
      </c>
      <c r="I24" s="139"/>
      <c r="J24" s="139"/>
      <c r="K24" s="140"/>
      <c r="L24" s="139"/>
      <c r="M24" s="139"/>
      <c r="N24" s="140"/>
      <c r="O24" s="142"/>
    </row>
    <row r="25" spans="1:15" ht="15" thickBot="1" x14ac:dyDescent="0.2">
      <c r="A25" s="234"/>
      <c r="B25" s="144"/>
      <c r="C25" s="144"/>
      <c r="D25" s="144"/>
      <c r="E25" s="88"/>
      <c r="F25" s="88"/>
      <c r="G25" s="144"/>
      <c r="H25" s="145"/>
      <c r="I25" s="144"/>
      <c r="J25" s="144"/>
      <c r="K25" s="145"/>
      <c r="L25" s="144"/>
      <c r="M25" s="144"/>
      <c r="N25" s="145"/>
      <c r="O25" s="146"/>
    </row>
    <row r="26" spans="1:15" ht="14.25" x14ac:dyDescent="0.15">
      <c r="B26" s="116"/>
      <c r="C26" s="116"/>
      <c r="D26" s="116"/>
      <c r="G26" s="116"/>
      <c r="H26" s="147"/>
      <c r="I26" s="116"/>
      <c r="J26" s="116"/>
      <c r="K26" s="147"/>
      <c r="L26" s="116"/>
      <c r="M26" s="116"/>
      <c r="N26" s="147"/>
    </row>
    <row r="27" spans="1:15" ht="14.25" x14ac:dyDescent="0.15">
      <c r="B27" s="116"/>
      <c r="C27" s="116"/>
      <c r="D27" s="116"/>
      <c r="G27" s="116"/>
      <c r="H27" s="147"/>
      <c r="I27" s="116"/>
      <c r="J27" s="116"/>
      <c r="K27" s="147"/>
      <c r="L27" s="116"/>
      <c r="M27" s="116"/>
      <c r="N27" s="147"/>
    </row>
    <row r="28" spans="1:15" ht="14.25" x14ac:dyDescent="0.15">
      <c r="B28" s="116"/>
      <c r="C28" s="116"/>
      <c r="D28" s="116"/>
      <c r="G28" s="116"/>
      <c r="H28" s="147"/>
      <c r="I28" s="116"/>
      <c r="J28" s="116"/>
      <c r="K28" s="147"/>
      <c r="L28" s="116"/>
      <c r="M28" s="116"/>
      <c r="N28" s="147"/>
    </row>
    <row r="29" spans="1:15" ht="14.25" x14ac:dyDescent="0.15">
      <c r="B29" s="116"/>
      <c r="C29" s="116"/>
      <c r="D29" s="116"/>
      <c r="G29" s="116"/>
      <c r="H29" s="147"/>
      <c r="I29" s="116"/>
      <c r="J29" s="116"/>
      <c r="K29" s="147"/>
      <c r="L29" s="116"/>
      <c r="M29" s="116"/>
      <c r="N29" s="147"/>
    </row>
    <row r="30" spans="1:15" ht="14.25" x14ac:dyDescent="0.15">
      <c r="B30" s="116"/>
      <c r="C30" s="116"/>
      <c r="D30" s="116"/>
      <c r="G30" s="116"/>
      <c r="H30" s="147"/>
      <c r="I30" s="116"/>
      <c r="J30" s="116"/>
      <c r="K30" s="147"/>
      <c r="L30" s="116"/>
      <c r="M30" s="116"/>
      <c r="N30" s="147"/>
    </row>
    <row r="31" spans="1:15" ht="14.25" x14ac:dyDescent="0.15">
      <c r="B31" s="116"/>
      <c r="C31" s="116"/>
      <c r="D31" s="116"/>
      <c r="G31" s="116"/>
      <c r="H31" s="147"/>
      <c r="I31" s="116"/>
      <c r="J31" s="116"/>
      <c r="K31" s="147"/>
      <c r="L31" s="116"/>
      <c r="M31" s="116"/>
      <c r="N31" s="147"/>
    </row>
    <row r="32" spans="1:15" ht="14.25" x14ac:dyDescent="0.15">
      <c r="B32" s="116"/>
      <c r="C32" s="116"/>
      <c r="D32" s="116"/>
      <c r="G32" s="116"/>
      <c r="H32" s="147"/>
      <c r="I32" s="116"/>
      <c r="J32" s="116"/>
      <c r="K32" s="147"/>
      <c r="L32" s="116"/>
      <c r="M32" s="116"/>
      <c r="N32" s="147"/>
    </row>
    <row r="33" spans="2:14" ht="14.25" x14ac:dyDescent="0.15">
      <c r="B33" s="116"/>
      <c r="C33" s="116"/>
      <c r="D33" s="116"/>
      <c r="G33" s="116"/>
      <c r="H33" s="147"/>
      <c r="I33" s="116"/>
      <c r="J33" s="116"/>
      <c r="K33" s="147"/>
      <c r="L33" s="116"/>
      <c r="M33" s="116"/>
      <c r="N33" s="147"/>
    </row>
    <row r="34" spans="2:14" ht="14.25" x14ac:dyDescent="0.15">
      <c r="B34" s="116"/>
      <c r="C34" s="116"/>
      <c r="D34" s="116"/>
      <c r="G34" s="116"/>
      <c r="H34" s="147"/>
      <c r="I34" s="116"/>
      <c r="J34" s="116"/>
      <c r="K34" s="147"/>
      <c r="L34" s="116"/>
      <c r="M34" s="116"/>
      <c r="N34" s="147"/>
    </row>
    <row r="35" spans="2:14" ht="14.25" x14ac:dyDescent="0.15">
      <c r="B35" s="116"/>
      <c r="C35" s="116"/>
      <c r="D35" s="116"/>
      <c r="G35" s="116"/>
      <c r="H35" s="147"/>
      <c r="I35" s="116"/>
      <c r="J35" s="116"/>
      <c r="K35" s="147"/>
      <c r="L35" s="116"/>
      <c r="M35" s="116"/>
      <c r="N35" s="147"/>
    </row>
    <row r="36" spans="2:14" ht="14.25" x14ac:dyDescent="0.15">
      <c r="B36" s="116"/>
      <c r="C36" s="116"/>
      <c r="D36" s="116"/>
      <c r="G36" s="116"/>
      <c r="H36" s="147"/>
      <c r="I36" s="116"/>
      <c r="J36" s="116"/>
      <c r="K36" s="147"/>
      <c r="L36" s="116"/>
      <c r="M36" s="116"/>
      <c r="N36" s="147"/>
    </row>
    <row r="37" spans="2:14" ht="14.25" x14ac:dyDescent="0.15">
      <c r="B37" s="116"/>
      <c r="C37" s="116"/>
      <c r="D37" s="116"/>
      <c r="G37" s="116"/>
      <c r="H37" s="147"/>
      <c r="I37" s="116"/>
      <c r="J37" s="116"/>
      <c r="K37" s="147"/>
      <c r="L37" s="116"/>
      <c r="M37" s="116"/>
      <c r="N37" s="147"/>
    </row>
    <row r="38" spans="2:14" ht="14.25" x14ac:dyDescent="0.15">
      <c r="B38" s="116"/>
      <c r="C38" s="116"/>
      <c r="D38" s="116"/>
      <c r="G38" s="116"/>
      <c r="H38" s="147"/>
      <c r="I38" s="116"/>
      <c r="J38" s="116"/>
      <c r="K38" s="147"/>
      <c r="L38" s="116"/>
      <c r="M38" s="116"/>
      <c r="N38" s="147"/>
    </row>
    <row r="39" spans="2:14" ht="14.25" x14ac:dyDescent="0.15">
      <c r="B39" s="116"/>
      <c r="C39" s="116"/>
      <c r="D39" s="116"/>
      <c r="G39" s="116"/>
      <c r="H39" s="147"/>
      <c r="I39" s="116"/>
      <c r="J39" s="116"/>
      <c r="K39" s="147"/>
      <c r="L39" s="116"/>
      <c r="M39" s="116"/>
      <c r="N39" s="147"/>
    </row>
    <row r="40" spans="2:14" ht="14.25" x14ac:dyDescent="0.15">
      <c r="B40" s="116"/>
      <c r="C40" s="116"/>
      <c r="D40" s="116"/>
      <c r="G40" s="116"/>
      <c r="H40" s="147"/>
      <c r="I40" s="116"/>
      <c r="J40" s="116"/>
      <c r="K40" s="147"/>
      <c r="L40" s="116"/>
      <c r="M40" s="116"/>
      <c r="N40" s="147"/>
    </row>
    <row r="41" spans="2:14" ht="14.25" x14ac:dyDescent="0.15">
      <c r="B41" s="116"/>
      <c r="C41" s="116"/>
      <c r="D41" s="116"/>
      <c r="G41" s="116"/>
      <c r="H41" s="147"/>
      <c r="I41" s="116"/>
      <c r="J41" s="116"/>
      <c r="K41" s="147"/>
      <c r="L41" s="116"/>
      <c r="M41" s="116"/>
      <c r="N41" s="147"/>
    </row>
    <row r="42" spans="2:14" ht="14.25" x14ac:dyDescent="0.15">
      <c r="B42" s="116"/>
      <c r="C42" s="116"/>
      <c r="D42" s="116"/>
      <c r="G42" s="116"/>
      <c r="H42" s="147"/>
      <c r="I42" s="116"/>
      <c r="J42" s="116"/>
      <c r="K42" s="147"/>
      <c r="L42" s="116"/>
      <c r="M42" s="116"/>
      <c r="N42" s="147"/>
    </row>
    <row r="43" spans="2:14" ht="14.25" x14ac:dyDescent="0.15">
      <c r="B43" s="116"/>
      <c r="C43" s="116"/>
      <c r="D43" s="116"/>
      <c r="G43" s="116"/>
      <c r="H43" s="147"/>
      <c r="I43" s="116"/>
      <c r="J43" s="116"/>
      <c r="K43" s="147"/>
      <c r="L43" s="116"/>
      <c r="M43" s="116"/>
      <c r="N43" s="147"/>
    </row>
    <row r="44" spans="2:14" ht="14.25" x14ac:dyDescent="0.15">
      <c r="B44" s="116"/>
      <c r="C44" s="116"/>
      <c r="D44" s="116"/>
      <c r="G44" s="116"/>
      <c r="H44" s="147"/>
      <c r="I44" s="116"/>
      <c r="J44" s="116"/>
      <c r="K44" s="147"/>
      <c r="L44" s="116"/>
      <c r="M44" s="116"/>
      <c r="N44" s="147"/>
    </row>
    <row r="45" spans="2:14" ht="14.25" x14ac:dyDescent="0.15">
      <c r="B45" s="116"/>
      <c r="C45" s="116"/>
      <c r="D45" s="116"/>
      <c r="G45" s="116"/>
      <c r="H45" s="147"/>
      <c r="I45" s="116"/>
      <c r="J45" s="116"/>
      <c r="K45" s="147"/>
      <c r="L45" s="116"/>
      <c r="M45" s="116"/>
      <c r="N45" s="147"/>
    </row>
    <row r="46" spans="2:14" ht="14.25" x14ac:dyDescent="0.15">
      <c r="B46" s="116"/>
      <c r="C46" s="116"/>
      <c r="D46" s="116"/>
      <c r="G46" s="116"/>
      <c r="H46" s="147"/>
      <c r="I46" s="116"/>
      <c r="J46" s="116"/>
      <c r="K46" s="147"/>
      <c r="L46" s="116"/>
      <c r="M46" s="116"/>
      <c r="N46" s="147"/>
    </row>
    <row r="47" spans="2:14" ht="14.25" x14ac:dyDescent="0.15">
      <c r="B47" s="116"/>
      <c r="C47" s="116"/>
      <c r="D47" s="116"/>
      <c r="G47" s="116"/>
      <c r="H47" s="147"/>
      <c r="I47" s="116"/>
      <c r="J47" s="116"/>
      <c r="K47" s="147"/>
      <c r="L47" s="116"/>
      <c r="M47" s="116"/>
      <c r="N47" s="147"/>
    </row>
    <row r="48" spans="2:14" ht="14.25" x14ac:dyDescent="0.15">
      <c r="B48" s="116"/>
      <c r="C48" s="116"/>
      <c r="D48" s="116"/>
      <c r="G48" s="116"/>
      <c r="H48" s="147"/>
      <c r="I48" s="116"/>
      <c r="J48" s="116"/>
      <c r="K48" s="147"/>
      <c r="L48" s="116"/>
      <c r="M48" s="116"/>
      <c r="N48" s="147"/>
    </row>
    <row r="49" spans="2:14" ht="14.25" x14ac:dyDescent="0.15">
      <c r="B49" s="116"/>
      <c r="C49" s="116"/>
      <c r="D49" s="116"/>
      <c r="G49" s="116"/>
      <c r="H49" s="147"/>
      <c r="I49" s="116"/>
      <c r="J49" s="116"/>
      <c r="K49" s="147"/>
      <c r="L49" s="116"/>
      <c r="M49" s="116"/>
      <c r="N49" s="147"/>
    </row>
    <row r="50" spans="2:14" ht="14.25" x14ac:dyDescent="0.15">
      <c r="B50" s="116"/>
      <c r="C50" s="116"/>
      <c r="D50" s="116"/>
      <c r="G50" s="116"/>
      <c r="H50" s="147"/>
      <c r="I50" s="116"/>
      <c r="J50" s="116"/>
      <c r="K50" s="147"/>
      <c r="L50" s="116"/>
      <c r="M50" s="116"/>
      <c r="N50" s="147"/>
    </row>
    <row r="51" spans="2:14" ht="14.25" x14ac:dyDescent="0.15">
      <c r="B51" s="116"/>
      <c r="C51" s="116"/>
      <c r="D51" s="116"/>
      <c r="G51" s="116"/>
      <c r="H51" s="147"/>
      <c r="I51" s="116"/>
      <c r="J51" s="116"/>
      <c r="K51" s="147"/>
      <c r="L51" s="116"/>
      <c r="M51" s="116"/>
      <c r="N51" s="147"/>
    </row>
    <row r="52" spans="2:14" ht="14.25" x14ac:dyDescent="0.15">
      <c r="B52" s="116"/>
      <c r="C52" s="116"/>
      <c r="D52" s="116"/>
      <c r="G52" s="116"/>
      <c r="H52" s="147"/>
      <c r="I52" s="116"/>
      <c r="J52" s="116"/>
      <c r="K52" s="147"/>
      <c r="L52" s="116"/>
      <c r="M52" s="116"/>
      <c r="N52" s="147"/>
    </row>
    <row r="53" spans="2:14" ht="14.25" x14ac:dyDescent="0.15">
      <c r="B53" s="116"/>
      <c r="C53" s="116"/>
      <c r="D53" s="116"/>
      <c r="G53" s="116"/>
      <c r="H53" s="147"/>
      <c r="I53" s="116"/>
      <c r="J53" s="116"/>
      <c r="K53" s="147"/>
      <c r="L53" s="116"/>
      <c r="M53" s="116"/>
      <c r="N53" s="147"/>
    </row>
    <row r="54" spans="2:14" ht="14.25" x14ac:dyDescent="0.15">
      <c r="B54" s="116"/>
      <c r="C54" s="116"/>
      <c r="D54" s="116"/>
      <c r="G54" s="116"/>
      <c r="H54" s="147"/>
      <c r="I54" s="116"/>
      <c r="J54" s="116"/>
      <c r="K54" s="147"/>
      <c r="L54" s="116"/>
      <c r="M54" s="116"/>
      <c r="N54" s="147"/>
    </row>
    <row r="55" spans="2:14" ht="14.25" x14ac:dyDescent="0.15">
      <c r="B55" s="116"/>
      <c r="C55" s="116"/>
      <c r="D55" s="116"/>
      <c r="G55" s="116"/>
      <c r="H55" s="147"/>
      <c r="I55" s="116"/>
      <c r="J55" s="116"/>
      <c r="K55" s="147"/>
      <c r="L55" s="116"/>
      <c r="M55" s="116"/>
      <c r="N55" s="147"/>
    </row>
    <row r="56" spans="2:14" ht="14.25" x14ac:dyDescent="0.15">
      <c r="B56" s="116"/>
      <c r="C56" s="116"/>
      <c r="D56" s="116"/>
      <c r="G56" s="116"/>
      <c r="H56" s="147"/>
      <c r="I56" s="116"/>
      <c r="J56" s="116"/>
      <c r="K56" s="147"/>
      <c r="L56" s="116"/>
      <c r="M56" s="116"/>
      <c r="N56" s="147"/>
    </row>
    <row r="57" spans="2:14" ht="14.25" x14ac:dyDescent="0.15">
      <c r="B57" s="116"/>
      <c r="C57" s="116"/>
      <c r="D57" s="116"/>
      <c r="G57" s="116"/>
      <c r="H57" s="147"/>
      <c r="I57" s="116"/>
      <c r="J57" s="116"/>
      <c r="K57" s="147"/>
      <c r="L57" s="116"/>
      <c r="M57" s="116"/>
      <c r="N57" s="147"/>
    </row>
    <row r="58" spans="2:14" ht="14.25" x14ac:dyDescent="0.15">
      <c r="B58" s="116"/>
      <c r="C58" s="116"/>
      <c r="D58" s="116"/>
      <c r="G58" s="116"/>
      <c r="H58" s="147"/>
      <c r="I58" s="116"/>
      <c r="J58" s="116"/>
      <c r="K58" s="147"/>
      <c r="L58" s="116"/>
      <c r="M58" s="116"/>
      <c r="N58" s="147"/>
    </row>
    <row r="59" spans="2:14" ht="14.25" x14ac:dyDescent="0.15">
      <c r="B59" s="116"/>
      <c r="C59" s="116"/>
      <c r="D59" s="116"/>
      <c r="G59" s="116"/>
      <c r="H59" s="147"/>
      <c r="I59" s="116"/>
      <c r="J59" s="116"/>
      <c r="K59" s="147"/>
      <c r="L59" s="116"/>
      <c r="M59" s="116"/>
      <c r="N59" s="147"/>
    </row>
    <row r="60" spans="2:14" ht="14.25" x14ac:dyDescent="0.15">
      <c r="B60" s="116"/>
      <c r="C60" s="116"/>
      <c r="D60" s="116"/>
      <c r="G60" s="116"/>
      <c r="H60" s="147"/>
      <c r="I60" s="116"/>
      <c r="J60" s="116"/>
      <c r="K60" s="147"/>
      <c r="L60" s="116"/>
      <c r="M60" s="116"/>
      <c r="N60" s="147"/>
    </row>
    <row r="61" spans="2:14" ht="14.25" x14ac:dyDescent="0.15">
      <c r="B61" s="116"/>
      <c r="C61" s="116"/>
      <c r="D61" s="116"/>
      <c r="G61" s="116"/>
      <c r="H61" s="147"/>
      <c r="I61" s="116"/>
      <c r="J61" s="116"/>
      <c r="K61" s="147"/>
      <c r="L61" s="116"/>
      <c r="M61" s="116"/>
      <c r="N61" s="147"/>
    </row>
    <row r="62" spans="2:14" ht="14.25" x14ac:dyDescent="0.15">
      <c r="B62" s="116"/>
      <c r="C62" s="116"/>
      <c r="D62" s="116"/>
      <c r="G62" s="116"/>
      <c r="H62" s="147"/>
      <c r="I62" s="116"/>
      <c r="J62" s="116"/>
      <c r="K62" s="147"/>
      <c r="L62" s="116"/>
      <c r="M62" s="116"/>
      <c r="N62" s="147"/>
    </row>
    <row r="63" spans="2:14" ht="14.25" x14ac:dyDescent="0.15">
      <c r="B63" s="116"/>
      <c r="C63" s="116"/>
      <c r="D63" s="116"/>
      <c r="G63" s="116"/>
      <c r="H63" s="147"/>
      <c r="I63" s="116"/>
      <c r="J63" s="116"/>
      <c r="K63" s="147"/>
      <c r="L63" s="116"/>
      <c r="M63" s="116"/>
      <c r="N63" s="147"/>
    </row>
    <row r="64" spans="2:14" ht="14.25" x14ac:dyDescent="0.15">
      <c r="B64" s="116"/>
      <c r="C64" s="116"/>
      <c r="D64" s="116"/>
      <c r="G64" s="116"/>
      <c r="H64" s="147"/>
      <c r="I64" s="116"/>
      <c r="J64" s="116"/>
      <c r="K64" s="147"/>
      <c r="L64" s="116"/>
      <c r="M64" s="116"/>
      <c r="N64" s="147"/>
    </row>
  </sheetData>
  <mergeCells count="15">
    <mergeCell ref="E1:N1"/>
    <mergeCell ref="A2:O2"/>
    <mergeCell ref="E6:F6"/>
    <mergeCell ref="A7:C7"/>
    <mergeCell ref="E7:F7"/>
    <mergeCell ref="L8:N8"/>
    <mergeCell ref="O8:O10"/>
    <mergeCell ref="I9:K9"/>
    <mergeCell ref="L9:N9"/>
    <mergeCell ref="A11:A25"/>
    <mergeCell ref="A8:C9"/>
    <mergeCell ref="D8:D10"/>
    <mergeCell ref="E8:E10"/>
    <mergeCell ref="F8:F10"/>
    <mergeCell ref="I8:K8"/>
  </mergeCells>
  <phoneticPr fontId="11"/>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AB24"/>
  <sheetViews>
    <sheetView showZeros="0" zoomScale="60" zoomScaleNormal="60" zoomScaleSheetLayoutView="80" workbookViewId="0"/>
  </sheetViews>
  <sheetFormatPr defaultColWidth="9" defaultRowHeight="18.75" customHeight="1" x14ac:dyDescent="0.15"/>
  <cols>
    <col min="1" max="1" width="4.125" style="97" customWidth="1"/>
    <col min="2" max="2" width="22.5" style="98" customWidth="1"/>
    <col min="3" max="3" width="26.625" style="98" customWidth="1"/>
    <col min="4" max="4" width="17.125" style="63" customWidth="1"/>
    <col min="5" max="5" width="8.125" style="99" customWidth="1"/>
    <col min="6" max="6" width="4" style="100" customWidth="1"/>
    <col min="7" max="7" width="10.25" style="100" hidden="1" customWidth="1"/>
    <col min="8" max="8" width="23.25" style="31" customWidth="1"/>
    <col min="9" max="9" width="17.125" style="63" customWidth="1"/>
    <col min="10" max="10" width="8.125" style="100" customWidth="1"/>
    <col min="11" max="11" width="4" style="100" customWidth="1"/>
    <col min="12" max="12" width="10.25" style="100" hidden="1" customWidth="1"/>
    <col min="13" max="13" width="8.25" style="100" customWidth="1"/>
    <col min="14" max="14" width="8.625" style="101" hidden="1" customWidth="1"/>
    <col min="15" max="15" width="97.75" style="98" customWidth="1"/>
    <col min="16" max="16" width="14.125" style="31" customWidth="1"/>
    <col min="17" max="17" width="16" style="63" customWidth="1"/>
    <col min="18" max="18" width="10.125" style="102" customWidth="1"/>
    <col min="19" max="19" width="10.125" style="99" customWidth="1"/>
    <col min="20" max="20" width="10.125" style="63" customWidth="1"/>
    <col min="21" max="21" width="5.125" style="63" customWidth="1"/>
    <col min="29" max="256" width="9" style="13"/>
    <col min="257" max="257" width="4.125" style="13" customWidth="1"/>
    <col min="258" max="258" width="22.5" style="13" customWidth="1"/>
    <col min="259" max="259" width="26.625" style="13" customWidth="1"/>
    <col min="260" max="260" width="17.125" style="13" customWidth="1"/>
    <col min="261" max="261" width="8.125" style="13" customWidth="1"/>
    <col min="262" max="262" width="4" style="13" customWidth="1"/>
    <col min="263" max="263" width="0" style="13" hidden="1" customWidth="1"/>
    <col min="264" max="264" width="23.25" style="13" customWidth="1"/>
    <col min="265" max="265" width="17.125" style="13" customWidth="1"/>
    <col min="266" max="266" width="8.125" style="13" customWidth="1"/>
    <col min="267" max="267" width="4" style="13" customWidth="1"/>
    <col min="268" max="268" width="0" style="13" hidden="1" customWidth="1"/>
    <col min="269" max="269" width="8.25" style="13" customWidth="1"/>
    <col min="270" max="270" width="0" style="13" hidden="1" customWidth="1"/>
    <col min="271" max="271" width="97.75" style="13" customWidth="1"/>
    <col min="272" max="272" width="14.125" style="13" customWidth="1"/>
    <col min="273" max="273" width="16" style="13" customWidth="1"/>
    <col min="274" max="276" width="10.125" style="13" customWidth="1"/>
    <col min="277" max="277" width="5.125" style="13" customWidth="1"/>
    <col min="278" max="512" width="9" style="13"/>
    <col min="513" max="513" width="4.125" style="13" customWidth="1"/>
    <col min="514" max="514" width="22.5" style="13" customWidth="1"/>
    <col min="515" max="515" width="26.625" style="13" customWidth="1"/>
    <col min="516" max="516" width="17.125" style="13" customWidth="1"/>
    <col min="517" max="517" width="8.125" style="13" customWidth="1"/>
    <col min="518" max="518" width="4" style="13" customWidth="1"/>
    <col min="519" max="519" width="0" style="13" hidden="1" customWidth="1"/>
    <col min="520" max="520" width="23.25" style="13" customWidth="1"/>
    <col min="521" max="521" width="17.125" style="13" customWidth="1"/>
    <col min="522" max="522" width="8.125" style="13" customWidth="1"/>
    <col min="523" max="523" width="4" style="13" customWidth="1"/>
    <col min="524" max="524" width="0" style="13" hidden="1" customWidth="1"/>
    <col min="525" max="525" width="8.25" style="13" customWidth="1"/>
    <col min="526" max="526" width="0" style="13" hidden="1" customWidth="1"/>
    <col min="527" max="527" width="97.75" style="13" customWidth="1"/>
    <col min="528" max="528" width="14.125" style="13" customWidth="1"/>
    <col min="529" max="529" width="16" style="13" customWidth="1"/>
    <col min="530" max="532" width="10.125" style="13" customWidth="1"/>
    <col min="533" max="533" width="5.125" style="13" customWidth="1"/>
    <col min="534" max="768" width="9" style="13"/>
    <col min="769" max="769" width="4.125" style="13" customWidth="1"/>
    <col min="770" max="770" width="22.5" style="13" customWidth="1"/>
    <col min="771" max="771" width="26.625" style="13" customWidth="1"/>
    <col min="772" max="772" width="17.125" style="13" customWidth="1"/>
    <col min="773" max="773" width="8.125" style="13" customWidth="1"/>
    <col min="774" max="774" width="4" style="13" customWidth="1"/>
    <col min="775" max="775" width="0" style="13" hidden="1" customWidth="1"/>
    <col min="776" max="776" width="23.25" style="13" customWidth="1"/>
    <col min="777" max="777" width="17.125" style="13" customWidth="1"/>
    <col min="778" max="778" width="8.125" style="13" customWidth="1"/>
    <col min="779" max="779" width="4" style="13" customWidth="1"/>
    <col min="780" max="780" width="0" style="13" hidden="1" customWidth="1"/>
    <col min="781" max="781" width="8.25" style="13" customWidth="1"/>
    <col min="782" max="782" width="0" style="13" hidden="1" customWidth="1"/>
    <col min="783" max="783" width="97.75" style="13" customWidth="1"/>
    <col min="784" max="784" width="14.125" style="13" customWidth="1"/>
    <col min="785" max="785" width="16" style="13" customWidth="1"/>
    <col min="786" max="788" width="10.125" style="13" customWidth="1"/>
    <col min="789" max="789" width="5.125" style="13" customWidth="1"/>
    <col min="790" max="1024" width="9" style="13"/>
    <col min="1025" max="1025" width="4.125" style="13" customWidth="1"/>
    <col min="1026" max="1026" width="22.5" style="13" customWidth="1"/>
    <col min="1027" max="1027" width="26.625" style="13" customWidth="1"/>
    <col min="1028" max="1028" width="17.125" style="13" customWidth="1"/>
    <col min="1029" max="1029" width="8.125" style="13" customWidth="1"/>
    <col min="1030" max="1030" width="4" style="13" customWidth="1"/>
    <col min="1031" max="1031" width="0" style="13" hidden="1" customWidth="1"/>
    <col min="1032" max="1032" width="23.25" style="13" customWidth="1"/>
    <col min="1033" max="1033" width="17.125" style="13" customWidth="1"/>
    <col min="1034" max="1034" width="8.125" style="13" customWidth="1"/>
    <col min="1035" max="1035" width="4" style="13" customWidth="1"/>
    <col min="1036" max="1036" width="0" style="13" hidden="1" customWidth="1"/>
    <col min="1037" max="1037" width="8.25" style="13" customWidth="1"/>
    <col min="1038" max="1038" width="0" style="13" hidden="1" customWidth="1"/>
    <col min="1039" max="1039" width="97.75" style="13" customWidth="1"/>
    <col min="1040" max="1040" width="14.125" style="13" customWidth="1"/>
    <col min="1041" max="1041" width="16" style="13" customWidth="1"/>
    <col min="1042" max="1044" width="10.125" style="13" customWidth="1"/>
    <col min="1045" max="1045" width="5.125" style="13" customWidth="1"/>
    <col min="1046" max="1280" width="9" style="13"/>
    <col min="1281" max="1281" width="4.125" style="13" customWidth="1"/>
    <col min="1282" max="1282" width="22.5" style="13" customWidth="1"/>
    <col min="1283" max="1283" width="26.625" style="13" customWidth="1"/>
    <col min="1284" max="1284" width="17.125" style="13" customWidth="1"/>
    <col min="1285" max="1285" width="8.125" style="13" customWidth="1"/>
    <col min="1286" max="1286" width="4" style="13" customWidth="1"/>
    <col min="1287" max="1287" width="0" style="13" hidden="1" customWidth="1"/>
    <col min="1288" max="1288" width="23.25" style="13" customWidth="1"/>
    <col min="1289" max="1289" width="17.125" style="13" customWidth="1"/>
    <col min="1290" max="1290" width="8.125" style="13" customWidth="1"/>
    <col min="1291" max="1291" width="4" style="13" customWidth="1"/>
    <col min="1292" max="1292" width="0" style="13" hidden="1" customWidth="1"/>
    <col min="1293" max="1293" width="8.25" style="13" customWidth="1"/>
    <col min="1294" max="1294" width="0" style="13" hidden="1" customWidth="1"/>
    <col min="1295" max="1295" width="97.75" style="13" customWidth="1"/>
    <col min="1296" max="1296" width="14.125" style="13" customWidth="1"/>
    <col min="1297" max="1297" width="16" style="13" customWidth="1"/>
    <col min="1298" max="1300" width="10.125" style="13" customWidth="1"/>
    <col min="1301" max="1301" width="5.125" style="13" customWidth="1"/>
    <col min="1302" max="1536" width="9" style="13"/>
    <col min="1537" max="1537" width="4.125" style="13" customWidth="1"/>
    <col min="1538" max="1538" width="22.5" style="13" customWidth="1"/>
    <col min="1539" max="1539" width="26.625" style="13" customWidth="1"/>
    <col min="1540" max="1540" width="17.125" style="13" customWidth="1"/>
    <col min="1541" max="1541" width="8.125" style="13" customWidth="1"/>
    <col min="1542" max="1542" width="4" style="13" customWidth="1"/>
    <col min="1543" max="1543" width="0" style="13" hidden="1" customWidth="1"/>
    <col min="1544" max="1544" width="23.25" style="13" customWidth="1"/>
    <col min="1545" max="1545" width="17.125" style="13" customWidth="1"/>
    <col min="1546" max="1546" width="8.125" style="13" customWidth="1"/>
    <col min="1547" max="1547" width="4" style="13" customWidth="1"/>
    <col min="1548" max="1548" width="0" style="13" hidden="1" customWidth="1"/>
    <col min="1549" max="1549" width="8.25" style="13" customWidth="1"/>
    <col min="1550" max="1550" width="0" style="13" hidden="1" customWidth="1"/>
    <col min="1551" max="1551" width="97.75" style="13" customWidth="1"/>
    <col min="1552" max="1552" width="14.125" style="13" customWidth="1"/>
    <col min="1553" max="1553" width="16" style="13" customWidth="1"/>
    <col min="1554" max="1556" width="10.125" style="13" customWidth="1"/>
    <col min="1557" max="1557" width="5.125" style="13" customWidth="1"/>
    <col min="1558" max="1792" width="9" style="13"/>
    <col min="1793" max="1793" width="4.125" style="13" customWidth="1"/>
    <col min="1794" max="1794" width="22.5" style="13" customWidth="1"/>
    <col min="1795" max="1795" width="26.625" style="13" customWidth="1"/>
    <col min="1796" max="1796" width="17.125" style="13" customWidth="1"/>
    <col min="1797" max="1797" width="8.125" style="13" customWidth="1"/>
    <col min="1798" max="1798" width="4" style="13" customWidth="1"/>
    <col min="1799" max="1799" width="0" style="13" hidden="1" customWidth="1"/>
    <col min="1800" max="1800" width="23.25" style="13" customWidth="1"/>
    <col min="1801" max="1801" width="17.125" style="13" customWidth="1"/>
    <col min="1802" max="1802" width="8.125" style="13" customWidth="1"/>
    <col min="1803" max="1803" width="4" style="13" customWidth="1"/>
    <col min="1804" max="1804" width="0" style="13" hidden="1" customWidth="1"/>
    <col min="1805" max="1805" width="8.25" style="13" customWidth="1"/>
    <col min="1806" max="1806" width="0" style="13" hidden="1" customWidth="1"/>
    <col min="1807" max="1807" width="97.75" style="13" customWidth="1"/>
    <col min="1808" max="1808" width="14.125" style="13" customWidth="1"/>
    <col min="1809" max="1809" width="16" style="13" customWidth="1"/>
    <col min="1810" max="1812" width="10.125" style="13" customWidth="1"/>
    <col min="1813" max="1813" width="5.125" style="13" customWidth="1"/>
    <col min="1814" max="2048" width="9" style="13"/>
    <col min="2049" max="2049" width="4.125" style="13" customWidth="1"/>
    <col min="2050" max="2050" width="22.5" style="13" customWidth="1"/>
    <col min="2051" max="2051" width="26.625" style="13" customWidth="1"/>
    <col min="2052" max="2052" width="17.125" style="13" customWidth="1"/>
    <col min="2053" max="2053" width="8.125" style="13" customWidth="1"/>
    <col min="2054" max="2054" width="4" style="13" customWidth="1"/>
    <col min="2055" max="2055" width="0" style="13" hidden="1" customWidth="1"/>
    <col min="2056" max="2056" width="23.25" style="13" customWidth="1"/>
    <col min="2057" max="2057" width="17.125" style="13" customWidth="1"/>
    <col min="2058" max="2058" width="8.125" style="13" customWidth="1"/>
    <col min="2059" max="2059" width="4" style="13" customWidth="1"/>
    <col min="2060" max="2060" width="0" style="13" hidden="1" customWidth="1"/>
    <col min="2061" max="2061" width="8.25" style="13" customWidth="1"/>
    <col min="2062" max="2062" width="0" style="13" hidden="1" customWidth="1"/>
    <col min="2063" max="2063" width="97.75" style="13" customWidth="1"/>
    <col min="2064" max="2064" width="14.125" style="13" customWidth="1"/>
    <col min="2065" max="2065" width="16" style="13" customWidth="1"/>
    <col min="2066" max="2068" width="10.125" style="13" customWidth="1"/>
    <col min="2069" max="2069" width="5.125" style="13" customWidth="1"/>
    <col min="2070" max="2304" width="9" style="13"/>
    <col min="2305" max="2305" width="4.125" style="13" customWidth="1"/>
    <col min="2306" max="2306" width="22.5" style="13" customWidth="1"/>
    <col min="2307" max="2307" width="26.625" style="13" customWidth="1"/>
    <col min="2308" max="2308" width="17.125" style="13" customWidth="1"/>
    <col min="2309" max="2309" width="8.125" style="13" customWidth="1"/>
    <col min="2310" max="2310" width="4" style="13" customWidth="1"/>
    <col min="2311" max="2311" width="0" style="13" hidden="1" customWidth="1"/>
    <col min="2312" max="2312" width="23.25" style="13" customWidth="1"/>
    <col min="2313" max="2313" width="17.125" style="13" customWidth="1"/>
    <col min="2314" max="2314" width="8.125" style="13" customWidth="1"/>
    <col min="2315" max="2315" width="4" style="13" customWidth="1"/>
    <col min="2316" max="2316" width="0" style="13" hidden="1" customWidth="1"/>
    <col min="2317" max="2317" width="8.25" style="13" customWidth="1"/>
    <col min="2318" max="2318" width="0" style="13" hidden="1" customWidth="1"/>
    <col min="2319" max="2319" width="97.75" style="13" customWidth="1"/>
    <col min="2320" max="2320" width="14.125" style="13" customWidth="1"/>
    <col min="2321" max="2321" width="16" style="13" customWidth="1"/>
    <col min="2322" max="2324" width="10.125" style="13" customWidth="1"/>
    <col min="2325" max="2325" width="5.125" style="13" customWidth="1"/>
    <col min="2326" max="2560" width="9" style="13"/>
    <col min="2561" max="2561" width="4.125" style="13" customWidth="1"/>
    <col min="2562" max="2562" width="22.5" style="13" customWidth="1"/>
    <col min="2563" max="2563" width="26.625" style="13" customWidth="1"/>
    <col min="2564" max="2564" width="17.125" style="13" customWidth="1"/>
    <col min="2565" max="2565" width="8.125" style="13" customWidth="1"/>
    <col min="2566" max="2566" width="4" style="13" customWidth="1"/>
    <col min="2567" max="2567" width="0" style="13" hidden="1" customWidth="1"/>
    <col min="2568" max="2568" width="23.25" style="13" customWidth="1"/>
    <col min="2569" max="2569" width="17.125" style="13" customWidth="1"/>
    <col min="2570" max="2570" width="8.125" style="13" customWidth="1"/>
    <col min="2571" max="2571" width="4" style="13" customWidth="1"/>
    <col min="2572" max="2572" width="0" style="13" hidden="1" customWidth="1"/>
    <col min="2573" max="2573" width="8.25" style="13" customWidth="1"/>
    <col min="2574" max="2574" width="0" style="13" hidden="1" customWidth="1"/>
    <col min="2575" max="2575" width="97.75" style="13" customWidth="1"/>
    <col min="2576" max="2576" width="14.125" style="13" customWidth="1"/>
    <col min="2577" max="2577" width="16" style="13" customWidth="1"/>
    <col min="2578" max="2580" width="10.125" style="13" customWidth="1"/>
    <col min="2581" max="2581" width="5.125" style="13" customWidth="1"/>
    <col min="2582" max="2816" width="9" style="13"/>
    <col min="2817" max="2817" width="4.125" style="13" customWidth="1"/>
    <col min="2818" max="2818" width="22.5" style="13" customWidth="1"/>
    <col min="2819" max="2819" width="26.625" style="13" customWidth="1"/>
    <col min="2820" max="2820" width="17.125" style="13" customWidth="1"/>
    <col min="2821" max="2821" width="8.125" style="13" customWidth="1"/>
    <col min="2822" max="2822" width="4" style="13" customWidth="1"/>
    <col min="2823" max="2823" width="0" style="13" hidden="1" customWidth="1"/>
    <col min="2824" max="2824" width="23.25" style="13" customWidth="1"/>
    <col min="2825" max="2825" width="17.125" style="13" customWidth="1"/>
    <col min="2826" max="2826" width="8.125" style="13" customWidth="1"/>
    <col min="2827" max="2827" width="4" style="13" customWidth="1"/>
    <col min="2828" max="2828" width="0" style="13" hidden="1" customWidth="1"/>
    <col min="2829" max="2829" width="8.25" style="13" customWidth="1"/>
    <col min="2830" max="2830" width="0" style="13" hidden="1" customWidth="1"/>
    <col min="2831" max="2831" width="97.75" style="13" customWidth="1"/>
    <col min="2832" max="2832" width="14.125" style="13" customWidth="1"/>
    <col min="2833" max="2833" width="16" style="13" customWidth="1"/>
    <col min="2834" max="2836" width="10.125" style="13" customWidth="1"/>
    <col min="2837" max="2837" width="5.125" style="13" customWidth="1"/>
    <col min="2838" max="3072" width="9" style="13"/>
    <col min="3073" max="3073" width="4.125" style="13" customWidth="1"/>
    <col min="3074" max="3074" width="22.5" style="13" customWidth="1"/>
    <col min="3075" max="3075" width="26.625" style="13" customWidth="1"/>
    <col min="3076" max="3076" width="17.125" style="13" customWidth="1"/>
    <col min="3077" max="3077" width="8.125" style="13" customWidth="1"/>
    <col min="3078" max="3078" width="4" style="13" customWidth="1"/>
    <col min="3079" max="3079" width="0" style="13" hidden="1" customWidth="1"/>
    <col min="3080" max="3080" width="23.25" style="13" customWidth="1"/>
    <col min="3081" max="3081" width="17.125" style="13" customWidth="1"/>
    <col min="3082" max="3082" width="8.125" style="13" customWidth="1"/>
    <col min="3083" max="3083" width="4" style="13" customWidth="1"/>
    <col min="3084" max="3084" width="0" style="13" hidden="1" customWidth="1"/>
    <col min="3085" max="3085" width="8.25" style="13" customWidth="1"/>
    <col min="3086" max="3086" width="0" style="13" hidden="1" customWidth="1"/>
    <col min="3087" max="3087" width="97.75" style="13" customWidth="1"/>
    <col min="3088" max="3088" width="14.125" style="13" customWidth="1"/>
    <col min="3089" max="3089" width="16" style="13" customWidth="1"/>
    <col min="3090" max="3092" width="10.125" style="13" customWidth="1"/>
    <col min="3093" max="3093" width="5.125" style="13" customWidth="1"/>
    <col min="3094" max="3328" width="9" style="13"/>
    <col min="3329" max="3329" width="4.125" style="13" customWidth="1"/>
    <col min="3330" max="3330" width="22.5" style="13" customWidth="1"/>
    <col min="3331" max="3331" width="26.625" style="13" customWidth="1"/>
    <col min="3332" max="3332" width="17.125" style="13" customWidth="1"/>
    <col min="3333" max="3333" width="8.125" style="13" customWidth="1"/>
    <col min="3334" max="3334" width="4" style="13" customWidth="1"/>
    <col min="3335" max="3335" width="0" style="13" hidden="1" customWidth="1"/>
    <col min="3336" max="3336" width="23.25" style="13" customWidth="1"/>
    <col min="3337" max="3337" width="17.125" style="13" customWidth="1"/>
    <col min="3338" max="3338" width="8.125" style="13" customWidth="1"/>
    <col min="3339" max="3339" width="4" style="13" customWidth="1"/>
    <col min="3340" max="3340" width="0" style="13" hidden="1" customWidth="1"/>
    <col min="3341" max="3341" width="8.25" style="13" customWidth="1"/>
    <col min="3342" max="3342" width="0" style="13" hidden="1" customWidth="1"/>
    <col min="3343" max="3343" width="97.75" style="13" customWidth="1"/>
    <col min="3344" max="3344" width="14.125" style="13" customWidth="1"/>
    <col min="3345" max="3345" width="16" style="13" customWidth="1"/>
    <col min="3346" max="3348" width="10.125" style="13" customWidth="1"/>
    <col min="3349" max="3349" width="5.125" style="13" customWidth="1"/>
    <col min="3350" max="3584" width="9" style="13"/>
    <col min="3585" max="3585" width="4.125" style="13" customWidth="1"/>
    <col min="3586" max="3586" width="22.5" style="13" customWidth="1"/>
    <col min="3587" max="3587" width="26.625" style="13" customWidth="1"/>
    <col min="3588" max="3588" width="17.125" style="13" customWidth="1"/>
    <col min="3589" max="3589" width="8.125" style="13" customWidth="1"/>
    <col min="3590" max="3590" width="4" style="13" customWidth="1"/>
    <col min="3591" max="3591" width="0" style="13" hidden="1" customWidth="1"/>
    <col min="3592" max="3592" width="23.25" style="13" customWidth="1"/>
    <col min="3593" max="3593" width="17.125" style="13" customWidth="1"/>
    <col min="3594" max="3594" width="8.125" style="13" customWidth="1"/>
    <col min="3595" max="3595" width="4" style="13" customWidth="1"/>
    <col min="3596" max="3596" width="0" style="13" hidden="1" customWidth="1"/>
    <col min="3597" max="3597" width="8.25" style="13" customWidth="1"/>
    <col min="3598" max="3598" width="0" style="13" hidden="1" customWidth="1"/>
    <col min="3599" max="3599" width="97.75" style="13" customWidth="1"/>
    <col min="3600" max="3600" width="14.125" style="13" customWidth="1"/>
    <col min="3601" max="3601" width="16" style="13" customWidth="1"/>
    <col min="3602" max="3604" width="10.125" style="13" customWidth="1"/>
    <col min="3605" max="3605" width="5.125" style="13" customWidth="1"/>
    <col min="3606" max="3840" width="9" style="13"/>
    <col min="3841" max="3841" width="4.125" style="13" customWidth="1"/>
    <col min="3842" max="3842" width="22.5" style="13" customWidth="1"/>
    <col min="3843" max="3843" width="26.625" style="13" customWidth="1"/>
    <col min="3844" max="3844" width="17.125" style="13" customWidth="1"/>
    <col min="3845" max="3845" width="8.125" style="13" customWidth="1"/>
    <col min="3846" max="3846" width="4" style="13" customWidth="1"/>
    <col min="3847" max="3847" width="0" style="13" hidden="1" customWidth="1"/>
    <col min="3848" max="3848" width="23.25" style="13" customWidth="1"/>
    <col min="3849" max="3849" width="17.125" style="13" customWidth="1"/>
    <col min="3850" max="3850" width="8.125" style="13" customWidth="1"/>
    <col min="3851" max="3851" width="4" style="13" customWidth="1"/>
    <col min="3852" max="3852" width="0" style="13" hidden="1" customWidth="1"/>
    <col min="3853" max="3853" width="8.25" style="13" customWidth="1"/>
    <col min="3854" max="3854" width="0" style="13" hidden="1" customWidth="1"/>
    <col min="3855" max="3855" width="97.75" style="13" customWidth="1"/>
    <col min="3856" max="3856" width="14.125" style="13" customWidth="1"/>
    <col min="3857" max="3857" width="16" style="13" customWidth="1"/>
    <col min="3858" max="3860" width="10.125" style="13" customWidth="1"/>
    <col min="3861" max="3861" width="5.125" style="13" customWidth="1"/>
    <col min="3862" max="4096" width="9" style="13"/>
    <col min="4097" max="4097" width="4.125" style="13" customWidth="1"/>
    <col min="4098" max="4098" width="22.5" style="13" customWidth="1"/>
    <col min="4099" max="4099" width="26.625" style="13" customWidth="1"/>
    <col min="4100" max="4100" width="17.125" style="13" customWidth="1"/>
    <col min="4101" max="4101" width="8.125" style="13" customWidth="1"/>
    <col min="4102" max="4102" width="4" style="13" customWidth="1"/>
    <col min="4103" max="4103" width="0" style="13" hidden="1" customWidth="1"/>
    <col min="4104" max="4104" width="23.25" style="13" customWidth="1"/>
    <col min="4105" max="4105" width="17.125" style="13" customWidth="1"/>
    <col min="4106" max="4106" width="8.125" style="13" customWidth="1"/>
    <col min="4107" max="4107" width="4" style="13" customWidth="1"/>
    <col min="4108" max="4108" width="0" style="13" hidden="1" customWidth="1"/>
    <col min="4109" max="4109" width="8.25" style="13" customWidth="1"/>
    <col min="4110" max="4110" width="0" style="13" hidden="1" customWidth="1"/>
    <col min="4111" max="4111" width="97.75" style="13" customWidth="1"/>
    <col min="4112" max="4112" width="14.125" style="13" customWidth="1"/>
    <col min="4113" max="4113" width="16" style="13" customWidth="1"/>
    <col min="4114" max="4116" width="10.125" style="13" customWidth="1"/>
    <col min="4117" max="4117" width="5.125" style="13" customWidth="1"/>
    <col min="4118" max="4352" width="9" style="13"/>
    <col min="4353" max="4353" width="4.125" style="13" customWidth="1"/>
    <col min="4354" max="4354" width="22.5" style="13" customWidth="1"/>
    <col min="4355" max="4355" width="26.625" style="13" customWidth="1"/>
    <col min="4356" max="4356" width="17.125" style="13" customWidth="1"/>
    <col min="4357" max="4357" width="8.125" style="13" customWidth="1"/>
    <col min="4358" max="4358" width="4" style="13" customWidth="1"/>
    <col min="4359" max="4359" width="0" style="13" hidden="1" customWidth="1"/>
    <col min="4360" max="4360" width="23.25" style="13" customWidth="1"/>
    <col min="4361" max="4361" width="17.125" style="13" customWidth="1"/>
    <col min="4362" max="4362" width="8.125" style="13" customWidth="1"/>
    <col min="4363" max="4363" width="4" style="13" customWidth="1"/>
    <col min="4364" max="4364" width="0" style="13" hidden="1" customWidth="1"/>
    <col min="4365" max="4365" width="8.25" style="13" customWidth="1"/>
    <col min="4366" max="4366" width="0" style="13" hidden="1" customWidth="1"/>
    <col min="4367" max="4367" width="97.75" style="13" customWidth="1"/>
    <col min="4368" max="4368" width="14.125" style="13" customWidth="1"/>
    <col min="4369" max="4369" width="16" style="13" customWidth="1"/>
    <col min="4370" max="4372" width="10.125" style="13" customWidth="1"/>
    <col min="4373" max="4373" width="5.125" style="13" customWidth="1"/>
    <col min="4374" max="4608" width="9" style="13"/>
    <col min="4609" max="4609" width="4.125" style="13" customWidth="1"/>
    <col min="4610" max="4610" width="22.5" style="13" customWidth="1"/>
    <col min="4611" max="4611" width="26.625" style="13" customWidth="1"/>
    <col min="4612" max="4612" width="17.125" style="13" customWidth="1"/>
    <col min="4613" max="4613" width="8.125" style="13" customWidth="1"/>
    <col min="4614" max="4614" width="4" style="13" customWidth="1"/>
    <col min="4615" max="4615" width="0" style="13" hidden="1" customWidth="1"/>
    <col min="4616" max="4616" width="23.25" style="13" customWidth="1"/>
    <col min="4617" max="4617" width="17.125" style="13" customWidth="1"/>
    <col min="4618" max="4618" width="8.125" style="13" customWidth="1"/>
    <col min="4619" max="4619" width="4" style="13" customWidth="1"/>
    <col min="4620" max="4620" width="0" style="13" hidden="1" customWidth="1"/>
    <col min="4621" max="4621" width="8.25" style="13" customWidth="1"/>
    <col min="4622" max="4622" width="0" style="13" hidden="1" customWidth="1"/>
    <col min="4623" max="4623" width="97.75" style="13" customWidth="1"/>
    <col min="4624" max="4624" width="14.125" style="13" customWidth="1"/>
    <col min="4625" max="4625" width="16" style="13" customWidth="1"/>
    <col min="4626" max="4628" width="10.125" style="13" customWidth="1"/>
    <col min="4629" max="4629" width="5.125" style="13" customWidth="1"/>
    <col min="4630" max="4864" width="9" style="13"/>
    <col min="4865" max="4865" width="4.125" style="13" customWidth="1"/>
    <col min="4866" max="4866" width="22.5" style="13" customWidth="1"/>
    <col min="4867" max="4867" width="26.625" style="13" customWidth="1"/>
    <col min="4868" max="4868" width="17.125" style="13" customWidth="1"/>
    <col min="4869" max="4869" width="8.125" style="13" customWidth="1"/>
    <col min="4870" max="4870" width="4" style="13" customWidth="1"/>
    <col min="4871" max="4871" width="0" style="13" hidden="1" customWidth="1"/>
    <col min="4872" max="4872" width="23.25" style="13" customWidth="1"/>
    <col min="4873" max="4873" width="17.125" style="13" customWidth="1"/>
    <col min="4874" max="4874" width="8.125" style="13" customWidth="1"/>
    <col min="4875" max="4875" width="4" style="13" customWidth="1"/>
    <col min="4876" max="4876" width="0" style="13" hidden="1" customWidth="1"/>
    <col min="4877" max="4877" width="8.25" style="13" customWidth="1"/>
    <col min="4878" max="4878" width="0" style="13" hidden="1" customWidth="1"/>
    <col min="4879" max="4879" width="97.75" style="13" customWidth="1"/>
    <col min="4880" max="4880" width="14.125" style="13" customWidth="1"/>
    <col min="4881" max="4881" width="16" style="13" customWidth="1"/>
    <col min="4882" max="4884" width="10.125" style="13" customWidth="1"/>
    <col min="4885" max="4885" width="5.125" style="13" customWidth="1"/>
    <col min="4886" max="5120" width="9" style="13"/>
    <col min="5121" max="5121" width="4.125" style="13" customWidth="1"/>
    <col min="5122" max="5122" width="22.5" style="13" customWidth="1"/>
    <col min="5123" max="5123" width="26.625" style="13" customWidth="1"/>
    <col min="5124" max="5124" width="17.125" style="13" customWidth="1"/>
    <col min="5125" max="5125" width="8.125" style="13" customWidth="1"/>
    <col min="5126" max="5126" width="4" style="13" customWidth="1"/>
    <col min="5127" max="5127" width="0" style="13" hidden="1" customWidth="1"/>
    <col min="5128" max="5128" width="23.25" style="13" customWidth="1"/>
    <col min="5129" max="5129" width="17.125" style="13" customWidth="1"/>
    <col min="5130" max="5130" width="8.125" style="13" customWidth="1"/>
    <col min="5131" max="5131" width="4" style="13" customWidth="1"/>
    <col min="5132" max="5132" width="0" style="13" hidden="1" customWidth="1"/>
    <col min="5133" max="5133" width="8.25" style="13" customWidth="1"/>
    <col min="5134" max="5134" width="0" style="13" hidden="1" customWidth="1"/>
    <col min="5135" max="5135" width="97.75" style="13" customWidth="1"/>
    <col min="5136" max="5136" width="14.125" style="13" customWidth="1"/>
    <col min="5137" max="5137" width="16" style="13" customWidth="1"/>
    <col min="5138" max="5140" width="10.125" style="13" customWidth="1"/>
    <col min="5141" max="5141" width="5.125" style="13" customWidth="1"/>
    <col min="5142" max="5376" width="9" style="13"/>
    <col min="5377" max="5377" width="4.125" style="13" customWidth="1"/>
    <col min="5378" max="5378" width="22.5" style="13" customWidth="1"/>
    <col min="5379" max="5379" width="26.625" style="13" customWidth="1"/>
    <col min="5380" max="5380" width="17.125" style="13" customWidth="1"/>
    <col min="5381" max="5381" width="8.125" style="13" customWidth="1"/>
    <col min="5382" max="5382" width="4" style="13" customWidth="1"/>
    <col min="5383" max="5383" width="0" style="13" hidden="1" customWidth="1"/>
    <col min="5384" max="5384" width="23.25" style="13" customWidth="1"/>
    <col min="5385" max="5385" width="17.125" style="13" customWidth="1"/>
    <col min="5386" max="5386" width="8.125" style="13" customWidth="1"/>
    <col min="5387" max="5387" width="4" style="13" customWidth="1"/>
    <col min="5388" max="5388" width="0" style="13" hidden="1" customWidth="1"/>
    <col min="5389" max="5389" width="8.25" style="13" customWidth="1"/>
    <col min="5390" max="5390" width="0" style="13" hidden="1" customWidth="1"/>
    <col min="5391" max="5391" width="97.75" style="13" customWidth="1"/>
    <col min="5392" max="5392" width="14.125" style="13" customWidth="1"/>
    <col min="5393" max="5393" width="16" style="13" customWidth="1"/>
    <col min="5394" max="5396" width="10.125" style="13" customWidth="1"/>
    <col min="5397" max="5397" width="5.125" style="13" customWidth="1"/>
    <col min="5398" max="5632" width="9" style="13"/>
    <col min="5633" max="5633" width="4.125" style="13" customWidth="1"/>
    <col min="5634" max="5634" width="22.5" style="13" customWidth="1"/>
    <col min="5635" max="5635" width="26.625" style="13" customWidth="1"/>
    <col min="5636" max="5636" width="17.125" style="13" customWidth="1"/>
    <col min="5637" max="5637" width="8.125" style="13" customWidth="1"/>
    <col min="5638" max="5638" width="4" style="13" customWidth="1"/>
    <col min="5639" max="5639" width="0" style="13" hidden="1" customWidth="1"/>
    <col min="5640" max="5640" width="23.25" style="13" customWidth="1"/>
    <col min="5641" max="5641" width="17.125" style="13" customWidth="1"/>
    <col min="5642" max="5642" width="8.125" style="13" customWidth="1"/>
    <col min="5643" max="5643" width="4" style="13" customWidth="1"/>
    <col min="5644" max="5644" width="0" style="13" hidden="1" customWidth="1"/>
    <col min="5645" max="5645" width="8.25" style="13" customWidth="1"/>
    <col min="5646" max="5646" width="0" style="13" hidden="1" customWidth="1"/>
    <col min="5647" max="5647" width="97.75" style="13" customWidth="1"/>
    <col min="5648" max="5648" width="14.125" style="13" customWidth="1"/>
    <col min="5649" max="5649" width="16" style="13" customWidth="1"/>
    <col min="5650" max="5652" width="10.125" style="13" customWidth="1"/>
    <col min="5653" max="5653" width="5.125" style="13" customWidth="1"/>
    <col min="5654" max="5888" width="9" style="13"/>
    <col min="5889" max="5889" width="4.125" style="13" customWidth="1"/>
    <col min="5890" max="5890" width="22.5" style="13" customWidth="1"/>
    <col min="5891" max="5891" width="26.625" style="13" customWidth="1"/>
    <col min="5892" max="5892" width="17.125" style="13" customWidth="1"/>
    <col min="5893" max="5893" width="8.125" style="13" customWidth="1"/>
    <col min="5894" max="5894" width="4" style="13" customWidth="1"/>
    <col min="5895" max="5895" width="0" style="13" hidden="1" customWidth="1"/>
    <col min="5896" max="5896" width="23.25" style="13" customWidth="1"/>
    <col min="5897" max="5897" width="17.125" style="13" customWidth="1"/>
    <col min="5898" max="5898" width="8.125" style="13" customWidth="1"/>
    <col min="5899" max="5899" width="4" style="13" customWidth="1"/>
    <col min="5900" max="5900" width="0" style="13" hidden="1" customWidth="1"/>
    <col min="5901" max="5901" width="8.25" style="13" customWidth="1"/>
    <col min="5902" max="5902" width="0" style="13" hidden="1" customWidth="1"/>
    <col min="5903" max="5903" width="97.75" style="13" customWidth="1"/>
    <col min="5904" max="5904" width="14.125" style="13" customWidth="1"/>
    <col min="5905" max="5905" width="16" style="13" customWidth="1"/>
    <col min="5906" max="5908" width="10.125" style="13" customWidth="1"/>
    <col min="5909" max="5909" width="5.125" style="13" customWidth="1"/>
    <col min="5910" max="6144" width="9" style="13"/>
    <col min="6145" max="6145" width="4.125" style="13" customWidth="1"/>
    <col min="6146" max="6146" width="22.5" style="13" customWidth="1"/>
    <col min="6147" max="6147" width="26.625" style="13" customWidth="1"/>
    <col min="6148" max="6148" width="17.125" style="13" customWidth="1"/>
    <col min="6149" max="6149" width="8.125" style="13" customWidth="1"/>
    <col min="6150" max="6150" width="4" style="13" customWidth="1"/>
    <col min="6151" max="6151" width="0" style="13" hidden="1" customWidth="1"/>
    <col min="6152" max="6152" width="23.25" style="13" customWidth="1"/>
    <col min="6153" max="6153" width="17.125" style="13" customWidth="1"/>
    <col min="6154" max="6154" width="8.125" style="13" customWidth="1"/>
    <col min="6155" max="6155" width="4" style="13" customWidth="1"/>
    <col min="6156" max="6156" width="0" style="13" hidden="1" customWidth="1"/>
    <col min="6157" max="6157" width="8.25" style="13" customWidth="1"/>
    <col min="6158" max="6158" width="0" style="13" hidden="1" customWidth="1"/>
    <col min="6159" max="6159" width="97.75" style="13" customWidth="1"/>
    <col min="6160" max="6160" width="14.125" style="13" customWidth="1"/>
    <col min="6161" max="6161" width="16" style="13" customWidth="1"/>
    <col min="6162" max="6164" width="10.125" style="13" customWidth="1"/>
    <col min="6165" max="6165" width="5.125" style="13" customWidth="1"/>
    <col min="6166" max="6400" width="9" style="13"/>
    <col min="6401" max="6401" width="4.125" style="13" customWidth="1"/>
    <col min="6402" max="6402" width="22.5" style="13" customWidth="1"/>
    <col min="6403" max="6403" width="26.625" style="13" customWidth="1"/>
    <col min="6404" max="6404" width="17.125" style="13" customWidth="1"/>
    <col min="6405" max="6405" width="8.125" style="13" customWidth="1"/>
    <col min="6406" max="6406" width="4" style="13" customWidth="1"/>
    <col min="6407" max="6407" width="0" style="13" hidden="1" customWidth="1"/>
    <col min="6408" max="6408" width="23.25" style="13" customWidth="1"/>
    <col min="6409" max="6409" width="17.125" style="13" customWidth="1"/>
    <col min="6410" max="6410" width="8.125" style="13" customWidth="1"/>
    <col min="6411" max="6411" width="4" style="13" customWidth="1"/>
    <col min="6412" max="6412" width="0" style="13" hidden="1" customWidth="1"/>
    <col min="6413" max="6413" width="8.25" style="13" customWidth="1"/>
    <col min="6414" max="6414" width="0" style="13" hidden="1" customWidth="1"/>
    <col min="6415" max="6415" width="97.75" style="13" customWidth="1"/>
    <col min="6416" max="6416" width="14.125" style="13" customWidth="1"/>
    <col min="6417" max="6417" width="16" style="13" customWidth="1"/>
    <col min="6418" max="6420" width="10.125" style="13" customWidth="1"/>
    <col min="6421" max="6421" width="5.125" style="13" customWidth="1"/>
    <col min="6422" max="6656" width="9" style="13"/>
    <col min="6657" max="6657" width="4.125" style="13" customWidth="1"/>
    <col min="6658" max="6658" width="22.5" style="13" customWidth="1"/>
    <col min="6659" max="6659" width="26.625" style="13" customWidth="1"/>
    <col min="6660" max="6660" width="17.125" style="13" customWidth="1"/>
    <col min="6661" max="6661" width="8.125" style="13" customWidth="1"/>
    <col min="6662" max="6662" width="4" style="13" customWidth="1"/>
    <col min="6663" max="6663" width="0" style="13" hidden="1" customWidth="1"/>
    <col min="6664" max="6664" width="23.25" style="13" customWidth="1"/>
    <col min="6665" max="6665" width="17.125" style="13" customWidth="1"/>
    <col min="6666" max="6666" width="8.125" style="13" customWidth="1"/>
    <col min="6667" max="6667" width="4" style="13" customWidth="1"/>
    <col min="6668" max="6668" width="0" style="13" hidden="1" customWidth="1"/>
    <col min="6669" max="6669" width="8.25" style="13" customWidth="1"/>
    <col min="6670" max="6670" width="0" style="13" hidden="1" customWidth="1"/>
    <col min="6671" max="6671" width="97.75" style="13" customWidth="1"/>
    <col min="6672" max="6672" width="14.125" style="13" customWidth="1"/>
    <col min="6673" max="6673" width="16" style="13" customWidth="1"/>
    <col min="6674" max="6676" width="10.125" style="13" customWidth="1"/>
    <col min="6677" max="6677" width="5.125" style="13" customWidth="1"/>
    <col min="6678" max="6912" width="9" style="13"/>
    <col min="6913" max="6913" width="4.125" style="13" customWidth="1"/>
    <col min="6914" max="6914" width="22.5" style="13" customWidth="1"/>
    <col min="6915" max="6915" width="26.625" style="13" customWidth="1"/>
    <col min="6916" max="6916" width="17.125" style="13" customWidth="1"/>
    <col min="6917" max="6917" width="8.125" style="13" customWidth="1"/>
    <col min="6918" max="6918" width="4" style="13" customWidth="1"/>
    <col min="6919" max="6919" width="0" style="13" hidden="1" customWidth="1"/>
    <col min="6920" max="6920" width="23.25" style="13" customWidth="1"/>
    <col min="6921" max="6921" width="17.125" style="13" customWidth="1"/>
    <col min="6922" max="6922" width="8.125" style="13" customWidth="1"/>
    <col min="6923" max="6923" width="4" style="13" customWidth="1"/>
    <col min="6924" max="6924" width="0" style="13" hidden="1" customWidth="1"/>
    <col min="6925" max="6925" width="8.25" style="13" customWidth="1"/>
    <col min="6926" max="6926" width="0" style="13" hidden="1" customWidth="1"/>
    <col min="6927" max="6927" width="97.75" style="13" customWidth="1"/>
    <col min="6928" max="6928" width="14.125" style="13" customWidth="1"/>
    <col min="6929" max="6929" width="16" style="13" customWidth="1"/>
    <col min="6930" max="6932" width="10.125" style="13" customWidth="1"/>
    <col min="6933" max="6933" width="5.125" style="13" customWidth="1"/>
    <col min="6934" max="7168" width="9" style="13"/>
    <col min="7169" max="7169" width="4.125" style="13" customWidth="1"/>
    <col min="7170" max="7170" width="22.5" style="13" customWidth="1"/>
    <col min="7171" max="7171" width="26.625" style="13" customWidth="1"/>
    <col min="7172" max="7172" width="17.125" style="13" customWidth="1"/>
    <col min="7173" max="7173" width="8.125" style="13" customWidth="1"/>
    <col min="7174" max="7174" width="4" style="13" customWidth="1"/>
    <col min="7175" max="7175" width="0" style="13" hidden="1" customWidth="1"/>
    <col min="7176" max="7176" width="23.25" style="13" customWidth="1"/>
    <col min="7177" max="7177" width="17.125" style="13" customWidth="1"/>
    <col min="7178" max="7178" width="8.125" style="13" customWidth="1"/>
    <col min="7179" max="7179" width="4" style="13" customWidth="1"/>
    <col min="7180" max="7180" width="0" style="13" hidden="1" customWidth="1"/>
    <col min="7181" max="7181" width="8.25" style="13" customWidth="1"/>
    <col min="7182" max="7182" width="0" style="13" hidden="1" customWidth="1"/>
    <col min="7183" max="7183" width="97.75" style="13" customWidth="1"/>
    <col min="7184" max="7184" width="14.125" style="13" customWidth="1"/>
    <col min="7185" max="7185" width="16" style="13" customWidth="1"/>
    <col min="7186" max="7188" width="10.125" style="13" customWidth="1"/>
    <col min="7189" max="7189" width="5.125" style="13" customWidth="1"/>
    <col min="7190" max="7424" width="9" style="13"/>
    <col min="7425" max="7425" width="4.125" style="13" customWidth="1"/>
    <col min="7426" max="7426" width="22.5" style="13" customWidth="1"/>
    <col min="7427" max="7427" width="26.625" style="13" customWidth="1"/>
    <col min="7428" max="7428" width="17.125" style="13" customWidth="1"/>
    <col min="7429" max="7429" width="8.125" style="13" customWidth="1"/>
    <col min="7430" max="7430" width="4" style="13" customWidth="1"/>
    <col min="7431" max="7431" width="0" style="13" hidden="1" customWidth="1"/>
    <col min="7432" max="7432" width="23.25" style="13" customWidth="1"/>
    <col min="7433" max="7433" width="17.125" style="13" customWidth="1"/>
    <col min="7434" max="7434" width="8.125" style="13" customWidth="1"/>
    <col min="7435" max="7435" width="4" style="13" customWidth="1"/>
    <col min="7436" max="7436" width="0" style="13" hidden="1" customWidth="1"/>
    <col min="7437" max="7437" width="8.25" style="13" customWidth="1"/>
    <col min="7438" max="7438" width="0" style="13" hidden="1" customWidth="1"/>
    <col min="7439" max="7439" width="97.75" style="13" customWidth="1"/>
    <col min="7440" max="7440" width="14.125" style="13" customWidth="1"/>
    <col min="7441" max="7441" width="16" style="13" customWidth="1"/>
    <col min="7442" max="7444" width="10.125" style="13" customWidth="1"/>
    <col min="7445" max="7445" width="5.125" style="13" customWidth="1"/>
    <col min="7446" max="7680" width="9" style="13"/>
    <col min="7681" max="7681" width="4.125" style="13" customWidth="1"/>
    <col min="7682" max="7682" width="22.5" style="13" customWidth="1"/>
    <col min="7683" max="7683" width="26.625" style="13" customWidth="1"/>
    <col min="7684" max="7684" width="17.125" style="13" customWidth="1"/>
    <col min="7685" max="7685" width="8.125" style="13" customWidth="1"/>
    <col min="7686" max="7686" width="4" style="13" customWidth="1"/>
    <col min="7687" max="7687" width="0" style="13" hidden="1" customWidth="1"/>
    <col min="7688" max="7688" width="23.25" style="13" customWidth="1"/>
    <col min="7689" max="7689" width="17.125" style="13" customWidth="1"/>
    <col min="7690" max="7690" width="8.125" style="13" customWidth="1"/>
    <col min="7691" max="7691" width="4" style="13" customWidth="1"/>
    <col min="7692" max="7692" width="0" style="13" hidden="1" customWidth="1"/>
    <col min="7693" max="7693" width="8.25" style="13" customWidth="1"/>
    <col min="7694" max="7694" width="0" style="13" hidden="1" customWidth="1"/>
    <col min="7695" max="7695" width="97.75" style="13" customWidth="1"/>
    <col min="7696" max="7696" width="14.125" style="13" customWidth="1"/>
    <col min="7697" max="7697" width="16" style="13" customWidth="1"/>
    <col min="7698" max="7700" width="10.125" style="13" customWidth="1"/>
    <col min="7701" max="7701" width="5.125" style="13" customWidth="1"/>
    <col min="7702" max="7936" width="9" style="13"/>
    <col min="7937" max="7937" width="4.125" style="13" customWidth="1"/>
    <col min="7938" max="7938" width="22.5" style="13" customWidth="1"/>
    <col min="7939" max="7939" width="26.625" style="13" customWidth="1"/>
    <col min="7940" max="7940" width="17.125" style="13" customWidth="1"/>
    <col min="7941" max="7941" width="8.125" style="13" customWidth="1"/>
    <col min="7942" max="7942" width="4" style="13" customWidth="1"/>
    <col min="7943" max="7943" width="0" style="13" hidden="1" customWidth="1"/>
    <col min="7944" max="7944" width="23.25" style="13" customWidth="1"/>
    <col min="7945" max="7945" width="17.125" style="13" customWidth="1"/>
    <col min="7946" max="7946" width="8.125" style="13" customWidth="1"/>
    <col min="7947" max="7947" width="4" style="13" customWidth="1"/>
    <col min="7948" max="7948" width="0" style="13" hidden="1" customWidth="1"/>
    <col min="7949" max="7949" width="8.25" style="13" customWidth="1"/>
    <col min="7950" max="7950" width="0" style="13" hidden="1" customWidth="1"/>
    <col min="7951" max="7951" width="97.75" style="13" customWidth="1"/>
    <col min="7952" max="7952" width="14.125" style="13" customWidth="1"/>
    <col min="7953" max="7953" width="16" style="13" customWidth="1"/>
    <col min="7954" max="7956" width="10.125" style="13" customWidth="1"/>
    <col min="7957" max="7957" width="5.125" style="13" customWidth="1"/>
    <col min="7958" max="8192" width="9" style="13"/>
    <col min="8193" max="8193" width="4.125" style="13" customWidth="1"/>
    <col min="8194" max="8194" width="22.5" style="13" customWidth="1"/>
    <col min="8195" max="8195" width="26.625" style="13" customWidth="1"/>
    <col min="8196" max="8196" width="17.125" style="13" customWidth="1"/>
    <col min="8197" max="8197" width="8.125" style="13" customWidth="1"/>
    <col min="8198" max="8198" width="4" style="13" customWidth="1"/>
    <col min="8199" max="8199" width="0" style="13" hidden="1" customWidth="1"/>
    <col min="8200" max="8200" width="23.25" style="13" customWidth="1"/>
    <col min="8201" max="8201" width="17.125" style="13" customWidth="1"/>
    <col min="8202" max="8202" width="8.125" style="13" customWidth="1"/>
    <col min="8203" max="8203" width="4" style="13" customWidth="1"/>
    <col min="8204" max="8204" width="0" style="13" hidden="1" customWidth="1"/>
    <col min="8205" max="8205" width="8.25" style="13" customWidth="1"/>
    <col min="8206" max="8206" width="0" style="13" hidden="1" customWidth="1"/>
    <col min="8207" max="8207" width="97.75" style="13" customWidth="1"/>
    <col min="8208" max="8208" width="14.125" style="13" customWidth="1"/>
    <col min="8209" max="8209" width="16" style="13" customWidth="1"/>
    <col min="8210" max="8212" width="10.125" style="13" customWidth="1"/>
    <col min="8213" max="8213" width="5.125" style="13" customWidth="1"/>
    <col min="8214" max="8448" width="9" style="13"/>
    <col min="8449" max="8449" width="4.125" style="13" customWidth="1"/>
    <col min="8450" max="8450" width="22.5" style="13" customWidth="1"/>
    <col min="8451" max="8451" width="26.625" style="13" customWidth="1"/>
    <col min="8452" max="8452" width="17.125" style="13" customWidth="1"/>
    <col min="8453" max="8453" width="8.125" style="13" customWidth="1"/>
    <col min="8454" max="8454" width="4" style="13" customWidth="1"/>
    <col min="8455" max="8455" width="0" style="13" hidden="1" customWidth="1"/>
    <col min="8456" max="8456" width="23.25" style="13" customWidth="1"/>
    <col min="8457" max="8457" width="17.125" style="13" customWidth="1"/>
    <col min="8458" max="8458" width="8.125" style="13" customWidth="1"/>
    <col min="8459" max="8459" width="4" style="13" customWidth="1"/>
    <col min="8460" max="8460" width="0" style="13" hidden="1" customWidth="1"/>
    <col min="8461" max="8461" width="8.25" style="13" customWidth="1"/>
    <col min="8462" max="8462" width="0" style="13" hidden="1" customWidth="1"/>
    <col min="8463" max="8463" width="97.75" style="13" customWidth="1"/>
    <col min="8464" max="8464" width="14.125" style="13" customWidth="1"/>
    <col min="8465" max="8465" width="16" style="13" customWidth="1"/>
    <col min="8466" max="8468" width="10.125" style="13" customWidth="1"/>
    <col min="8469" max="8469" width="5.125" style="13" customWidth="1"/>
    <col min="8470" max="8704" width="9" style="13"/>
    <col min="8705" max="8705" width="4.125" style="13" customWidth="1"/>
    <col min="8706" max="8706" width="22.5" style="13" customWidth="1"/>
    <col min="8707" max="8707" width="26.625" style="13" customWidth="1"/>
    <col min="8708" max="8708" width="17.125" style="13" customWidth="1"/>
    <col min="8709" max="8709" width="8.125" style="13" customWidth="1"/>
    <col min="8710" max="8710" width="4" style="13" customWidth="1"/>
    <col min="8711" max="8711" width="0" style="13" hidden="1" customWidth="1"/>
    <col min="8712" max="8712" width="23.25" style="13" customWidth="1"/>
    <col min="8713" max="8713" width="17.125" style="13" customWidth="1"/>
    <col min="8714" max="8714" width="8.125" style="13" customWidth="1"/>
    <col min="8715" max="8715" width="4" style="13" customWidth="1"/>
    <col min="8716" max="8716" width="0" style="13" hidden="1" customWidth="1"/>
    <col min="8717" max="8717" width="8.25" style="13" customWidth="1"/>
    <col min="8718" max="8718" width="0" style="13" hidden="1" customWidth="1"/>
    <col min="8719" max="8719" width="97.75" style="13" customWidth="1"/>
    <col min="8720" max="8720" width="14.125" style="13" customWidth="1"/>
    <col min="8721" max="8721" width="16" style="13" customWidth="1"/>
    <col min="8722" max="8724" width="10.125" style="13" customWidth="1"/>
    <col min="8725" max="8725" width="5.125" style="13" customWidth="1"/>
    <col min="8726" max="8960" width="9" style="13"/>
    <col min="8961" max="8961" width="4.125" style="13" customWidth="1"/>
    <col min="8962" max="8962" width="22.5" style="13" customWidth="1"/>
    <col min="8963" max="8963" width="26.625" style="13" customWidth="1"/>
    <col min="8964" max="8964" width="17.125" style="13" customWidth="1"/>
    <col min="8965" max="8965" width="8.125" style="13" customWidth="1"/>
    <col min="8966" max="8966" width="4" style="13" customWidth="1"/>
    <col min="8967" max="8967" width="0" style="13" hidden="1" customWidth="1"/>
    <col min="8968" max="8968" width="23.25" style="13" customWidth="1"/>
    <col min="8969" max="8969" width="17.125" style="13" customWidth="1"/>
    <col min="8970" max="8970" width="8.125" style="13" customWidth="1"/>
    <col min="8971" max="8971" width="4" style="13" customWidth="1"/>
    <col min="8972" max="8972" width="0" style="13" hidden="1" customWidth="1"/>
    <col min="8973" max="8973" width="8.25" style="13" customWidth="1"/>
    <col min="8974" max="8974" width="0" style="13" hidden="1" customWidth="1"/>
    <col min="8975" max="8975" width="97.75" style="13" customWidth="1"/>
    <col min="8976" max="8976" width="14.125" style="13" customWidth="1"/>
    <col min="8977" max="8977" width="16" style="13" customWidth="1"/>
    <col min="8978" max="8980" width="10.125" style="13" customWidth="1"/>
    <col min="8981" max="8981" width="5.125" style="13" customWidth="1"/>
    <col min="8982" max="9216" width="9" style="13"/>
    <col min="9217" max="9217" width="4.125" style="13" customWidth="1"/>
    <col min="9218" max="9218" width="22.5" style="13" customWidth="1"/>
    <col min="9219" max="9219" width="26.625" style="13" customWidth="1"/>
    <col min="9220" max="9220" width="17.125" style="13" customWidth="1"/>
    <col min="9221" max="9221" width="8.125" style="13" customWidth="1"/>
    <col min="9222" max="9222" width="4" style="13" customWidth="1"/>
    <col min="9223" max="9223" width="0" style="13" hidden="1" customWidth="1"/>
    <col min="9224" max="9224" width="23.25" style="13" customWidth="1"/>
    <col min="9225" max="9225" width="17.125" style="13" customWidth="1"/>
    <col min="9226" max="9226" width="8.125" style="13" customWidth="1"/>
    <col min="9227" max="9227" width="4" style="13" customWidth="1"/>
    <col min="9228" max="9228" width="0" style="13" hidden="1" customWidth="1"/>
    <col min="9229" max="9229" width="8.25" style="13" customWidth="1"/>
    <col min="9230" max="9230" width="0" style="13" hidden="1" customWidth="1"/>
    <col min="9231" max="9231" width="97.75" style="13" customWidth="1"/>
    <col min="9232" max="9232" width="14.125" style="13" customWidth="1"/>
    <col min="9233" max="9233" width="16" style="13" customWidth="1"/>
    <col min="9234" max="9236" width="10.125" style="13" customWidth="1"/>
    <col min="9237" max="9237" width="5.125" style="13" customWidth="1"/>
    <col min="9238" max="9472" width="9" style="13"/>
    <col min="9473" max="9473" width="4.125" style="13" customWidth="1"/>
    <col min="9474" max="9474" width="22.5" style="13" customWidth="1"/>
    <col min="9475" max="9475" width="26.625" style="13" customWidth="1"/>
    <col min="9476" max="9476" width="17.125" style="13" customWidth="1"/>
    <col min="9477" max="9477" width="8.125" style="13" customWidth="1"/>
    <col min="9478" max="9478" width="4" style="13" customWidth="1"/>
    <col min="9479" max="9479" width="0" style="13" hidden="1" customWidth="1"/>
    <col min="9480" max="9480" width="23.25" style="13" customWidth="1"/>
    <col min="9481" max="9481" width="17.125" style="13" customWidth="1"/>
    <col min="9482" max="9482" width="8.125" style="13" customWidth="1"/>
    <col min="9483" max="9483" width="4" style="13" customWidth="1"/>
    <col min="9484" max="9484" width="0" style="13" hidden="1" customWidth="1"/>
    <col min="9485" max="9485" width="8.25" style="13" customWidth="1"/>
    <col min="9486" max="9486" width="0" style="13" hidden="1" customWidth="1"/>
    <col min="9487" max="9487" width="97.75" style="13" customWidth="1"/>
    <col min="9488" max="9488" width="14.125" style="13" customWidth="1"/>
    <col min="9489" max="9489" width="16" style="13" customWidth="1"/>
    <col min="9490" max="9492" width="10.125" style="13" customWidth="1"/>
    <col min="9493" max="9493" width="5.125" style="13" customWidth="1"/>
    <col min="9494" max="9728" width="9" style="13"/>
    <col min="9729" max="9729" width="4.125" style="13" customWidth="1"/>
    <col min="9730" max="9730" width="22.5" style="13" customWidth="1"/>
    <col min="9731" max="9731" width="26.625" style="13" customWidth="1"/>
    <col min="9732" max="9732" width="17.125" style="13" customWidth="1"/>
    <col min="9733" max="9733" width="8.125" style="13" customWidth="1"/>
    <col min="9734" max="9734" width="4" style="13" customWidth="1"/>
    <col min="9735" max="9735" width="0" style="13" hidden="1" customWidth="1"/>
    <col min="9736" max="9736" width="23.25" style="13" customWidth="1"/>
    <col min="9737" max="9737" width="17.125" style="13" customWidth="1"/>
    <col min="9738" max="9738" width="8.125" style="13" customWidth="1"/>
    <col min="9739" max="9739" width="4" style="13" customWidth="1"/>
    <col min="9740" max="9740" width="0" style="13" hidden="1" customWidth="1"/>
    <col min="9741" max="9741" width="8.25" style="13" customWidth="1"/>
    <col min="9742" max="9742" width="0" style="13" hidden="1" customWidth="1"/>
    <col min="9743" max="9743" width="97.75" style="13" customWidth="1"/>
    <col min="9744" max="9744" width="14.125" style="13" customWidth="1"/>
    <col min="9745" max="9745" width="16" style="13" customWidth="1"/>
    <col min="9746" max="9748" width="10.125" style="13" customWidth="1"/>
    <col min="9749" max="9749" width="5.125" style="13" customWidth="1"/>
    <col min="9750" max="9984" width="9" style="13"/>
    <col min="9985" max="9985" width="4.125" style="13" customWidth="1"/>
    <col min="9986" max="9986" width="22.5" style="13" customWidth="1"/>
    <col min="9987" max="9987" width="26.625" style="13" customWidth="1"/>
    <col min="9988" max="9988" width="17.125" style="13" customWidth="1"/>
    <col min="9989" max="9989" width="8.125" style="13" customWidth="1"/>
    <col min="9990" max="9990" width="4" style="13" customWidth="1"/>
    <col min="9991" max="9991" width="0" style="13" hidden="1" customWidth="1"/>
    <col min="9992" max="9992" width="23.25" style="13" customWidth="1"/>
    <col min="9993" max="9993" width="17.125" style="13" customWidth="1"/>
    <col min="9994" max="9994" width="8.125" style="13" customWidth="1"/>
    <col min="9995" max="9995" width="4" style="13" customWidth="1"/>
    <col min="9996" max="9996" width="0" style="13" hidden="1" customWidth="1"/>
    <col min="9997" max="9997" width="8.25" style="13" customWidth="1"/>
    <col min="9998" max="9998" width="0" style="13" hidden="1" customWidth="1"/>
    <col min="9999" max="9999" width="97.75" style="13" customWidth="1"/>
    <col min="10000" max="10000" width="14.125" style="13" customWidth="1"/>
    <col min="10001" max="10001" width="16" style="13" customWidth="1"/>
    <col min="10002" max="10004" width="10.125" style="13" customWidth="1"/>
    <col min="10005" max="10005" width="5.125" style="13" customWidth="1"/>
    <col min="10006" max="10240" width="9" style="13"/>
    <col min="10241" max="10241" width="4.125" style="13" customWidth="1"/>
    <col min="10242" max="10242" width="22.5" style="13" customWidth="1"/>
    <col min="10243" max="10243" width="26.625" style="13" customWidth="1"/>
    <col min="10244" max="10244" width="17.125" style="13" customWidth="1"/>
    <col min="10245" max="10245" width="8.125" style="13" customWidth="1"/>
    <col min="10246" max="10246" width="4" style="13" customWidth="1"/>
    <col min="10247" max="10247" width="0" style="13" hidden="1" customWidth="1"/>
    <col min="10248" max="10248" width="23.25" style="13" customWidth="1"/>
    <col min="10249" max="10249" width="17.125" style="13" customWidth="1"/>
    <col min="10250" max="10250" width="8.125" style="13" customWidth="1"/>
    <col min="10251" max="10251" width="4" style="13" customWidth="1"/>
    <col min="10252" max="10252" width="0" style="13" hidden="1" customWidth="1"/>
    <col min="10253" max="10253" width="8.25" style="13" customWidth="1"/>
    <col min="10254" max="10254" width="0" style="13" hidden="1" customWidth="1"/>
    <col min="10255" max="10255" width="97.75" style="13" customWidth="1"/>
    <col min="10256" max="10256" width="14.125" style="13" customWidth="1"/>
    <col min="10257" max="10257" width="16" style="13" customWidth="1"/>
    <col min="10258" max="10260" width="10.125" style="13" customWidth="1"/>
    <col min="10261" max="10261" width="5.125" style="13" customWidth="1"/>
    <col min="10262" max="10496" width="9" style="13"/>
    <col min="10497" max="10497" width="4.125" style="13" customWidth="1"/>
    <col min="10498" max="10498" width="22.5" style="13" customWidth="1"/>
    <col min="10499" max="10499" width="26.625" style="13" customWidth="1"/>
    <col min="10500" max="10500" width="17.125" style="13" customWidth="1"/>
    <col min="10501" max="10501" width="8.125" style="13" customWidth="1"/>
    <col min="10502" max="10502" width="4" style="13" customWidth="1"/>
    <col min="10503" max="10503" width="0" style="13" hidden="1" customWidth="1"/>
    <col min="10504" max="10504" width="23.25" style="13" customWidth="1"/>
    <col min="10505" max="10505" width="17.125" style="13" customWidth="1"/>
    <col min="10506" max="10506" width="8.125" style="13" customWidth="1"/>
    <col min="10507" max="10507" width="4" style="13" customWidth="1"/>
    <col min="10508" max="10508" width="0" style="13" hidden="1" customWidth="1"/>
    <col min="10509" max="10509" width="8.25" style="13" customWidth="1"/>
    <col min="10510" max="10510" width="0" style="13" hidden="1" customWidth="1"/>
    <col min="10511" max="10511" width="97.75" style="13" customWidth="1"/>
    <col min="10512" max="10512" width="14.125" style="13" customWidth="1"/>
    <col min="10513" max="10513" width="16" style="13" customWidth="1"/>
    <col min="10514" max="10516" width="10.125" style="13" customWidth="1"/>
    <col min="10517" max="10517" width="5.125" style="13" customWidth="1"/>
    <col min="10518" max="10752" width="9" style="13"/>
    <col min="10753" max="10753" width="4.125" style="13" customWidth="1"/>
    <col min="10754" max="10754" width="22.5" style="13" customWidth="1"/>
    <col min="10755" max="10755" width="26.625" style="13" customWidth="1"/>
    <col min="10756" max="10756" width="17.125" style="13" customWidth="1"/>
    <col min="10757" max="10757" width="8.125" style="13" customWidth="1"/>
    <col min="10758" max="10758" width="4" style="13" customWidth="1"/>
    <col min="10759" max="10759" width="0" style="13" hidden="1" customWidth="1"/>
    <col min="10760" max="10760" width="23.25" style="13" customWidth="1"/>
    <col min="10761" max="10761" width="17.125" style="13" customWidth="1"/>
    <col min="10762" max="10762" width="8.125" style="13" customWidth="1"/>
    <col min="10763" max="10763" width="4" style="13" customWidth="1"/>
    <col min="10764" max="10764" width="0" style="13" hidden="1" customWidth="1"/>
    <col min="10765" max="10765" width="8.25" style="13" customWidth="1"/>
    <col min="10766" max="10766" width="0" style="13" hidden="1" customWidth="1"/>
    <col min="10767" max="10767" width="97.75" style="13" customWidth="1"/>
    <col min="10768" max="10768" width="14.125" style="13" customWidth="1"/>
    <col min="10769" max="10769" width="16" style="13" customWidth="1"/>
    <col min="10770" max="10772" width="10.125" style="13" customWidth="1"/>
    <col min="10773" max="10773" width="5.125" style="13" customWidth="1"/>
    <col min="10774" max="11008" width="9" style="13"/>
    <col min="11009" max="11009" width="4.125" style="13" customWidth="1"/>
    <col min="11010" max="11010" width="22.5" style="13" customWidth="1"/>
    <col min="11011" max="11011" width="26.625" style="13" customWidth="1"/>
    <col min="11012" max="11012" width="17.125" style="13" customWidth="1"/>
    <col min="11013" max="11013" width="8.125" style="13" customWidth="1"/>
    <col min="11014" max="11014" width="4" style="13" customWidth="1"/>
    <col min="11015" max="11015" width="0" style="13" hidden="1" customWidth="1"/>
    <col min="11016" max="11016" width="23.25" style="13" customWidth="1"/>
    <col min="11017" max="11017" width="17.125" style="13" customWidth="1"/>
    <col min="11018" max="11018" width="8.125" style="13" customWidth="1"/>
    <col min="11019" max="11019" width="4" style="13" customWidth="1"/>
    <col min="11020" max="11020" width="0" style="13" hidden="1" customWidth="1"/>
    <col min="11021" max="11021" width="8.25" style="13" customWidth="1"/>
    <col min="11022" max="11022" width="0" style="13" hidden="1" customWidth="1"/>
    <col min="11023" max="11023" width="97.75" style="13" customWidth="1"/>
    <col min="11024" max="11024" width="14.125" style="13" customWidth="1"/>
    <col min="11025" max="11025" width="16" style="13" customWidth="1"/>
    <col min="11026" max="11028" width="10.125" style="13" customWidth="1"/>
    <col min="11029" max="11029" width="5.125" style="13" customWidth="1"/>
    <col min="11030" max="11264" width="9" style="13"/>
    <col min="11265" max="11265" width="4.125" style="13" customWidth="1"/>
    <col min="11266" max="11266" width="22.5" style="13" customWidth="1"/>
    <col min="11267" max="11267" width="26.625" style="13" customWidth="1"/>
    <col min="11268" max="11268" width="17.125" style="13" customWidth="1"/>
    <col min="11269" max="11269" width="8.125" style="13" customWidth="1"/>
    <col min="11270" max="11270" width="4" style="13" customWidth="1"/>
    <col min="11271" max="11271" width="0" style="13" hidden="1" customWidth="1"/>
    <col min="11272" max="11272" width="23.25" style="13" customWidth="1"/>
    <col min="11273" max="11273" width="17.125" style="13" customWidth="1"/>
    <col min="11274" max="11274" width="8.125" style="13" customWidth="1"/>
    <col min="11275" max="11275" width="4" style="13" customWidth="1"/>
    <col min="11276" max="11276" width="0" style="13" hidden="1" customWidth="1"/>
    <col min="11277" max="11277" width="8.25" style="13" customWidth="1"/>
    <col min="11278" max="11278" width="0" style="13" hidden="1" customWidth="1"/>
    <col min="11279" max="11279" width="97.75" style="13" customWidth="1"/>
    <col min="11280" max="11280" width="14.125" style="13" customWidth="1"/>
    <col min="11281" max="11281" width="16" style="13" customWidth="1"/>
    <col min="11282" max="11284" width="10.125" style="13" customWidth="1"/>
    <col min="11285" max="11285" width="5.125" style="13" customWidth="1"/>
    <col min="11286" max="11520" width="9" style="13"/>
    <col min="11521" max="11521" width="4.125" style="13" customWidth="1"/>
    <col min="11522" max="11522" width="22.5" style="13" customWidth="1"/>
    <col min="11523" max="11523" width="26.625" style="13" customWidth="1"/>
    <col min="11524" max="11524" width="17.125" style="13" customWidth="1"/>
    <col min="11525" max="11525" width="8.125" style="13" customWidth="1"/>
    <col min="11526" max="11526" width="4" style="13" customWidth="1"/>
    <col min="11527" max="11527" width="0" style="13" hidden="1" customWidth="1"/>
    <col min="11528" max="11528" width="23.25" style="13" customWidth="1"/>
    <col min="11529" max="11529" width="17.125" style="13" customWidth="1"/>
    <col min="11530" max="11530" width="8.125" style="13" customWidth="1"/>
    <col min="11531" max="11531" width="4" style="13" customWidth="1"/>
    <col min="11532" max="11532" width="0" style="13" hidden="1" customWidth="1"/>
    <col min="11533" max="11533" width="8.25" style="13" customWidth="1"/>
    <col min="11534" max="11534" width="0" style="13" hidden="1" customWidth="1"/>
    <col min="11535" max="11535" width="97.75" style="13" customWidth="1"/>
    <col min="11536" max="11536" width="14.125" style="13" customWidth="1"/>
    <col min="11537" max="11537" width="16" style="13" customWidth="1"/>
    <col min="11538" max="11540" width="10.125" style="13" customWidth="1"/>
    <col min="11541" max="11541" width="5.125" style="13" customWidth="1"/>
    <col min="11542" max="11776" width="9" style="13"/>
    <col min="11777" max="11777" width="4.125" style="13" customWidth="1"/>
    <col min="11778" max="11778" width="22.5" style="13" customWidth="1"/>
    <col min="11779" max="11779" width="26.625" style="13" customWidth="1"/>
    <col min="11780" max="11780" width="17.125" style="13" customWidth="1"/>
    <col min="11781" max="11781" width="8.125" style="13" customWidth="1"/>
    <col min="11782" max="11782" width="4" style="13" customWidth="1"/>
    <col min="11783" max="11783" width="0" style="13" hidden="1" customWidth="1"/>
    <col min="11784" max="11784" width="23.25" style="13" customWidth="1"/>
    <col min="11785" max="11785" width="17.125" style="13" customWidth="1"/>
    <col min="11786" max="11786" width="8.125" style="13" customWidth="1"/>
    <col min="11787" max="11787" width="4" style="13" customWidth="1"/>
    <col min="11788" max="11788" width="0" style="13" hidden="1" customWidth="1"/>
    <col min="11789" max="11789" width="8.25" style="13" customWidth="1"/>
    <col min="11790" max="11790" width="0" style="13" hidden="1" customWidth="1"/>
    <col min="11791" max="11791" width="97.75" style="13" customWidth="1"/>
    <col min="11792" max="11792" width="14.125" style="13" customWidth="1"/>
    <col min="11793" max="11793" width="16" style="13" customWidth="1"/>
    <col min="11794" max="11796" width="10.125" style="13" customWidth="1"/>
    <col min="11797" max="11797" width="5.125" style="13" customWidth="1"/>
    <col min="11798" max="12032" width="9" style="13"/>
    <col min="12033" max="12033" width="4.125" style="13" customWidth="1"/>
    <col min="12034" max="12034" width="22.5" style="13" customWidth="1"/>
    <col min="12035" max="12035" width="26.625" style="13" customWidth="1"/>
    <col min="12036" max="12036" width="17.125" style="13" customWidth="1"/>
    <col min="12037" max="12037" width="8.125" style="13" customWidth="1"/>
    <col min="12038" max="12038" width="4" style="13" customWidth="1"/>
    <col min="12039" max="12039" width="0" style="13" hidden="1" customWidth="1"/>
    <col min="12040" max="12040" width="23.25" style="13" customWidth="1"/>
    <col min="12041" max="12041" width="17.125" style="13" customWidth="1"/>
    <col min="12042" max="12042" width="8.125" style="13" customWidth="1"/>
    <col min="12043" max="12043" width="4" style="13" customWidth="1"/>
    <col min="12044" max="12044" width="0" style="13" hidden="1" customWidth="1"/>
    <col min="12045" max="12045" width="8.25" style="13" customWidth="1"/>
    <col min="12046" max="12046" width="0" style="13" hidden="1" customWidth="1"/>
    <col min="12047" max="12047" width="97.75" style="13" customWidth="1"/>
    <col min="12048" max="12048" width="14.125" style="13" customWidth="1"/>
    <col min="12049" max="12049" width="16" style="13" customWidth="1"/>
    <col min="12050" max="12052" width="10.125" style="13" customWidth="1"/>
    <col min="12053" max="12053" width="5.125" style="13" customWidth="1"/>
    <col min="12054" max="12288" width="9" style="13"/>
    <col min="12289" max="12289" width="4.125" style="13" customWidth="1"/>
    <col min="12290" max="12290" width="22.5" style="13" customWidth="1"/>
    <col min="12291" max="12291" width="26.625" style="13" customWidth="1"/>
    <col min="12292" max="12292" width="17.125" style="13" customWidth="1"/>
    <col min="12293" max="12293" width="8.125" style="13" customWidth="1"/>
    <col min="12294" max="12294" width="4" style="13" customWidth="1"/>
    <col min="12295" max="12295" width="0" style="13" hidden="1" customWidth="1"/>
    <col min="12296" max="12296" width="23.25" style="13" customWidth="1"/>
    <col min="12297" max="12297" width="17.125" style="13" customWidth="1"/>
    <col min="12298" max="12298" width="8.125" style="13" customWidth="1"/>
    <col min="12299" max="12299" width="4" style="13" customWidth="1"/>
    <col min="12300" max="12300" width="0" style="13" hidden="1" customWidth="1"/>
    <col min="12301" max="12301" width="8.25" style="13" customWidth="1"/>
    <col min="12302" max="12302" width="0" style="13" hidden="1" customWidth="1"/>
    <col min="12303" max="12303" width="97.75" style="13" customWidth="1"/>
    <col min="12304" max="12304" width="14.125" style="13" customWidth="1"/>
    <col min="12305" max="12305" width="16" style="13" customWidth="1"/>
    <col min="12306" max="12308" width="10.125" style="13" customWidth="1"/>
    <col min="12309" max="12309" width="5.125" style="13" customWidth="1"/>
    <col min="12310" max="12544" width="9" style="13"/>
    <col min="12545" max="12545" width="4.125" style="13" customWidth="1"/>
    <col min="12546" max="12546" width="22.5" style="13" customWidth="1"/>
    <col min="12547" max="12547" width="26.625" style="13" customWidth="1"/>
    <col min="12548" max="12548" width="17.125" style="13" customWidth="1"/>
    <col min="12549" max="12549" width="8.125" style="13" customWidth="1"/>
    <col min="12550" max="12550" width="4" style="13" customWidth="1"/>
    <col min="12551" max="12551" width="0" style="13" hidden="1" customWidth="1"/>
    <col min="12552" max="12552" width="23.25" style="13" customWidth="1"/>
    <col min="12553" max="12553" width="17.125" style="13" customWidth="1"/>
    <col min="12554" max="12554" width="8.125" style="13" customWidth="1"/>
    <col min="12555" max="12555" width="4" style="13" customWidth="1"/>
    <col min="12556" max="12556" width="0" style="13" hidden="1" customWidth="1"/>
    <col min="12557" max="12557" width="8.25" style="13" customWidth="1"/>
    <col min="12558" max="12558" width="0" style="13" hidden="1" customWidth="1"/>
    <col min="12559" max="12559" width="97.75" style="13" customWidth="1"/>
    <col min="12560" max="12560" width="14.125" style="13" customWidth="1"/>
    <col min="12561" max="12561" width="16" style="13" customWidth="1"/>
    <col min="12562" max="12564" width="10.125" style="13" customWidth="1"/>
    <col min="12565" max="12565" width="5.125" style="13" customWidth="1"/>
    <col min="12566" max="12800" width="9" style="13"/>
    <col min="12801" max="12801" width="4.125" style="13" customWidth="1"/>
    <col min="12802" max="12802" width="22.5" style="13" customWidth="1"/>
    <col min="12803" max="12803" width="26.625" style="13" customWidth="1"/>
    <col min="12804" max="12804" width="17.125" style="13" customWidth="1"/>
    <col min="12805" max="12805" width="8.125" style="13" customWidth="1"/>
    <col min="12806" max="12806" width="4" style="13" customWidth="1"/>
    <col min="12807" max="12807" width="0" style="13" hidden="1" customWidth="1"/>
    <col min="12808" max="12808" width="23.25" style="13" customWidth="1"/>
    <col min="12809" max="12809" width="17.125" style="13" customWidth="1"/>
    <col min="12810" max="12810" width="8.125" style="13" customWidth="1"/>
    <col min="12811" max="12811" width="4" style="13" customWidth="1"/>
    <col min="12812" max="12812" width="0" style="13" hidden="1" customWidth="1"/>
    <col min="12813" max="12813" width="8.25" style="13" customWidth="1"/>
    <col min="12814" max="12814" width="0" style="13" hidden="1" customWidth="1"/>
    <col min="12815" max="12815" width="97.75" style="13" customWidth="1"/>
    <col min="12816" max="12816" width="14.125" style="13" customWidth="1"/>
    <col min="12817" max="12817" width="16" style="13" customWidth="1"/>
    <col min="12818" max="12820" width="10.125" style="13" customWidth="1"/>
    <col min="12821" max="12821" width="5.125" style="13" customWidth="1"/>
    <col min="12822" max="13056" width="9" style="13"/>
    <col min="13057" max="13057" width="4.125" style="13" customWidth="1"/>
    <col min="13058" max="13058" width="22.5" style="13" customWidth="1"/>
    <col min="13059" max="13059" width="26.625" style="13" customWidth="1"/>
    <col min="13060" max="13060" width="17.125" style="13" customWidth="1"/>
    <col min="13061" max="13061" width="8.125" style="13" customWidth="1"/>
    <col min="13062" max="13062" width="4" style="13" customWidth="1"/>
    <col min="13063" max="13063" width="0" style="13" hidden="1" customWidth="1"/>
    <col min="13064" max="13064" width="23.25" style="13" customWidth="1"/>
    <col min="13065" max="13065" width="17.125" style="13" customWidth="1"/>
    <col min="13066" max="13066" width="8.125" style="13" customWidth="1"/>
    <col min="13067" max="13067" width="4" style="13" customWidth="1"/>
    <col min="13068" max="13068" width="0" style="13" hidden="1" customWidth="1"/>
    <col min="13069" max="13069" width="8.25" style="13" customWidth="1"/>
    <col min="13070" max="13070" width="0" style="13" hidden="1" customWidth="1"/>
    <col min="13071" max="13071" width="97.75" style="13" customWidth="1"/>
    <col min="13072" max="13072" width="14.125" style="13" customWidth="1"/>
    <col min="13073" max="13073" width="16" style="13" customWidth="1"/>
    <col min="13074" max="13076" width="10.125" style="13" customWidth="1"/>
    <col min="13077" max="13077" width="5.125" style="13" customWidth="1"/>
    <col min="13078" max="13312" width="9" style="13"/>
    <col min="13313" max="13313" width="4.125" style="13" customWidth="1"/>
    <col min="13314" max="13314" width="22.5" style="13" customWidth="1"/>
    <col min="13315" max="13315" width="26.625" style="13" customWidth="1"/>
    <col min="13316" max="13316" width="17.125" style="13" customWidth="1"/>
    <col min="13317" max="13317" width="8.125" style="13" customWidth="1"/>
    <col min="13318" max="13318" width="4" style="13" customWidth="1"/>
    <col min="13319" max="13319" width="0" style="13" hidden="1" customWidth="1"/>
    <col min="13320" max="13320" width="23.25" style="13" customWidth="1"/>
    <col min="13321" max="13321" width="17.125" style="13" customWidth="1"/>
    <col min="13322" max="13322" width="8.125" style="13" customWidth="1"/>
    <col min="13323" max="13323" width="4" style="13" customWidth="1"/>
    <col min="13324" max="13324" width="0" style="13" hidden="1" customWidth="1"/>
    <col min="13325" max="13325" width="8.25" style="13" customWidth="1"/>
    <col min="13326" max="13326" width="0" style="13" hidden="1" customWidth="1"/>
    <col min="13327" max="13327" width="97.75" style="13" customWidth="1"/>
    <col min="13328" max="13328" width="14.125" style="13" customWidth="1"/>
    <col min="13329" max="13329" width="16" style="13" customWidth="1"/>
    <col min="13330" max="13332" width="10.125" style="13" customWidth="1"/>
    <col min="13333" max="13333" width="5.125" style="13" customWidth="1"/>
    <col min="13334" max="13568" width="9" style="13"/>
    <col min="13569" max="13569" width="4.125" style="13" customWidth="1"/>
    <col min="13570" max="13570" width="22.5" style="13" customWidth="1"/>
    <col min="13571" max="13571" width="26.625" style="13" customWidth="1"/>
    <col min="13572" max="13572" width="17.125" style="13" customWidth="1"/>
    <col min="13573" max="13573" width="8.125" style="13" customWidth="1"/>
    <col min="13574" max="13574" width="4" style="13" customWidth="1"/>
    <col min="13575" max="13575" width="0" style="13" hidden="1" customWidth="1"/>
    <col min="13576" max="13576" width="23.25" style="13" customWidth="1"/>
    <col min="13577" max="13577" width="17.125" style="13" customWidth="1"/>
    <col min="13578" max="13578" width="8.125" style="13" customWidth="1"/>
    <col min="13579" max="13579" width="4" style="13" customWidth="1"/>
    <col min="13580" max="13580" width="0" style="13" hidden="1" customWidth="1"/>
    <col min="13581" max="13581" width="8.25" style="13" customWidth="1"/>
    <col min="13582" max="13582" width="0" style="13" hidden="1" customWidth="1"/>
    <col min="13583" max="13583" width="97.75" style="13" customWidth="1"/>
    <col min="13584" max="13584" width="14.125" style="13" customWidth="1"/>
    <col min="13585" max="13585" width="16" style="13" customWidth="1"/>
    <col min="13586" max="13588" width="10.125" style="13" customWidth="1"/>
    <col min="13589" max="13589" width="5.125" style="13" customWidth="1"/>
    <col min="13590" max="13824" width="9" style="13"/>
    <col min="13825" max="13825" width="4.125" style="13" customWidth="1"/>
    <col min="13826" max="13826" width="22.5" style="13" customWidth="1"/>
    <col min="13827" max="13827" width="26.625" style="13" customWidth="1"/>
    <col min="13828" max="13828" width="17.125" style="13" customWidth="1"/>
    <col min="13829" max="13829" width="8.125" style="13" customWidth="1"/>
    <col min="13830" max="13830" width="4" style="13" customWidth="1"/>
    <col min="13831" max="13831" width="0" style="13" hidden="1" customWidth="1"/>
    <col min="13832" max="13832" width="23.25" style="13" customWidth="1"/>
    <col min="13833" max="13833" width="17.125" style="13" customWidth="1"/>
    <col min="13834" max="13834" width="8.125" style="13" customWidth="1"/>
    <col min="13835" max="13835" width="4" style="13" customWidth="1"/>
    <col min="13836" max="13836" width="0" style="13" hidden="1" customWidth="1"/>
    <col min="13837" max="13837" width="8.25" style="13" customWidth="1"/>
    <col min="13838" max="13838" width="0" style="13" hidden="1" customWidth="1"/>
    <col min="13839" max="13839" width="97.75" style="13" customWidth="1"/>
    <col min="13840" max="13840" width="14.125" style="13" customWidth="1"/>
    <col min="13841" max="13841" width="16" style="13" customWidth="1"/>
    <col min="13842" max="13844" width="10.125" style="13" customWidth="1"/>
    <col min="13845" max="13845" width="5.125" style="13" customWidth="1"/>
    <col min="13846" max="14080" width="9" style="13"/>
    <col min="14081" max="14081" width="4.125" style="13" customWidth="1"/>
    <col min="14082" max="14082" width="22.5" style="13" customWidth="1"/>
    <col min="14083" max="14083" width="26.625" style="13" customWidth="1"/>
    <col min="14084" max="14084" width="17.125" style="13" customWidth="1"/>
    <col min="14085" max="14085" width="8.125" style="13" customWidth="1"/>
    <col min="14086" max="14086" width="4" style="13" customWidth="1"/>
    <col min="14087" max="14087" width="0" style="13" hidden="1" customWidth="1"/>
    <col min="14088" max="14088" width="23.25" style="13" customWidth="1"/>
    <col min="14089" max="14089" width="17.125" style="13" customWidth="1"/>
    <col min="14090" max="14090" width="8.125" style="13" customWidth="1"/>
    <col min="14091" max="14091" width="4" style="13" customWidth="1"/>
    <col min="14092" max="14092" width="0" style="13" hidden="1" customWidth="1"/>
    <col min="14093" max="14093" width="8.25" style="13" customWidth="1"/>
    <col min="14094" max="14094" width="0" style="13" hidden="1" customWidth="1"/>
    <col min="14095" max="14095" width="97.75" style="13" customWidth="1"/>
    <col min="14096" max="14096" width="14.125" style="13" customWidth="1"/>
    <col min="14097" max="14097" width="16" style="13" customWidth="1"/>
    <col min="14098" max="14100" width="10.125" style="13" customWidth="1"/>
    <col min="14101" max="14101" width="5.125" style="13" customWidth="1"/>
    <col min="14102" max="14336" width="9" style="13"/>
    <col min="14337" max="14337" width="4.125" style="13" customWidth="1"/>
    <col min="14338" max="14338" width="22.5" style="13" customWidth="1"/>
    <col min="14339" max="14339" width="26.625" style="13" customWidth="1"/>
    <col min="14340" max="14340" width="17.125" style="13" customWidth="1"/>
    <col min="14341" max="14341" width="8.125" style="13" customWidth="1"/>
    <col min="14342" max="14342" width="4" style="13" customWidth="1"/>
    <col min="14343" max="14343" width="0" style="13" hidden="1" customWidth="1"/>
    <col min="14344" max="14344" width="23.25" style="13" customWidth="1"/>
    <col min="14345" max="14345" width="17.125" style="13" customWidth="1"/>
    <col min="14346" max="14346" width="8.125" style="13" customWidth="1"/>
    <col min="14347" max="14347" width="4" style="13" customWidth="1"/>
    <col min="14348" max="14348" width="0" style="13" hidden="1" customWidth="1"/>
    <col min="14349" max="14349" width="8.25" style="13" customWidth="1"/>
    <col min="14350" max="14350" width="0" style="13" hidden="1" customWidth="1"/>
    <col min="14351" max="14351" width="97.75" style="13" customWidth="1"/>
    <col min="14352" max="14352" width="14.125" style="13" customWidth="1"/>
    <col min="14353" max="14353" width="16" style="13" customWidth="1"/>
    <col min="14354" max="14356" width="10.125" style="13" customWidth="1"/>
    <col min="14357" max="14357" width="5.125" style="13" customWidth="1"/>
    <col min="14358" max="14592" width="9" style="13"/>
    <col min="14593" max="14593" width="4.125" style="13" customWidth="1"/>
    <col min="14594" max="14594" width="22.5" style="13" customWidth="1"/>
    <col min="14595" max="14595" width="26.625" style="13" customWidth="1"/>
    <col min="14596" max="14596" width="17.125" style="13" customWidth="1"/>
    <col min="14597" max="14597" width="8.125" style="13" customWidth="1"/>
    <col min="14598" max="14598" width="4" style="13" customWidth="1"/>
    <col min="14599" max="14599" width="0" style="13" hidden="1" customWidth="1"/>
    <col min="14600" max="14600" width="23.25" style="13" customWidth="1"/>
    <col min="14601" max="14601" width="17.125" style="13" customWidth="1"/>
    <col min="14602" max="14602" width="8.125" style="13" customWidth="1"/>
    <col min="14603" max="14603" width="4" style="13" customWidth="1"/>
    <col min="14604" max="14604" width="0" style="13" hidden="1" customWidth="1"/>
    <col min="14605" max="14605" width="8.25" style="13" customWidth="1"/>
    <col min="14606" max="14606" width="0" style="13" hidden="1" customWidth="1"/>
    <col min="14607" max="14607" width="97.75" style="13" customWidth="1"/>
    <col min="14608" max="14608" width="14.125" style="13" customWidth="1"/>
    <col min="14609" max="14609" width="16" style="13" customWidth="1"/>
    <col min="14610" max="14612" width="10.125" style="13" customWidth="1"/>
    <col min="14613" max="14613" width="5.125" style="13" customWidth="1"/>
    <col min="14614" max="14848" width="9" style="13"/>
    <col min="14849" max="14849" width="4.125" style="13" customWidth="1"/>
    <col min="14850" max="14850" width="22.5" style="13" customWidth="1"/>
    <col min="14851" max="14851" width="26.625" style="13" customWidth="1"/>
    <col min="14852" max="14852" width="17.125" style="13" customWidth="1"/>
    <col min="14853" max="14853" width="8.125" style="13" customWidth="1"/>
    <col min="14854" max="14854" width="4" style="13" customWidth="1"/>
    <col min="14855" max="14855" width="0" style="13" hidden="1" customWidth="1"/>
    <col min="14856" max="14856" width="23.25" style="13" customWidth="1"/>
    <col min="14857" max="14857" width="17.125" style="13" customWidth="1"/>
    <col min="14858" max="14858" width="8.125" style="13" customWidth="1"/>
    <col min="14859" max="14859" width="4" style="13" customWidth="1"/>
    <col min="14860" max="14860" width="0" style="13" hidden="1" customWidth="1"/>
    <col min="14861" max="14861" width="8.25" style="13" customWidth="1"/>
    <col min="14862" max="14862" width="0" style="13" hidden="1" customWidth="1"/>
    <col min="14863" max="14863" width="97.75" style="13" customWidth="1"/>
    <col min="14864" max="14864" width="14.125" style="13" customWidth="1"/>
    <col min="14865" max="14865" width="16" style="13" customWidth="1"/>
    <col min="14866" max="14868" width="10.125" style="13" customWidth="1"/>
    <col min="14869" max="14869" width="5.125" style="13" customWidth="1"/>
    <col min="14870" max="15104" width="9" style="13"/>
    <col min="15105" max="15105" width="4.125" style="13" customWidth="1"/>
    <col min="15106" max="15106" width="22.5" style="13" customWidth="1"/>
    <col min="15107" max="15107" width="26.625" style="13" customWidth="1"/>
    <col min="15108" max="15108" width="17.125" style="13" customWidth="1"/>
    <col min="15109" max="15109" width="8.125" style="13" customWidth="1"/>
    <col min="15110" max="15110" width="4" style="13" customWidth="1"/>
    <col min="15111" max="15111" width="0" style="13" hidden="1" customWidth="1"/>
    <col min="15112" max="15112" width="23.25" style="13" customWidth="1"/>
    <col min="15113" max="15113" width="17.125" style="13" customWidth="1"/>
    <col min="15114" max="15114" width="8.125" style="13" customWidth="1"/>
    <col min="15115" max="15115" width="4" style="13" customWidth="1"/>
    <col min="15116" max="15116" width="0" style="13" hidden="1" customWidth="1"/>
    <col min="15117" max="15117" width="8.25" style="13" customWidth="1"/>
    <col min="15118" max="15118" width="0" style="13" hidden="1" customWidth="1"/>
    <col min="15119" max="15119" width="97.75" style="13" customWidth="1"/>
    <col min="15120" max="15120" width="14.125" style="13" customWidth="1"/>
    <col min="15121" max="15121" width="16" style="13" customWidth="1"/>
    <col min="15122" max="15124" width="10.125" style="13" customWidth="1"/>
    <col min="15125" max="15125" width="5.125" style="13" customWidth="1"/>
    <col min="15126" max="15360" width="9" style="13"/>
    <col min="15361" max="15361" width="4.125" style="13" customWidth="1"/>
    <col min="15362" max="15362" width="22.5" style="13" customWidth="1"/>
    <col min="15363" max="15363" width="26.625" style="13" customWidth="1"/>
    <col min="15364" max="15364" width="17.125" style="13" customWidth="1"/>
    <col min="15365" max="15365" width="8.125" style="13" customWidth="1"/>
    <col min="15366" max="15366" width="4" style="13" customWidth="1"/>
    <col min="15367" max="15367" width="0" style="13" hidden="1" customWidth="1"/>
    <col min="15368" max="15368" width="23.25" style="13" customWidth="1"/>
    <col min="15369" max="15369" width="17.125" style="13" customWidth="1"/>
    <col min="15370" max="15370" width="8.125" style="13" customWidth="1"/>
    <col min="15371" max="15371" width="4" style="13" customWidth="1"/>
    <col min="15372" max="15372" width="0" style="13" hidden="1" customWidth="1"/>
    <col min="15373" max="15373" width="8.25" style="13" customWidth="1"/>
    <col min="15374" max="15374" width="0" style="13" hidden="1" customWidth="1"/>
    <col min="15375" max="15375" width="97.75" style="13" customWidth="1"/>
    <col min="15376" max="15376" width="14.125" style="13" customWidth="1"/>
    <col min="15377" max="15377" width="16" style="13" customWidth="1"/>
    <col min="15378" max="15380" width="10.125" style="13" customWidth="1"/>
    <col min="15381" max="15381" width="5.125" style="13" customWidth="1"/>
    <col min="15382" max="15616" width="9" style="13"/>
    <col min="15617" max="15617" width="4.125" style="13" customWidth="1"/>
    <col min="15618" max="15618" width="22.5" style="13" customWidth="1"/>
    <col min="15619" max="15619" width="26.625" style="13" customWidth="1"/>
    <col min="15620" max="15620" width="17.125" style="13" customWidth="1"/>
    <col min="15621" max="15621" width="8.125" style="13" customWidth="1"/>
    <col min="15622" max="15622" width="4" style="13" customWidth="1"/>
    <col min="15623" max="15623" width="0" style="13" hidden="1" customWidth="1"/>
    <col min="15624" max="15624" width="23.25" style="13" customWidth="1"/>
    <col min="15625" max="15625" width="17.125" style="13" customWidth="1"/>
    <col min="15626" max="15626" width="8.125" style="13" customWidth="1"/>
    <col min="15627" max="15627" width="4" style="13" customWidth="1"/>
    <col min="15628" max="15628" width="0" style="13" hidden="1" customWidth="1"/>
    <col min="15629" max="15629" width="8.25" style="13" customWidth="1"/>
    <col min="15630" max="15630" width="0" style="13" hidden="1" customWidth="1"/>
    <col min="15631" max="15631" width="97.75" style="13" customWidth="1"/>
    <col min="15632" max="15632" width="14.125" style="13" customWidth="1"/>
    <col min="15633" max="15633" width="16" style="13" customWidth="1"/>
    <col min="15634" max="15636" width="10.125" style="13" customWidth="1"/>
    <col min="15637" max="15637" width="5.125" style="13" customWidth="1"/>
    <col min="15638" max="15872" width="9" style="13"/>
    <col min="15873" max="15873" width="4.125" style="13" customWidth="1"/>
    <col min="15874" max="15874" width="22.5" style="13" customWidth="1"/>
    <col min="15875" max="15875" width="26.625" style="13" customWidth="1"/>
    <col min="15876" max="15876" width="17.125" style="13" customWidth="1"/>
    <col min="15877" max="15877" width="8.125" style="13" customWidth="1"/>
    <col min="15878" max="15878" width="4" style="13" customWidth="1"/>
    <col min="15879" max="15879" width="0" style="13" hidden="1" customWidth="1"/>
    <col min="15880" max="15880" width="23.25" style="13" customWidth="1"/>
    <col min="15881" max="15881" width="17.125" style="13" customWidth="1"/>
    <col min="15882" max="15882" width="8.125" style="13" customWidth="1"/>
    <col min="15883" max="15883" width="4" style="13" customWidth="1"/>
    <col min="15884" max="15884" width="0" style="13" hidden="1" customWidth="1"/>
    <col min="15885" max="15885" width="8.25" style="13" customWidth="1"/>
    <col min="15886" max="15886" width="0" style="13" hidden="1" customWidth="1"/>
    <col min="15887" max="15887" width="97.75" style="13" customWidth="1"/>
    <col min="15888" max="15888" width="14.125" style="13" customWidth="1"/>
    <col min="15889" max="15889" width="16" style="13" customWidth="1"/>
    <col min="15890" max="15892" width="10.125" style="13" customWidth="1"/>
    <col min="15893" max="15893" width="5.125" style="13" customWidth="1"/>
    <col min="15894" max="16128" width="9" style="13"/>
    <col min="16129" max="16129" width="4.125" style="13" customWidth="1"/>
    <col min="16130" max="16130" width="22.5" style="13" customWidth="1"/>
    <col min="16131" max="16131" width="26.625" style="13" customWidth="1"/>
    <col min="16132" max="16132" width="17.125" style="13" customWidth="1"/>
    <col min="16133" max="16133" width="8.125" style="13" customWidth="1"/>
    <col min="16134" max="16134" width="4" style="13" customWidth="1"/>
    <col min="16135" max="16135" width="0" style="13" hidden="1" customWidth="1"/>
    <col min="16136" max="16136" width="23.25" style="13" customWidth="1"/>
    <col min="16137" max="16137" width="17.125" style="13" customWidth="1"/>
    <col min="16138" max="16138" width="8.125" style="13" customWidth="1"/>
    <col min="16139" max="16139" width="4" style="13" customWidth="1"/>
    <col min="16140" max="16140" width="0" style="13" hidden="1" customWidth="1"/>
    <col min="16141" max="16141" width="8.25" style="13" customWidth="1"/>
    <col min="16142" max="16142" width="0" style="13" hidden="1" customWidth="1"/>
    <col min="16143" max="16143" width="97.75" style="13" customWidth="1"/>
    <col min="16144" max="16144" width="14.125" style="13" customWidth="1"/>
    <col min="16145" max="16145" width="16" style="13" customWidth="1"/>
    <col min="16146" max="16148" width="10.125" style="13" customWidth="1"/>
    <col min="16149" max="16149" width="5.125" style="13" customWidth="1"/>
    <col min="16150" max="16384" width="9" style="13"/>
  </cols>
  <sheetData>
    <row r="1" spans="1:21" ht="36.75" customHeight="1" x14ac:dyDescent="0.15">
      <c r="A1" s="11" t="s">
        <v>105</v>
      </c>
      <c r="B1" s="11"/>
      <c r="C1" s="12"/>
      <c r="D1" s="13"/>
      <c r="E1" s="12"/>
      <c r="F1" s="12"/>
      <c r="G1" s="12"/>
      <c r="H1" s="210"/>
      <c r="I1" s="210"/>
      <c r="J1" s="211"/>
      <c r="K1" s="211"/>
      <c r="L1" s="211"/>
      <c r="M1" s="211"/>
      <c r="N1" s="211"/>
      <c r="O1" s="211"/>
      <c r="P1" s="12"/>
      <c r="Q1" s="12"/>
      <c r="R1" s="15"/>
      <c r="S1" s="15"/>
      <c r="T1" s="13"/>
      <c r="U1" s="13"/>
    </row>
    <row r="2" spans="1:21" ht="36.75" customHeight="1" x14ac:dyDescent="0.15">
      <c r="A2" s="210" t="s">
        <v>106</v>
      </c>
      <c r="B2" s="210"/>
      <c r="C2" s="211"/>
      <c r="D2" s="211"/>
      <c r="E2" s="211"/>
      <c r="F2" s="211"/>
      <c r="G2" s="211"/>
      <c r="H2" s="211"/>
      <c r="I2" s="211"/>
      <c r="J2" s="211"/>
      <c r="K2" s="211"/>
      <c r="L2" s="211"/>
      <c r="M2" s="211"/>
      <c r="N2" s="211"/>
      <c r="O2" s="211"/>
      <c r="P2" s="211"/>
      <c r="Q2" s="211"/>
      <c r="R2" s="211"/>
      <c r="S2" s="211"/>
      <c r="T2" s="211"/>
      <c r="U2" s="13"/>
    </row>
    <row r="3" spans="1:21" ht="18.75" customHeight="1" x14ac:dyDescent="0.15">
      <c r="A3" s="16"/>
      <c r="B3" s="16"/>
      <c r="C3" s="12"/>
      <c r="D3" s="13"/>
      <c r="E3" s="17"/>
      <c r="F3" s="12"/>
      <c r="G3" s="12"/>
      <c r="H3" s="12"/>
      <c r="I3" s="13"/>
      <c r="J3" s="12"/>
      <c r="K3" s="18"/>
      <c r="L3" s="18"/>
      <c r="M3" s="18"/>
      <c r="N3" s="18"/>
      <c r="O3" s="12"/>
      <c r="P3" s="19"/>
      <c r="Q3" s="212" t="s">
        <v>107</v>
      </c>
      <c r="R3" s="213"/>
      <c r="S3" s="213"/>
      <c r="T3" s="214"/>
      <c r="U3" s="13"/>
    </row>
    <row r="4" spans="1:21" ht="15.75" customHeight="1" x14ac:dyDescent="0.15">
      <c r="A4" s="16"/>
      <c r="B4" s="16"/>
      <c r="C4" s="12"/>
      <c r="D4" s="13"/>
      <c r="E4" s="17"/>
      <c r="F4" s="12"/>
      <c r="G4" s="12"/>
      <c r="H4" s="12"/>
      <c r="I4" s="13"/>
      <c r="J4" s="12"/>
      <c r="K4" s="18"/>
      <c r="L4" s="18"/>
      <c r="M4" s="18"/>
      <c r="N4" s="20"/>
      <c r="O4" s="12"/>
      <c r="P4" s="21"/>
      <c r="Q4" s="22"/>
      <c r="R4" s="23" t="s">
        <v>5</v>
      </c>
      <c r="S4" s="24" t="s">
        <v>375</v>
      </c>
      <c r="T4" s="24" t="s">
        <v>109</v>
      </c>
      <c r="U4" s="13"/>
    </row>
    <row r="5" spans="1:21" ht="22.5" customHeight="1" x14ac:dyDescent="0.15">
      <c r="A5" s="16"/>
      <c r="B5" s="16"/>
      <c r="C5" s="12"/>
      <c r="D5" s="13"/>
      <c r="E5" s="17"/>
      <c r="F5" s="12"/>
      <c r="G5" s="12"/>
      <c r="H5" s="12"/>
      <c r="I5" s="13"/>
      <c r="J5" s="12"/>
      <c r="K5" s="18"/>
      <c r="L5" s="18"/>
      <c r="M5" s="18"/>
      <c r="N5" s="20"/>
      <c r="O5" s="12"/>
      <c r="P5" s="25"/>
      <c r="Q5" s="26" t="s">
        <v>110</v>
      </c>
      <c r="R5" s="27"/>
      <c r="S5" s="28"/>
      <c r="T5" s="28"/>
      <c r="U5" s="13"/>
    </row>
    <row r="6" spans="1:21" ht="22.5" customHeight="1" x14ac:dyDescent="0.15">
      <c r="A6" s="16"/>
      <c r="B6" s="16"/>
      <c r="C6" s="12"/>
      <c r="D6" s="29"/>
      <c r="E6" s="17"/>
      <c r="F6" s="12"/>
      <c r="G6" s="12"/>
      <c r="H6" s="12"/>
      <c r="I6" s="29"/>
      <c r="J6" s="12"/>
      <c r="K6" s="18"/>
      <c r="L6" s="18"/>
      <c r="M6" s="18"/>
      <c r="N6" s="20"/>
      <c r="O6" s="12"/>
      <c r="P6" s="25"/>
      <c r="Q6" s="26" t="s">
        <v>111</v>
      </c>
      <c r="R6" s="27"/>
      <c r="S6" s="28"/>
      <c r="T6" s="28"/>
      <c r="U6" s="13"/>
    </row>
    <row r="7" spans="1:21" ht="22.5" customHeight="1" x14ac:dyDescent="0.15">
      <c r="A7" s="16"/>
      <c r="B7" s="16"/>
      <c r="C7" s="12"/>
      <c r="D7" s="30"/>
      <c r="E7" s="17"/>
      <c r="F7" s="12"/>
      <c r="G7" s="12"/>
      <c r="I7" s="30"/>
      <c r="J7" s="12"/>
      <c r="K7" s="18"/>
      <c r="L7" s="18"/>
      <c r="M7" s="18"/>
      <c r="N7" s="32"/>
      <c r="O7" s="12"/>
      <c r="P7" s="25"/>
      <c r="Q7" s="26" t="s">
        <v>112</v>
      </c>
      <c r="R7" s="27"/>
      <c r="S7" s="28"/>
      <c r="T7" s="28"/>
      <c r="U7" s="33"/>
    </row>
    <row r="8" spans="1:21" ht="27.75" customHeight="1" thickBot="1" x14ac:dyDescent="0.3">
      <c r="A8" s="215" t="s">
        <v>376</v>
      </c>
      <c r="B8" s="216"/>
      <c r="C8" s="216"/>
      <c r="D8" s="216"/>
      <c r="E8" s="216"/>
      <c r="F8" s="216"/>
      <c r="G8" s="12"/>
      <c r="H8" s="12"/>
      <c r="I8" s="34"/>
      <c r="J8" s="12"/>
      <c r="K8" s="18"/>
      <c r="L8" s="18"/>
      <c r="M8" s="18"/>
      <c r="N8" s="32"/>
      <c r="O8" s="12"/>
      <c r="P8" s="35"/>
      <c r="Q8" s="34"/>
      <c r="R8" s="36"/>
      <c r="S8" s="36"/>
      <c r="T8" s="37"/>
      <c r="U8" s="33"/>
    </row>
    <row r="9" spans="1:21" customFormat="1" ht="42" customHeight="1" thickBot="1" x14ac:dyDescent="0.2">
      <c r="A9" s="38"/>
      <c r="B9" s="39" t="s">
        <v>114</v>
      </c>
      <c r="C9" s="40" t="s">
        <v>115</v>
      </c>
      <c r="D9" s="41" t="s">
        <v>116</v>
      </c>
      <c r="E9" s="42" t="s">
        <v>117</v>
      </c>
      <c r="F9" s="43" t="s">
        <v>118</v>
      </c>
      <c r="G9" s="40" t="s">
        <v>119</v>
      </c>
      <c r="H9" s="39" t="s">
        <v>115</v>
      </c>
      <c r="I9" s="41" t="s">
        <v>116</v>
      </c>
      <c r="J9" s="44" t="s">
        <v>120</v>
      </c>
      <c r="K9" s="43" t="s">
        <v>118</v>
      </c>
      <c r="L9" s="43" t="s">
        <v>119</v>
      </c>
      <c r="M9" s="43" t="s">
        <v>121</v>
      </c>
      <c r="N9" s="45" t="s">
        <v>122</v>
      </c>
      <c r="O9" s="46" t="s">
        <v>123</v>
      </c>
      <c r="P9" s="43" t="s">
        <v>124</v>
      </c>
      <c r="Q9" s="47" t="s">
        <v>116</v>
      </c>
      <c r="R9" s="48" t="s">
        <v>125</v>
      </c>
      <c r="S9" s="49" t="s">
        <v>126</v>
      </c>
      <c r="T9" s="50" t="s">
        <v>127</v>
      </c>
      <c r="U9" s="51"/>
    </row>
    <row r="10" spans="1:21" ht="18.75" customHeight="1" x14ac:dyDescent="0.15">
      <c r="A10" s="217" t="s">
        <v>128</v>
      </c>
      <c r="B10" s="52" t="s">
        <v>328</v>
      </c>
      <c r="C10" s="53" t="s">
        <v>223</v>
      </c>
      <c r="D10" s="54"/>
      <c r="E10" s="55">
        <v>30</v>
      </c>
      <c r="F10" s="56" t="s">
        <v>132</v>
      </c>
      <c r="G10" s="57" t="s">
        <v>224</v>
      </c>
      <c r="H10" s="58" t="s">
        <v>223</v>
      </c>
      <c r="I10" s="54"/>
      <c r="J10" s="56">
        <f>ROUNDUP(E10*0.75,2)</f>
        <v>22.5</v>
      </c>
      <c r="K10" s="56" t="s">
        <v>132</v>
      </c>
      <c r="L10" s="56" t="s">
        <v>224</v>
      </c>
      <c r="M10" s="56">
        <f>ROUNDUP((R5*E10)+(R6*J10)+(R7*(E10*2)),2)</f>
        <v>0</v>
      </c>
      <c r="N10" s="59">
        <f>M10</f>
        <v>0</v>
      </c>
      <c r="O10" s="52" t="s">
        <v>329</v>
      </c>
      <c r="P10" s="60" t="s">
        <v>129</v>
      </c>
      <c r="Q10" s="54"/>
      <c r="R10" s="61">
        <v>110</v>
      </c>
      <c r="S10" s="55">
        <f>ROUNDUP(R10*0.75,2)</f>
        <v>82.5</v>
      </c>
      <c r="T10" s="62">
        <f>ROUNDUP((R5*R10)+(R6*S10)+(R7*(R10*2)),2)</f>
        <v>0</v>
      </c>
    </row>
    <row r="11" spans="1:21" ht="18.75" customHeight="1" x14ac:dyDescent="0.15">
      <c r="A11" s="218"/>
      <c r="B11" s="75"/>
      <c r="C11" s="76" t="s">
        <v>135</v>
      </c>
      <c r="D11" s="77"/>
      <c r="E11" s="78">
        <v>50</v>
      </c>
      <c r="F11" s="79" t="s">
        <v>132</v>
      </c>
      <c r="G11" s="80"/>
      <c r="H11" s="81" t="s">
        <v>135</v>
      </c>
      <c r="I11" s="77"/>
      <c r="J11" s="79">
        <f>ROUNDUP(E11*0.75,2)</f>
        <v>37.5</v>
      </c>
      <c r="K11" s="79" t="s">
        <v>132</v>
      </c>
      <c r="L11" s="79"/>
      <c r="M11" s="79">
        <f>ROUNDUP((R5*E11)+(R6*J11)+(R7*(E11*2)),2)</f>
        <v>0</v>
      </c>
      <c r="N11" s="82">
        <f>ROUND(M11+(M11*6/100),2)</f>
        <v>0</v>
      </c>
      <c r="O11" s="75" t="s">
        <v>330</v>
      </c>
      <c r="P11" s="83" t="s">
        <v>134</v>
      </c>
      <c r="Q11" s="77"/>
      <c r="R11" s="84">
        <v>2</v>
      </c>
      <c r="S11" s="78">
        <f>ROUNDUP(R11*0.75,2)</f>
        <v>1.5</v>
      </c>
      <c r="T11" s="85">
        <f>ROUNDUP((R5*R11)+(R6*S11)+(R7*(R11*2)),2)</f>
        <v>0</v>
      </c>
    </row>
    <row r="12" spans="1:21" ht="18.75" customHeight="1" x14ac:dyDescent="0.15">
      <c r="A12" s="218"/>
      <c r="B12" s="75"/>
      <c r="C12" s="76" t="s">
        <v>331</v>
      </c>
      <c r="D12" s="77"/>
      <c r="E12" s="78">
        <v>50</v>
      </c>
      <c r="F12" s="79" t="s">
        <v>132</v>
      </c>
      <c r="G12" s="80"/>
      <c r="H12" s="81" t="s">
        <v>331</v>
      </c>
      <c r="I12" s="77"/>
      <c r="J12" s="79">
        <f>ROUNDUP(E12*0.75,2)</f>
        <v>37.5</v>
      </c>
      <c r="K12" s="79" t="s">
        <v>132</v>
      </c>
      <c r="L12" s="79"/>
      <c r="M12" s="79">
        <f>ROUNDUP((R5*E12)+(R6*J12)+(R7*(E12*2)),2)</f>
        <v>0</v>
      </c>
      <c r="N12" s="82">
        <f>M12</f>
        <v>0</v>
      </c>
      <c r="O12" s="75" t="s">
        <v>332</v>
      </c>
      <c r="P12" s="83" t="s">
        <v>41</v>
      </c>
      <c r="Q12" s="77"/>
      <c r="R12" s="84">
        <v>30</v>
      </c>
      <c r="S12" s="78">
        <f>ROUNDUP(R12*0.75,2)</f>
        <v>22.5</v>
      </c>
      <c r="T12" s="85">
        <f>ROUNDUP((R5*R12)+(R6*S12)+(R7*(R12*2)),2)</f>
        <v>0</v>
      </c>
    </row>
    <row r="13" spans="1:21" ht="18.75" customHeight="1" x14ac:dyDescent="0.15">
      <c r="A13" s="218"/>
      <c r="B13" s="75"/>
      <c r="C13" s="76" t="s">
        <v>333</v>
      </c>
      <c r="D13" s="77" t="s">
        <v>146</v>
      </c>
      <c r="E13" s="78">
        <v>10</v>
      </c>
      <c r="F13" s="79" t="s">
        <v>132</v>
      </c>
      <c r="G13" s="80"/>
      <c r="H13" s="81" t="s">
        <v>333</v>
      </c>
      <c r="I13" s="77" t="s">
        <v>146</v>
      </c>
      <c r="J13" s="79">
        <f>ROUNDUP(E13*0.75,2)</f>
        <v>7.5</v>
      </c>
      <c r="K13" s="79" t="s">
        <v>132</v>
      </c>
      <c r="L13" s="79"/>
      <c r="M13" s="79">
        <f>ROUNDUP((R5*E13)+(R6*J13)+(R7*(E13*2)),2)</f>
        <v>0</v>
      </c>
      <c r="N13" s="82">
        <f>M13</f>
        <v>0</v>
      </c>
      <c r="O13" s="75" t="s">
        <v>334</v>
      </c>
      <c r="P13" s="83" t="s">
        <v>151</v>
      </c>
      <c r="Q13" s="77"/>
      <c r="R13" s="84">
        <v>0.5</v>
      </c>
      <c r="S13" s="78">
        <f>ROUNDUP(R13*0.75,2)</f>
        <v>0.38</v>
      </c>
      <c r="T13" s="85">
        <f>ROUNDUP((R5*R13)+(R6*S13)+(R7*(R13*2)),2)</f>
        <v>0</v>
      </c>
    </row>
    <row r="14" spans="1:21" ht="18.75" customHeight="1" x14ac:dyDescent="0.15">
      <c r="A14" s="218"/>
      <c r="B14" s="75"/>
      <c r="C14" s="76" t="s">
        <v>335</v>
      </c>
      <c r="D14" s="77"/>
      <c r="E14" s="78">
        <v>5</v>
      </c>
      <c r="F14" s="79" t="s">
        <v>132</v>
      </c>
      <c r="G14" s="80"/>
      <c r="H14" s="81" t="s">
        <v>335</v>
      </c>
      <c r="I14" s="77"/>
      <c r="J14" s="79">
        <f>ROUNDUP(E14*0.75,2)</f>
        <v>3.75</v>
      </c>
      <c r="K14" s="79" t="s">
        <v>132</v>
      </c>
      <c r="L14" s="79"/>
      <c r="M14" s="79">
        <f>ROUNDUP((R5*E14)+(R6*J14)+(R7*(E14*2)),2)</f>
        <v>0</v>
      </c>
      <c r="N14" s="82">
        <f>M14</f>
        <v>0</v>
      </c>
      <c r="O14" s="75" t="s">
        <v>336</v>
      </c>
      <c r="P14" s="83"/>
      <c r="Q14" s="77"/>
      <c r="R14" s="84"/>
      <c r="S14" s="78"/>
      <c r="T14" s="85"/>
    </row>
    <row r="15" spans="1:21" ht="18.75" customHeight="1" x14ac:dyDescent="0.15">
      <c r="A15" s="218"/>
      <c r="B15" s="75"/>
      <c r="C15" s="76"/>
      <c r="D15" s="77"/>
      <c r="E15" s="78"/>
      <c r="F15" s="79"/>
      <c r="G15" s="80"/>
      <c r="H15" s="81"/>
      <c r="I15" s="77"/>
      <c r="J15" s="79"/>
      <c r="K15" s="79"/>
      <c r="L15" s="79"/>
      <c r="M15" s="79"/>
      <c r="N15" s="82"/>
      <c r="O15" s="75" t="s">
        <v>207</v>
      </c>
      <c r="P15" s="83"/>
      <c r="Q15" s="77"/>
      <c r="R15" s="84"/>
      <c r="S15" s="78"/>
      <c r="T15" s="85"/>
    </row>
    <row r="16" spans="1:21" ht="18.75" customHeight="1" x14ac:dyDescent="0.15">
      <c r="A16" s="218"/>
      <c r="B16" s="75"/>
      <c r="C16" s="76"/>
      <c r="D16" s="77"/>
      <c r="E16" s="78"/>
      <c r="F16" s="79"/>
      <c r="G16" s="80"/>
      <c r="H16" s="81"/>
      <c r="I16" s="77"/>
      <c r="J16" s="79"/>
      <c r="K16" s="79"/>
      <c r="L16" s="79"/>
      <c r="M16" s="79"/>
      <c r="N16" s="82"/>
      <c r="O16" s="75" t="s">
        <v>148</v>
      </c>
      <c r="P16" s="83"/>
      <c r="Q16" s="77"/>
      <c r="R16" s="84"/>
      <c r="S16" s="78"/>
      <c r="T16" s="85"/>
    </row>
    <row r="17" spans="1:20" ht="18.75" customHeight="1" x14ac:dyDescent="0.15">
      <c r="A17" s="218"/>
      <c r="B17" s="64"/>
      <c r="C17" s="65"/>
      <c r="D17" s="66"/>
      <c r="E17" s="67"/>
      <c r="F17" s="68"/>
      <c r="G17" s="69"/>
      <c r="H17" s="70"/>
      <c r="I17" s="66"/>
      <c r="J17" s="68"/>
      <c r="K17" s="68"/>
      <c r="L17" s="68"/>
      <c r="M17" s="68"/>
      <c r="N17" s="71"/>
      <c r="O17" s="64"/>
      <c r="P17" s="72"/>
      <c r="Q17" s="66"/>
      <c r="R17" s="73"/>
      <c r="S17" s="67"/>
      <c r="T17" s="74"/>
    </row>
    <row r="18" spans="1:20" ht="18.75" customHeight="1" x14ac:dyDescent="0.15">
      <c r="A18" s="218"/>
      <c r="B18" s="75" t="s">
        <v>97</v>
      </c>
      <c r="C18" s="76" t="s">
        <v>271</v>
      </c>
      <c r="D18" s="77"/>
      <c r="E18" s="78">
        <v>30</v>
      </c>
      <c r="F18" s="79" t="s">
        <v>132</v>
      </c>
      <c r="G18" s="80"/>
      <c r="H18" s="81" t="s">
        <v>271</v>
      </c>
      <c r="I18" s="77"/>
      <c r="J18" s="79">
        <f>ROUNDUP(E18*0.75,2)</f>
        <v>22.5</v>
      </c>
      <c r="K18" s="79" t="s">
        <v>132</v>
      </c>
      <c r="L18" s="79"/>
      <c r="M18" s="79">
        <f>ROUNDUP((R5*E18)+(R6*J18)+(R7*(E18*2)),2)</f>
        <v>0</v>
      </c>
      <c r="N18" s="82">
        <f>ROUND(M18+(M18*15/100),2)</f>
        <v>0</v>
      </c>
      <c r="O18" s="75" t="s">
        <v>337</v>
      </c>
      <c r="P18" s="83" t="s">
        <v>151</v>
      </c>
      <c r="Q18" s="77"/>
      <c r="R18" s="84">
        <v>1</v>
      </c>
      <c r="S18" s="78">
        <f>ROUNDUP(R18*0.75,2)</f>
        <v>0.75</v>
      </c>
      <c r="T18" s="85">
        <f>ROUNDUP((R5*R18)+(R6*S18)+(R7*(R18*2)),2)</f>
        <v>0</v>
      </c>
    </row>
    <row r="19" spans="1:20" ht="18.75" customHeight="1" x14ac:dyDescent="0.15">
      <c r="A19" s="218"/>
      <c r="B19" s="75"/>
      <c r="C19" s="76" t="s">
        <v>185</v>
      </c>
      <c r="D19" s="77"/>
      <c r="E19" s="78">
        <v>10</v>
      </c>
      <c r="F19" s="79" t="s">
        <v>132</v>
      </c>
      <c r="G19" s="80"/>
      <c r="H19" s="81" t="s">
        <v>185</v>
      </c>
      <c r="I19" s="77"/>
      <c r="J19" s="79">
        <f>ROUNDUP(E19*0.75,2)</f>
        <v>7.5</v>
      </c>
      <c r="K19" s="79" t="s">
        <v>132</v>
      </c>
      <c r="L19" s="79"/>
      <c r="M19" s="79">
        <f>ROUNDUP((R5*E19)+(R6*J19)+(R7*(E19*2)),2)</f>
        <v>0</v>
      </c>
      <c r="N19" s="82">
        <f>M19</f>
        <v>0</v>
      </c>
      <c r="O19" s="75" t="s">
        <v>155</v>
      </c>
      <c r="P19" s="83" t="s">
        <v>137</v>
      </c>
      <c r="Q19" s="77"/>
      <c r="R19" s="84">
        <v>0.1</v>
      </c>
      <c r="S19" s="78">
        <f>ROUNDUP(R19*0.75,2)</f>
        <v>0.08</v>
      </c>
      <c r="T19" s="85">
        <f>ROUNDUP((R5*R19)+(R6*S19)+(R7*(R19*2)),2)</f>
        <v>0</v>
      </c>
    </row>
    <row r="20" spans="1:20" ht="18.75" customHeight="1" x14ac:dyDescent="0.15">
      <c r="A20" s="218"/>
      <c r="B20" s="75"/>
      <c r="C20" s="76" t="s">
        <v>143</v>
      </c>
      <c r="D20" s="77"/>
      <c r="E20" s="78">
        <v>5</v>
      </c>
      <c r="F20" s="79" t="s">
        <v>132</v>
      </c>
      <c r="G20" s="80"/>
      <c r="H20" s="81" t="s">
        <v>143</v>
      </c>
      <c r="I20" s="77"/>
      <c r="J20" s="79">
        <f>ROUNDUP(E20*0.75,2)</f>
        <v>3.75</v>
      </c>
      <c r="K20" s="79" t="s">
        <v>132</v>
      </c>
      <c r="L20" s="79"/>
      <c r="M20" s="79">
        <f>ROUNDUP((R5*E20)+(R6*J20)+(R7*(E20*2)),2)</f>
        <v>0</v>
      </c>
      <c r="N20" s="82">
        <f>ROUND(M20+(M20*10/100),2)</f>
        <v>0</v>
      </c>
      <c r="O20" s="75" t="s">
        <v>148</v>
      </c>
      <c r="P20" s="83" t="s">
        <v>134</v>
      </c>
      <c r="Q20" s="77"/>
      <c r="R20" s="84">
        <v>2</v>
      </c>
      <c r="S20" s="78">
        <f>ROUNDUP(R20*0.75,2)</f>
        <v>1.5</v>
      </c>
      <c r="T20" s="85">
        <f>ROUNDUP((R5*R20)+(R6*S20)+(R7*(R20*2)),2)</f>
        <v>0</v>
      </c>
    </row>
    <row r="21" spans="1:20" ht="18.75" customHeight="1" x14ac:dyDescent="0.15">
      <c r="A21" s="218"/>
      <c r="B21" s="75"/>
      <c r="C21" s="76"/>
      <c r="D21" s="77"/>
      <c r="E21" s="78"/>
      <c r="F21" s="79"/>
      <c r="G21" s="80"/>
      <c r="H21" s="81"/>
      <c r="I21" s="77"/>
      <c r="J21" s="79"/>
      <c r="K21" s="79"/>
      <c r="L21" s="79"/>
      <c r="M21" s="79"/>
      <c r="N21" s="82"/>
      <c r="O21" s="75"/>
      <c r="P21" s="83" t="s">
        <v>156</v>
      </c>
      <c r="Q21" s="77"/>
      <c r="R21" s="84">
        <v>2</v>
      </c>
      <c r="S21" s="78">
        <f>ROUNDUP(R21*0.75,2)</f>
        <v>1.5</v>
      </c>
      <c r="T21" s="85">
        <f>ROUNDUP((R5*R21)+(R6*S21)+(R7*(R21*2)),2)</f>
        <v>0</v>
      </c>
    </row>
    <row r="22" spans="1:20" ht="18.75" customHeight="1" x14ac:dyDescent="0.15">
      <c r="A22" s="218"/>
      <c r="B22" s="64"/>
      <c r="C22" s="65"/>
      <c r="D22" s="66"/>
      <c r="E22" s="67"/>
      <c r="F22" s="68"/>
      <c r="G22" s="69"/>
      <c r="H22" s="70"/>
      <c r="I22" s="66"/>
      <c r="J22" s="68"/>
      <c r="K22" s="68"/>
      <c r="L22" s="68"/>
      <c r="M22" s="68"/>
      <c r="N22" s="71"/>
      <c r="O22" s="64"/>
      <c r="P22" s="72"/>
      <c r="Q22" s="66"/>
      <c r="R22" s="73"/>
      <c r="S22" s="67"/>
      <c r="T22" s="74"/>
    </row>
    <row r="23" spans="1:20" ht="18.75" customHeight="1" x14ac:dyDescent="0.15">
      <c r="A23" s="218"/>
      <c r="B23" s="75" t="s">
        <v>20</v>
      </c>
      <c r="C23" s="76" t="s">
        <v>217</v>
      </c>
      <c r="D23" s="77"/>
      <c r="E23" s="109">
        <v>0.16666666666666666</v>
      </c>
      <c r="F23" s="79" t="s">
        <v>188</v>
      </c>
      <c r="G23" s="80"/>
      <c r="H23" s="81" t="s">
        <v>217</v>
      </c>
      <c r="I23" s="77"/>
      <c r="J23" s="79">
        <f>ROUNDUP(E23*0.75,2)</f>
        <v>0.13</v>
      </c>
      <c r="K23" s="79" t="s">
        <v>188</v>
      </c>
      <c r="L23" s="79"/>
      <c r="M23" s="79">
        <f>ROUNDUP((R5*E23)+(R6*J23)+(R7*(E23*2)),2)</f>
        <v>0</v>
      </c>
      <c r="N23" s="82">
        <f>M23</f>
        <v>0</v>
      </c>
      <c r="O23" s="75" t="s">
        <v>193</v>
      </c>
      <c r="P23" s="83"/>
      <c r="Q23" s="77"/>
      <c r="R23" s="84"/>
      <c r="S23" s="78"/>
      <c r="T23" s="85"/>
    </row>
    <row r="24" spans="1:20" ht="18.75" customHeight="1" thickBot="1" x14ac:dyDescent="0.2">
      <c r="A24" s="219"/>
      <c r="B24" s="86"/>
      <c r="C24" s="87"/>
      <c r="D24" s="88"/>
      <c r="E24" s="89"/>
      <c r="F24" s="90"/>
      <c r="G24" s="91"/>
      <c r="H24" s="92"/>
      <c r="I24" s="88"/>
      <c r="J24" s="90"/>
      <c r="K24" s="90"/>
      <c r="L24" s="90"/>
      <c r="M24" s="90"/>
      <c r="N24" s="93"/>
      <c r="O24" s="86"/>
      <c r="P24" s="94"/>
      <c r="Q24" s="88"/>
      <c r="R24" s="95"/>
      <c r="S24" s="89"/>
      <c r="T24" s="96"/>
    </row>
  </sheetData>
  <mergeCells count="5">
    <mergeCell ref="H1:O1"/>
    <mergeCell ref="A2:T2"/>
    <mergeCell ref="Q3:T3"/>
    <mergeCell ref="A8:F8"/>
    <mergeCell ref="A10:A24"/>
  </mergeCells>
  <phoneticPr fontId="11"/>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DFD02-88DA-4488-95A2-ADC2F5F13DAA}">
  <sheetPr>
    <pageSetUpPr fitToPage="1"/>
  </sheetPr>
  <dimension ref="A1:U58"/>
  <sheetViews>
    <sheetView showZeros="0" zoomScale="60" zoomScaleNormal="60" zoomScaleSheetLayoutView="90" workbookViewId="0"/>
  </sheetViews>
  <sheetFormatPr defaultRowHeight="13.5" x14ac:dyDescent="0.15"/>
  <cols>
    <col min="1" max="1" width="4.5" style="114" customWidth="1"/>
    <col min="2" max="2" width="24.375" style="114" customWidth="1"/>
    <col min="3" max="3" width="28.25" style="114" customWidth="1"/>
    <col min="4" max="4" width="12.5" style="114" hidden="1" customWidth="1"/>
    <col min="5" max="6" width="10.375" style="63" customWidth="1"/>
    <col min="7" max="7" width="10" style="114" customWidth="1"/>
    <col min="8" max="8" width="18.75" style="114" customWidth="1"/>
    <col min="9" max="9" width="22.5" style="114" customWidth="1"/>
    <col min="10" max="10" width="21.25" style="114" customWidth="1"/>
    <col min="11" max="11" width="11.125" style="114" customWidth="1"/>
    <col min="12" max="12" width="22.375" style="114" customWidth="1"/>
    <col min="13" max="13" width="21.25" style="114" customWidth="1"/>
    <col min="14" max="14" width="11.25" style="114" customWidth="1"/>
    <col min="15" max="15" width="12.5" hidden="1" customWidth="1"/>
  </cols>
  <sheetData>
    <row r="1" spans="1:21" s="114" customFormat="1" ht="37.5" customHeight="1" x14ac:dyDescent="0.15">
      <c r="A1" s="113" t="s">
        <v>0</v>
      </c>
      <c r="B1" s="16"/>
      <c r="C1" s="113"/>
      <c r="D1" s="113"/>
      <c r="E1" s="235"/>
      <c r="F1" s="236"/>
      <c r="G1" s="236"/>
      <c r="H1" s="236"/>
      <c r="I1" s="236"/>
      <c r="J1" s="236"/>
      <c r="K1" s="236"/>
      <c r="L1" s="236"/>
      <c r="M1" s="236"/>
      <c r="N1" s="236"/>
      <c r="O1"/>
      <c r="P1"/>
      <c r="Q1"/>
      <c r="R1"/>
      <c r="S1"/>
      <c r="T1"/>
      <c r="U1"/>
    </row>
    <row r="2" spans="1:21" s="114" customFormat="1" ht="36" customHeight="1" x14ac:dyDescent="0.15">
      <c r="A2" s="210" t="s">
        <v>106</v>
      </c>
      <c r="B2" s="211"/>
      <c r="C2" s="211"/>
      <c r="D2" s="211"/>
      <c r="E2" s="211"/>
      <c r="F2" s="211"/>
      <c r="G2" s="211"/>
      <c r="H2" s="211"/>
      <c r="I2" s="211"/>
      <c r="J2" s="211"/>
      <c r="K2" s="211"/>
      <c r="L2" s="211"/>
      <c r="M2" s="211"/>
      <c r="N2" s="211"/>
      <c r="O2" s="236"/>
      <c r="P2"/>
      <c r="Q2"/>
      <c r="R2"/>
      <c r="S2"/>
      <c r="T2"/>
      <c r="U2"/>
    </row>
    <row r="3" spans="1:21" s="114" customFormat="1" ht="18.75" customHeight="1" x14ac:dyDescent="0.15">
      <c r="A3" s="113"/>
      <c r="B3" s="16"/>
      <c r="C3" s="113"/>
      <c r="D3" s="113"/>
      <c r="G3" s="113"/>
      <c r="H3" s="113"/>
      <c r="I3" s="16"/>
      <c r="J3" s="113"/>
      <c r="K3" s="113"/>
      <c r="L3" s="16"/>
      <c r="M3" s="113"/>
      <c r="N3" s="113"/>
      <c r="O3"/>
      <c r="P3"/>
      <c r="Q3"/>
      <c r="R3"/>
      <c r="S3"/>
      <c r="T3"/>
      <c r="U3"/>
    </row>
    <row r="4" spans="1:21" s="114" customFormat="1" ht="23.25" customHeight="1" x14ac:dyDescent="0.15">
      <c r="A4" s="115"/>
      <c r="B4" s="116"/>
      <c r="C4" s="115"/>
      <c r="D4" s="115"/>
      <c r="G4" s="115"/>
      <c r="H4" s="115"/>
      <c r="I4" s="116"/>
      <c r="J4" s="115"/>
      <c r="K4" s="115"/>
      <c r="L4" s="117"/>
      <c r="M4" s="117"/>
      <c r="N4" s="118"/>
      <c r="O4" s="14"/>
      <c r="P4"/>
      <c r="Q4"/>
      <c r="R4"/>
      <c r="S4"/>
      <c r="T4"/>
      <c r="U4"/>
    </row>
    <row r="5" spans="1:21" s="114" customFormat="1" ht="31.5" customHeight="1" x14ac:dyDescent="0.15">
      <c r="A5" s="115"/>
      <c r="B5" s="116"/>
      <c r="C5" s="115"/>
      <c r="D5" s="115"/>
      <c r="G5" s="115"/>
      <c r="H5" s="115"/>
      <c r="I5" s="116"/>
      <c r="J5" s="115"/>
      <c r="K5" s="115"/>
      <c r="L5" s="116"/>
      <c r="M5" s="119"/>
      <c r="N5" s="115"/>
      <c r="O5" s="115"/>
      <c r="P5"/>
      <c r="Q5"/>
      <c r="R5"/>
      <c r="S5"/>
      <c r="T5"/>
      <c r="U5"/>
    </row>
    <row r="6" spans="1:21" ht="31.5" customHeight="1" thickBot="1" x14ac:dyDescent="0.2">
      <c r="A6" s="115"/>
      <c r="B6" s="115"/>
      <c r="C6" s="115"/>
      <c r="D6" s="115"/>
      <c r="E6" s="237"/>
      <c r="F6" s="238"/>
      <c r="G6" s="115"/>
      <c r="H6" s="115"/>
      <c r="I6" s="115"/>
      <c r="J6" s="115"/>
      <c r="K6" s="115"/>
      <c r="L6" s="115"/>
      <c r="M6" s="119"/>
      <c r="N6" s="115"/>
      <c r="O6" s="115"/>
    </row>
    <row r="7" spans="1:21" ht="33.75" customHeight="1" thickBot="1" x14ac:dyDescent="0.3">
      <c r="A7" s="239" t="s">
        <v>376</v>
      </c>
      <c r="B7" s="240"/>
      <c r="C7" s="240"/>
      <c r="D7" s="120"/>
      <c r="E7" s="241" t="s">
        <v>395</v>
      </c>
      <c r="F7" s="242"/>
      <c r="G7" s="121"/>
      <c r="H7" s="121"/>
      <c r="I7" s="121"/>
      <c r="J7" s="121"/>
      <c r="K7" s="122"/>
      <c r="L7" s="121"/>
      <c r="M7" s="121"/>
    </row>
    <row r="8" spans="1:21" ht="18.75" customHeight="1" x14ac:dyDescent="0.15">
      <c r="A8" s="243"/>
      <c r="B8" s="244"/>
      <c r="C8" s="245"/>
      <c r="D8" s="223" t="s">
        <v>119</v>
      </c>
      <c r="E8" s="249" t="s">
        <v>396</v>
      </c>
      <c r="F8" s="252" t="s">
        <v>397</v>
      </c>
      <c r="G8" s="123" t="s">
        <v>398</v>
      </c>
      <c r="H8" s="124" t="s">
        <v>399</v>
      </c>
      <c r="I8" s="255" t="s">
        <v>400</v>
      </c>
      <c r="J8" s="256"/>
      <c r="K8" s="257"/>
      <c r="L8" s="220" t="s">
        <v>401</v>
      </c>
      <c r="M8" s="221"/>
      <c r="N8" s="222"/>
      <c r="O8" s="223" t="s">
        <v>119</v>
      </c>
    </row>
    <row r="9" spans="1:21" ht="18.75" customHeight="1" x14ac:dyDescent="0.15">
      <c r="A9" s="246"/>
      <c r="B9" s="247"/>
      <c r="C9" s="248"/>
      <c r="D9" s="224"/>
      <c r="E9" s="250"/>
      <c r="F9" s="253"/>
      <c r="G9" s="23" t="s">
        <v>402</v>
      </c>
      <c r="H9" s="125" t="s">
        <v>403</v>
      </c>
      <c r="I9" s="226" t="s">
        <v>404</v>
      </c>
      <c r="J9" s="227"/>
      <c r="K9" s="228"/>
      <c r="L9" s="229" t="s">
        <v>405</v>
      </c>
      <c r="M9" s="230"/>
      <c r="N9" s="231"/>
      <c r="O9" s="224"/>
    </row>
    <row r="10" spans="1:21" ht="18.75" customHeight="1" thickBot="1" x14ac:dyDescent="0.2">
      <c r="A10" s="126"/>
      <c r="B10" s="127" t="s">
        <v>114</v>
      </c>
      <c r="C10" s="128" t="s">
        <v>406</v>
      </c>
      <c r="D10" s="225"/>
      <c r="E10" s="251"/>
      <c r="F10" s="254"/>
      <c r="G10" s="129" t="s">
        <v>397</v>
      </c>
      <c r="H10" s="130" t="s">
        <v>407</v>
      </c>
      <c r="I10" s="131" t="s">
        <v>114</v>
      </c>
      <c r="J10" s="128" t="s">
        <v>406</v>
      </c>
      <c r="K10" s="132" t="s">
        <v>407</v>
      </c>
      <c r="L10" s="131" t="s">
        <v>114</v>
      </c>
      <c r="M10" s="130" t="s">
        <v>406</v>
      </c>
      <c r="N10" s="132" t="s">
        <v>407</v>
      </c>
      <c r="O10" s="225"/>
    </row>
    <row r="11" spans="1:21" ht="14.25" x14ac:dyDescent="0.15">
      <c r="A11" s="232" t="s">
        <v>128</v>
      </c>
      <c r="B11" s="133" t="s">
        <v>8</v>
      </c>
      <c r="C11" s="133" t="s">
        <v>408</v>
      </c>
      <c r="D11" s="133"/>
      <c r="E11" s="54"/>
      <c r="F11" s="54"/>
      <c r="G11" s="133"/>
      <c r="H11" s="134" t="s">
        <v>409</v>
      </c>
      <c r="I11" s="133" t="s">
        <v>8</v>
      </c>
      <c r="J11" s="133" t="s">
        <v>408</v>
      </c>
      <c r="K11" s="134" t="s">
        <v>410</v>
      </c>
      <c r="L11" s="133" t="s">
        <v>11</v>
      </c>
      <c r="M11" s="133" t="s">
        <v>408</v>
      </c>
      <c r="N11" s="134">
        <v>30</v>
      </c>
      <c r="O11" s="135"/>
    </row>
    <row r="12" spans="1:21" ht="14.25" x14ac:dyDescent="0.15">
      <c r="A12" s="233"/>
      <c r="B12" s="136"/>
      <c r="C12" s="136"/>
      <c r="D12" s="136"/>
      <c r="E12" s="66"/>
      <c r="F12" s="66"/>
      <c r="G12" s="136"/>
      <c r="H12" s="137"/>
      <c r="I12" s="136"/>
      <c r="J12" s="136"/>
      <c r="K12" s="137"/>
      <c r="L12" s="136"/>
      <c r="M12" s="136"/>
      <c r="N12" s="137"/>
      <c r="O12" s="138"/>
    </row>
    <row r="13" spans="1:21" ht="14.25" x14ac:dyDescent="0.15">
      <c r="A13" s="233"/>
      <c r="B13" s="139" t="s">
        <v>95</v>
      </c>
      <c r="C13" s="139" t="s">
        <v>223</v>
      </c>
      <c r="D13" s="139" t="s">
        <v>224</v>
      </c>
      <c r="E13" s="77"/>
      <c r="F13" s="77"/>
      <c r="G13" s="139"/>
      <c r="H13" s="140">
        <v>20</v>
      </c>
      <c r="I13" s="139" t="s">
        <v>95</v>
      </c>
      <c r="J13" s="141" t="s">
        <v>415</v>
      </c>
      <c r="K13" s="140">
        <v>15</v>
      </c>
      <c r="L13" s="139" t="s">
        <v>96</v>
      </c>
      <c r="M13" s="139" t="s">
        <v>135</v>
      </c>
      <c r="N13" s="140">
        <v>10</v>
      </c>
      <c r="O13" s="142"/>
    </row>
    <row r="14" spans="1:21" ht="14.25" x14ac:dyDescent="0.15">
      <c r="A14" s="233"/>
      <c r="B14" s="139"/>
      <c r="C14" s="139" t="s">
        <v>135</v>
      </c>
      <c r="D14" s="139"/>
      <c r="E14" s="77"/>
      <c r="F14" s="77"/>
      <c r="G14" s="139"/>
      <c r="H14" s="140">
        <v>20</v>
      </c>
      <c r="I14" s="139"/>
      <c r="J14" s="139" t="s">
        <v>135</v>
      </c>
      <c r="K14" s="140">
        <v>20</v>
      </c>
      <c r="L14" s="139"/>
      <c r="M14" s="139" t="s">
        <v>331</v>
      </c>
      <c r="N14" s="140">
        <v>10</v>
      </c>
      <c r="O14" s="142"/>
    </row>
    <row r="15" spans="1:21" ht="14.25" x14ac:dyDescent="0.15">
      <c r="A15" s="233"/>
      <c r="B15" s="139"/>
      <c r="C15" s="139" t="s">
        <v>331</v>
      </c>
      <c r="D15" s="139"/>
      <c r="E15" s="77"/>
      <c r="F15" s="77"/>
      <c r="G15" s="139"/>
      <c r="H15" s="140">
        <v>20</v>
      </c>
      <c r="I15" s="139"/>
      <c r="J15" s="139" t="s">
        <v>331</v>
      </c>
      <c r="K15" s="140">
        <v>15</v>
      </c>
      <c r="L15" s="136"/>
      <c r="M15" s="136"/>
      <c r="N15" s="137"/>
      <c r="O15" s="138"/>
    </row>
    <row r="16" spans="1:21" ht="14.25" x14ac:dyDescent="0.15">
      <c r="A16" s="233"/>
      <c r="B16" s="139"/>
      <c r="C16" s="139"/>
      <c r="D16" s="139"/>
      <c r="E16" s="77"/>
      <c r="F16" s="77"/>
      <c r="G16" s="139" t="s">
        <v>41</v>
      </c>
      <c r="H16" s="140" t="s">
        <v>412</v>
      </c>
      <c r="I16" s="139"/>
      <c r="J16" s="139"/>
      <c r="K16" s="140"/>
      <c r="L16" s="139" t="s">
        <v>98</v>
      </c>
      <c r="M16" s="139" t="s">
        <v>271</v>
      </c>
      <c r="N16" s="140">
        <v>10</v>
      </c>
      <c r="O16" s="142"/>
    </row>
    <row r="17" spans="1:15" ht="14.25" x14ac:dyDescent="0.15">
      <c r="A17" s="233"/>
      <c r="B17" s="139"/>
      <c r="C17" s="139"/>
      <c r="D17" s="139"/>
      <c r="E17" s="77"/>
      <c r="F17" s="77"/>
      <c r="G17" s="139" t="s">
        <v>137</v>
      </c>
      <c r="H17" s="140" t="s">
        <v>413</v>
      </c>
      <c r="I17" s="139"/>
      <c r="J17" s="139"/>
      <c r="K17" s="140"/>
      <c r="L17" s="139"/>
      <c r="M17" s="139" t="s">
        <v>185</v>
      </c>
      <c r="N17" s="140">
        <v>5</v>
      </c>
      <c r="O17" s="142"/>
    </row>
    <row r="18" spans="1:15" ht="14.25" x14ac:dyDescent="0.15">
      <c r="A18" s="233"/>
      <c r="B18" s="136"/>
      <c r="C18" s="136"/>
      <c r="D18" s="136"/>
      <c r="E18" s="66"/>
      <c r="F18" s="66"/>
      <c r="G18" s="136"/>
      <c r="H18" s="137"/>
      <c r="I18" s="136"/>
      <c r="J18" s="136"/>
      <c r="K18" s="137"/>
      <c r="L18" s="139"/>
      <c r="M18" s="139" t="s">
        <v>143</v>
      </c>
      <c r="N18" s="140">
        <v>5</v>
      </c>
      <c r="O18" s="142"/>
    </row>
    <row r="19" spans="1:15" ht="14.25" x14ac:dyDescent="0.15">
      <c r="A19" s="233"/>
      <c r="B19" s="139" t="s">
        <v>97</v>
      </c>
      <c r="C19" s="139" t="s">
        <v>271</v>
      </c>
      <c r="D19" s="139"/>
      <c r="E19" s="77"/>
      <c r="F19" s="77"/>
      <c r="G19" s="139"/>
      <c r="H19" s="140">
        <v>10</v>
      </c>
      <c r="I19" s="139" t="s">
        <v>97</v>
      </c>
      <c r="J19" s="139" t="s">
        <v>271</v>
      </c>
      <c r="K19" s="140">
        <v>10</v>
      </c>
      <c r="L19" s="136"/>
      <c r="M19" s="136"/>
      <c r="N19" s="137"/>
      <c r="O19" s="138"/>
    </row>
    <row r="20" spans="1:15" ht="14.25" x14ac:dyDescent="0.15">
      <c r="A20" s="233"/>
      <c r="B20" s="139"/>
      <c r="C20" s="139" t="s">
        <v>185</v>
      </c>
      <c r="D20" s="139"/>
      <c r="E20" s="77"/>
      <c r="F20" s="77"/>
      <c r="G20" s="139"/>
      <c r="H20" s="140">
        <v>5</v>
      </c>
      <c r="I20" s="139"/>
      <c r="J20" s="139" t="s">
        <v>185</v>
      </c>
      <c r="K20" s="140">
        <v>5</v>
      </c>
      <c r="L20" s="139" t="s">
        <v>20</v>
      </c>
      <c r="M20" s="139" t="s">
        <v>217</v>
      </c>
      <c r="N20" s="151">
        <v>0.1</v>
      </c>
      <c r="O20" s="142"/>
    </row>
    <row r="21" spans="1:15" ht="14.25" x14ac:dyDescent="0.15">
      <c r="A21" s="233"/>
      <c r="B21" s="139"/>
      <c r="C21" s="139" t="s">
        <v>143</v>
      </c>
      <c r="D21" s="139"/>
      <c r="E21" s="77"/>
      <c r="F21" s="77"/>
      <c r="G21" s="139"/>
      <c r="H21" s="140">
        <v>5</v>
      </c>
      <c r="I21" s="139"/>
      <c r="J21" s="139" t="s">
        <v>143</v>
      </c>
      <c r="K21" s="140">
        <v>5</v>
      </c>
      <c r="L21" s="139"/>
      <c r="M21" s="139"/>
      <c r="N21" s="140"/>
      <c r="O21" s="142"/>
    </row>
    <row r="22" spans="1:15" ht="14.25" x14ac:dyDescent="0.15">
      <c r="A22" s="233"/>
      <c r="B22" s="136"/>
      <c r="C22" s="136"/>
      <c r="D22" s="136"/>
      <c r="E22" s="66"/>
      <c r="F22" s="66"/>
      <c r="G22" s="136"/>
      <c r="H22" s="137"/>
      <c r="I22" s="136"/>
      <c r="J22" s="136"/>
      <c r="K22" s="137"/>
      <c r="L22" s="139"/>
      <c r="M22" s="139"/>
      <c r="N22" s="140"/>
      <c r="O22" s="142"/>
    </row>
    <row r="23" spans="1:15" ht="14.25" x14ac:dyDescent="0.15">
      <c r="A23" s="233"/>
      <c r="B23" s="139" t="s">
        <v>20</v>
      </c>
      <c r="C23" s="139" t="s">
        <v>217</v>
      </c>
      <c r="D23" s="139"/>
      <c r="E23" s="77"/>
      <c r="F23" s="143"/>
      <c r="G23" s="139"/>
      <c r="H23" s="150">
        <v>0.13</v>
      </c>
      <c r="I23" s="139" t="s">
        <v>20</v>
      </c>
      <c r="J23" s="139" t="s">
        <v>217</v>
      </c>
      <c r="K23" s="150">
        <v>0.13</v>
      </c>
      <c r="L23" s="139"/>
      <c r="M23" s="139"/>
      <c r="N23" s="140"/>
      <c r="O23" s="142"/>
    </row>
    <row r="24" spans="1:15" ht="15" thickBot="1" x14ac:dyDescent="0.2">
      <c r="A24" s="234"/>
      <c r="B24" s="144"/>
      <c r="C24" s="144"/>
      <c r="D24" s="144"/>
      <c r="E24" s="88"/>
      <c r="F24" s="88"/>
      <c r="G24" s="144"/>
      <c r="H24" s="145"/>
      <c r="I24" s="144"/>
      <c r="J24" s="144"/>
      <c r="K24" s="145"/>
      <c r="L24" s="144"/>
      <c r="M24" s="144"/>
      <c r="N24" s="145"/>
      <c r="O24" s="146"/>
    </row>
    <row r="25" spans="1:15" ht="14.25" x14ac:dyDescent="0.15">
      <c r="B25" s="116"/>
      <c r="C25" s="116"/>
      <c r="D25" s="116"/>
      <c r="G25" s="116"/>
      <c r="H25" s="147"/>
      <c r="I25" s="116"/>
      <c r="J25" s="116"/>
      <c r="K25" s="147"/>
      <c r="L25" s="116"/>
      <c r="M25" s="116"/>
      <c r="N25" s="147"/>
    </row>
    <row r="26" spans="1:15" ht="14.25" x14ac:dyDescent="0.15">
      <c r="B26" s="116"/>
      <c r="C26" s="116"/>
      <c r="D26" s="116"/>
      <c r="G26" s="116"/>
      <c r="H26" s="147"/>
      <c r="I26" s="116"/>
      <c r="J26" s="116"/>
      <c r="K26" s="147"/>
      <c r="L26" s="116"/>
      <c r="M26" s="116"/>
      <c r="N26" s="147"/>
    </row>
    <row r="27" spans="1:15" ht="14.25" x14ac:dyDescent="0.15">
      <c r="B27" s="116"/>
      <c r="C27" s="116"/>
      <c r="D27" s="116"/>
      <c r="G27" s="116"/>
      <c r="H27" s="147"/>
      <c r="I27" s="116"/>
      <c r="J27" s="116"/>
      <c r="K27" s="147"/>
      <c r="L27" s="116"/>
      <c r="M27" s="116"/>
      <c r="N27" s="147"/>
    </row>
    <row r="28" spans="1:15" ht="14.25" x14ac:dyDescent="0.15">
      <c r="B28" s="116"/>
      <c r="C28" s="116"/>
      <c r="D28" s="116"/>
      <c r="G28" s="116"/>
      <c r="H28" s="147"/>
      <c r="I28" s="116"/>
      <c r="J28" s="116"/>
      <c r="K28" s="147"/>
      <c r="L28" s="116"/>
      <c r="M28" s="116"/>
      <c r="N28" s="147"/>
    </row>
    <row r="29" spans="1:15" ht="14.25" x14ac:dyDescent="0.15">
      <c r="B29" s="116"/>
      <c r="C29" s="116"/>
      <c r="D29" s="116"/>
      <c r="G29" s="116"/>
      <c r="H29" s="147"/>
      <c r="I29" s="116"/>
      <c r="J29" s="116"/>
      <c r="K29" s="147"/>
      <c r="L29" s="116"/>
      <c r="M29" s="116"/>
      <c r="N29" s="147"/>
    </row>
    <row r="30" spans="1:15" ht="14.25" x14ac:dyDescent="0.15">
      <c r="B30" s="116"/>
      <c r="C30" s="116"/>
      <c r="D30" s="116"/>
      <c r="G30" s="116"/>
      <c r="H30" s="147"/>
      <c r="I30" s="116"/>
      <c r="J30" s="116"/>
      <c r="K30" s="147"/>
      <c r="L30" s="116"/>
      <c r="M30" s="116"/>
      <c r="N30" s="147"/>
    </row>
    <row r="31" spans="1:15" ht="14.25" x14ac:dyDescent="0.15">
      <c r="B31" s="116"/>
      <c r="C31" s="116"/>
      <c r="D31" s="116"/>
      <c r="G31" s="116"/>
      <c r="H31" s="147"/>
      <c r="I31" s="116"/>
      <c r="J31" s="116"/>
      <c r="K31" s="147"/>
      <c r="L31" s="116"/>
      <c r="M31" s="116"/>
      <c r="N31" s="147"/>
    </row>
    <row r="32" spans="1:15" ht="14.25" x14ac:dyDescent="0.15">
      <c r="B32" s="116"/>
      <c r="C32" s="116"/>
      <c r="D32" s="116"/>
      <c r="G32" s="116"/>
      <c r="H32" s="147"/>
      <c r="I32" s="116"/>
      <c r="J32" s="116"/>
      <c r="K32" s="147"/>
      <c r="L32" s="116"/>
      <c r="M32" s="116"/>
      <c r="N32" s="147"/>
    </row>
    <row r="33" spans="2:14" ht="14.25" x14ac:dyDescent="0.15">
      <c r="B33" s="116"/>
      <c r="C33" s="116"/>
      <c r="D33" s="116"/>
      <c r="G33" s="116"/>
      <c r="H33" s="147"/>
      <c r="I33" s="116"/>
      <c r="J33" s="116"/>
      <c r="K33" s="147"/>
      <c r="L33" s="116"/>
      <c r="M33" s="116"/>
      <c r="N33" s="147"/>
    </row>
    <row r="34" spans="2:14" ht="14.25" x14ac:dyDescent="0.15">
      <c r="B34" s="116"/>
      <c r="C34" s="116"/>
      <c r="D34" s="116"/>
      <c r="G34" s="116"/>
      <c r="H34" s="147"/>
      <c r="I34" s="116"/>
      <c r="J34" s="116"/>
      <c r="K34" s="147"/>
      <c r="L34" s="116"/>
      <c r="M34" s="116"/>
      <c r="N34" s="147"/>
    </row>
    <row r="35" spans="2:14" ht="14.25" x14ac:dyDescent="0.15">
      <c r="B35" s="116"/>
      <c r="C35" s="116"/>
      <c r="D35" s="116"/>
      <c r="G35" s="116"/>
      <c r="H35" s="147"/>
      <c r="I35" s="116"/>
      <c r="J35" s="116"/>
      <c r="K35" s="147"/>
      <c r="L35" s="116"/>
      <c r="M35" s="116"/>
      <c r="N35" s="147"/>
    </row>
    <row r="36" spans="2:14" ht="14.25" x14ac:dyDescent="0.15">
      <c r="B36" s="116"/>
      <c r="C36" s="116"/>
      <c r="D36" s="116"/>
      <c r="G36" s="116"/>
      <c r="H36" s="147"/>
      <c r="I36" s="116"/>
      <c r="J36" s="116"/>
      <c r="K36" s="147"/>
      <c r="L36" s="116"/>
      <c r="M36" s="116"/>
      <c r="N36" s="147"/>
    </row>
    <row r="37" spans="2:14" ht="14.25" x14ac:dyDescent="0.15">
      <c r="B37" s="116"/>
      <c r="C37" s="116"/>
      <c r="D37" s="116"/>
      <c r="G37" s="116"/>
      <c r="H37" s="147"/>
      <c r="I37" s="116"/>
      <c r="J37" s="116"/>
      <c r="K37" s="147"/>
      <c r="L37" s="116"/>
      <c r="M37" s="116"/>
      <c r="N37" s="147"/>
    </row>
    <row r="38" spans="2:14" ht="14.25" x14ac:dyDescent="0.15">
      <c r="B38" s="116"/>
      <c r="C38" s="116"/>
      <c r="D38" s="116"/>
      <c r="G38" s="116"/>
      <c r="H38" s="147"/>
      <c r="I38" s="116"/>
      <c r="J38" s="116"/>
      <c r="K38" s="147"/>
      <c r="L38" s="116"/>
      <c r="M38" s="116"/>
      <c r="N38" s="147"/>
    </row>
    <row r="39" spans="2:14" ht="14.25" x14ac:dyDescent="0.15">
      <c r="B39" s="116"/>
      <c r="C39" s="116"/>
      <c r="D39" s="116"/>
      <c r="G39" s="116"/>
      <c r="H39" s="147"/>
      <c r="I39" s="116"/>
      <c r="J39" s="116"/>
      <c r="K39" s="147"/>
      <c r="L39" s="116"/>
      <c r="M39" s="116"/>
      <c r="N39" s="147"/>
    </row>
    <row r="40" spans="2:14" ht="14.25" x14ac:dyDescent="0.15">
      <c r="B40" s="116"/>
      <c r="C40" s="116"/>
      <c r="D40" s="116"/>
      <c r="G40" s="116"/>
      <c r="H40" s="147"/>
      <c r="I40" s="116"/>
      <c r="J40" s="116"/>
      <c r="K40" s="147"/>
      <c r="L40" s="116"/>
      <c r="M40" s="116"/>
      <c r="N40" s="147"/>
    </row>
    <row r="41" spans="2:14" ht="14.25" x14ac:dyDescent="0.15">
      <c r="B41" s="116"/>
      <c r="C41" s="116"/>
      <c r="D41" s="116"/>
      <c r="G41" s="116"/>
      <c r="H41" s="147"/>
      <c r="I41" s="116"/>
      <c r="J41" s="116"/>
      <c r="K41" s="147"/>
      <c r="L41" s="116"/>
      <c r="M41" s="116"/>
      <c r="N41" s="147"/>
    </row>
    <row r="42" spans="2:14" ht="14.25" x14ac:dyDescent="0.15">
      <c r="B42" s="116"/>
      <c r="C42" s="116"/>
      <c r="D42" s="116"/>
      <c r="G42" s="116"/>
      <c r="H42" s="147"/>
      <c r="I42" s="116"/>
      <c r="J42" s="116"/>
      <c r="K42" s="147"/>
      <c r="L42" s="116"/>
      <c r="M42" s="116"/>
      <c r="N42" s="147"/>
    </row>
    <row r="43" spans="2:14" ht="14.25" x14ac:dyDescent="0.15">
      <c r="B43" s="116"/>
      <c r="C43" s="116"/>
      <c r="D43" s="116"/>
      <c r="G43" s="116"/>
      <c r="H43" s="147"/>
      <c r="I43" s="116"/>
      <c r="J43" s="116"/>
      <c r="K43" s="147"/>
      <c r="L43" s="116"/>
      <c r="M43" s="116"/>
      <c r="N43" s="147"/>
    </row>
    <row r="44" spans="2:14" ht="14.25" x14ac:dyDescent="0.15">
      <c r="B44" s="116"/>
      <c r="C44" s="116"/>
      <c r="D44" s="116"/>
      <c r="G44" s="116"/>
      <c r="H44" s="147"/>
      <c r="I44" s="116"/>
      <c r="J44" s="116"/>
      <c r="K44" s="147"/>
      <c r="L44" s="116"/>
      <c r="M44" s="116"/>
      <c r="N44" s="147"/>
    </row>
    <row r="45" spans="2:14" ht="14.25" x14ac:dyDescent="0.15">
      <c r="B45" s="116"/>
      <c r="C45" s="116"/>
      <c r="D45" s="116"/>
      <c r="G45" s="116"/>
      <c r="H45" s="147"/>
      <c r="I45" s="116"/>
      <c r="J45" s="116"/>
      <c r="K45" s="147"/>
      <c r="L45" s="116"/>
      <c r="M45" s="116"/>
      <c r="N45" s="147"/>
    </row>
    <row r="46" spans="2:14" ht="14.25" x14ac:dyDescent="0.15">
      <c r="B46" s="116"/>
      <c r="C46" s="116"/>
      <c r="D46" s="116"/>
      <c r="G46" s="116"/>
      <c r="H46" s="147"/>
      <c r="I46" s="116"/>
      <c r="J46" s="116"/>
      <c r="K46" s="147"/>
      <c r="L46" s="116"/>
      <c r="M46" s="116"/>
      <c r="N46" s="147"/>
    </row>
    <row r="47" spans="2:14" ht="14.25" x14ac:dyDescent="0.15">
      <c r="B47" s="116"/>
      <c r="C47" s="116"/>
      <c r="D47" s="116"/>
      <c r="G47" s="116"/>
      <c r="H47" s="147"/>
      <c r="I47" s="116"/>
      <c r="J47" s="116"/>
      <c r="K47" s="147"/>
      <c r="L47" s="116"/>
      <c r="M47" s="116"/>
      <c r="N47" s="147"/>
    </row>
    <row r="48" spans="2:14" ht="14.25" x14ac:dyDescent="0.15">
      <c r="B48" s="116"/>
      <c r="C48" s="116"/>
      <c r="D48" s="116"/>
      <c r="G48" s="116"/>
      <c r="H48" s="147"/>
      <c r="I48" s="116"/>
      <c r="J48" s="116"/>
      <c r="K48" s="147"/>
      <c r="L48" s="116"/>
      <c r="M48" s="116"/>
      <c r="N48" s="147"/>
    </row>
    <row r="49" spans="2:14" ht="14.25" x14ac:dyDescent="0.15">
      <c r="B49" s="116"/>
      <c r="C49" s="116"/>
      <c r="D49" s="116"/>
      <c r="G49" s="116"/>
      <c r="H49" s="147"/>
      <c r="I49" s="116"/>
      <c r="J49" s="116"/>
      <c r="K49" s="147"/>
      <c r="L49" s="116"/>
      <c r="M49" s="116"/>
      <c r="N49" s="147"/>
    </row>
    <row r="50" spans="2:14" ht="14.25" x14ac:dyDescent="0.15">
      <c r="B50" s="116"/>
      <c r="C50" s="116"/>
      <c r="D50" s="116"/>
      <c r="G50" s="116"/>
      <c r="H50" s="147"/>
      <c r="I50" s="116"/>
      <c r="J50" s="116"/>
      <c r="K50" s="147"/>
      <c r="L50" s="116"/>
      <c r="M50" s="116"/>
      <c r="N50" s="147"/>
    </row>
    <row r="51" spans="2:14" ht="14.25" x14ac:dyDescent="0.15">
      <c r="B51" s="116"/>
      <c r="C51" s="116"/>
      <c r="D51" s="116"/>
      <c r="G51" s="116"/>
      <c r="H51" s="147"/>
      <c r="I51" s="116"/>
      <c r="J51" s="116"/>
      <c r="K51" s="147"/>
      <c r="L51" s="116"/>
      <c r="M51" s="116"/>
      <c r="N51" s="147"/>
    </row>
    <row r="52" spans="2:14" ht="14.25" x14ac:dyDescent="0.15">
      <c r="B52" s="116"/>
      <c r="C52" s="116"/>
      <c r="D52" s="116"/>
      <c r="G52" s="116"/>
      <c r="H52" s="147"/>
      <c r="I52" s="116"/>
      <c r="J52" s="116"/>
      <c r="K52" s="147"/>
      <c r="L52" s="116"/>
      <c r="M52" s="116"/>
      <c r="N52" s="147"/>
    </row>
    <row r="53" spans="2:14" ht="14.25" x14ac:dyDescent="0.15">
      <c r="B53" s="116"/>
      <c r="C53" s="116"/>
      <c r="D53" s="116"/>
      <c r="G53" s="116"/>
      <c r="H53" s="147"/>
      <c r="I53" s="116"/>
      <c r="J53" s="116"/>
      <c r="K53" s="147"/>
      <c r="L53" s="116"/>
      <c r="M53" s="116"/>
      <c r="N53" s="147"/>
    </row>
    <row r="54" spans="2:14" ht="14.25" x14ac:dyDescent="0.15">
      <c r="B54" s="116"/>
      <c r="C54" s="116"/>
      <c r="D54" s="116"/>
      <c r="G54" s="116"/>
      <c r="H54" s="147"/>
      <c r="I54" s="116"/>
      <c r="J54" s="116"/>
      <c r="K54" s="147"/>
      <c r="L54" s="116"/>
      <c r="M54" s="116"/>
      <c r="N54" s="147"/>
    </row>
    <row r="55" spans="2:14" ht="14.25" x14ac:dyDescent="0.15">
      <c r="B55" s="116"/>
      <c r="C55" s="116"/>
      <c r="D55" s="116"/>
      <c r="G55" s="116"/>
      <c r="H55" s="147"/>
      <c r="I55" s="116"/>
      <c r="J55" s="116"/>
      <c r="K55" s="147"/>
      <c r="L55" s="116"/>
      <c r="M55" s="116"/>
      <c r="N55" s="147"/>
    </row>
    <row r="56" spans="2:14" ht="14.25" x14ac:dyDescent="0.15">
      <c r="B56" s="116"/>
      <c r="C56" s="116"/>
      <c r="D56" s="116"/>
      <c r="G56" s="116"/>
      <c r="H56" s="147"/>
      <c r="I56" s="116"/>
      <c r="J56" s="116"/>
      <c r="K56" s="147"/>
      <c r="L56" s="116"/>
      <c r="M56" s="116"/>
      <c r="N56" s="147"/>
    </row>
    <row r="57" spans="2:14" ht="14.25" x14ac:dyDescent="0.15">
      <c r="B57" s="116"/>
      <c r="C57" s="116"/>
      <c r="D57" s="116"/>
      <c r="G57" s="116"/>
      <c r="H57" s="147"/>
      <c r="I57" s="116"/>
      <c r="J57" s="116"/>
      <c r="K57" s="147"/>
      <c r="L57" s="116"/>
      <c r="M57" s="116"/>
      <c r="N57" s="147"/>
    </row>
    <row r="58" spans="2:14" ht="14.25" x14ac:dyDescent="0.15">
      <c r="B58" s="116"/>
      <c r="C58" s="116"/>
      <c r="D58" s="116"/>
      <c r="G58" s="116"/>
      <c r="H58" s="147"/>
      <c r="I58" s="116"/>
      <c r="J58" s="116"/>
      <c r="K58" s="147"/>
      <c r="L58" s="116"/>
      <c r="M58" s="116"/>
      <c r="N58" s="147"/>
    </row>
  </sheetData>
  <mergeCells count="15">
    <mergeCell ref="E1:N1"/>
    <mergeCell ref="A2:O2"/>
    <mergeCell ref="E6:F6"/>
    <mergeCell ref="A7:C7"/>
    <mergeCell ref="E7:F7"/>
    <mergeCell ref="L8:N8"/>
    <mergeCell ref="O8:O10"/>
    <mergeCell ref="I9:K9"/>
    <mergeCell ref="L9:N9"/>
    <mergeCell ref="A11:A24"/>
    <mergeCell ref="A8:C9"/>
    <mergeCell ref="D8:D10"/>
    <mergeCell ref="E8:E10"/>
    <mergeCell ref="F8:F10"/>
    <mergeCell ref="I8:K8"/>
  </mergeCells>
  <phoneticPr fontId="11"/>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AB34"/>
  <sheetViews>
    <sheetView showZeros="0" zoomScale="60" zoomScaleNormal="60" zoomScaleSheetLayoutView="80" workbookViewId="0"/>
  </sheetViews>
  <sheetFormatPr defaultColWidth="9" defaultRowHeight="18.75" customHeight="1" x14ac:dyDescent="0.15"/>
  <cols>
    <col min="1" max="1" width="4.125" style="97" customWidth="1"/>
    <col min="2" max="2" width="22.5" style="98" customWidth="1"/>
    <col min="3" max="3" width="26.625" style="98" customWidth="1"/>
    <col min="4" max="4" width="17.125" style="63" customWidth="1"/>
    <col min="5" max="5" width="8.125" style="99" customWidth="1"/>
    <col min="6" max="6" width="4" style="100" customWidth="1"/>
    <col min="7" max="7" width="10.25" style="100" hidden="1" customWidth="1"/>
    <col min="8" max="8" width="23.25" style="31" customWidth="1"/>
    <col min="9" max="9" width="17.125" style="63" customWidth="1"/>
    <col min="10" max="10" width="8.125" style="100" customWidth="1"/>
    <col min="11" max="11" width="4" style="100" customWidth="1"/>
    <col min="12" max="12" width="10.25" style="100" hidden="1" customWidth="1"/>
    <col min="13" max="13" width="8.25" style="100" customWidth="1"/>
    <col min="14" max="14" width="8.625" style="101" hidden="1" customWidth="1"/>
    <col min="15" max="15" width="97.75" style="98" customWidth="1"/>
    <col min="16" max="16" width="14.125" style="31" customWidth="1"/>
    <col min="17" max="17" width="16" style="63" customWidth="1"/>
    <col min="18" max="18" width="10.125" style="102" customWidth="1"/>
    <col min="19" max="19" width="10.125" style="99" customWidth="1"/>
    <col min="20" max="20" width="10.125" style="63" customWidth="1"/>
    <col min="21" max="21" width="5.125" style="63" customWidth="1"/>
    <col min="29" max="256" width="9" style="13"/>
    <col min="257" max="257" width="4.125" style="13" customWidth="1"/>
    <col min="258" max="258" width="22.5" style="13" customWidth="1"/>
    <col min="259" max="259" width="26.625" style="13" customWidth="1"/>
    <col min="260" max="260" width="17.125" style="13" customWidth="1"/>
    <col min="261" max="261" width="8.125" style="13" customWidth="1"/>
    <col min="262" max="262" width="4" style="13" customWidth="1"/>
    <col min="263" max="263" width="0" style="13" hidden="1" customWidth="1"/>
    <col min="264" max="264" width="23.25" style="13" customWidth="1"/>
    <col min="265" max="265" width="17.125" style="13" customWidth="1"/>
    <col min="266" max="266" width="8.125" style="13" customWidth="1"/>
    <col min="267" max="267" width="4" style="13" customWidth="1"/>
    <col min="268" max="268" width="0" style="13" hidden="1" customWidth="1"/>
    <col min="269" max="269" width="8.25" style="13" customWidth="1"/>
    <col min="270" max="270" width="0" style="13" hidden="1" customWidth="1"/>
    <col min="271" max="271" width="97.75" style="13" customWidth="1"/>
    <col min="272" max="272" width="14.125" style="13" customWidth="1"/>
    <col min="273" max="273" width="16" style="13" customWidth="1"/>
    <col min="274" max="276" width="10.125" style="13" customWidth="1"/>
    <col min="277" max="277" width="5.125" style="13" customWidth="1"/>
    <col min="278" max="512" width="9" style="13"/>
    <col min="513" max="513" width="4.125" style="13" customWidth="1"/>
    <col min="514" max="514" width="22.5" style="13" customWidth="1"/>
    <col min="515" max="515" width="26.625" style="13" customWidth="1"/>
    <col min="516" max="516" width="17.125" style="13" customWidth="1"/>
    <col min="517" max="517" width="8.125" style="13" customWidth="1"/>
    <col min="518" max="518" width="4" style="13" customWidth="1"/>
    <col min="519" max="519" width="0" style="13" hidden="1" customWidth="1"/>
    <col min="520" max="520" width="23.25" style="13" customWidth="1"/>
    <col min="521" max="521" width="17.125" style="13" customWidth="1"/>
    <col min="522" max="522" width="8.125" style="13" customWidth="1"/>
    <col min="523" max="523" width="4" style="13" customWidth="1"/>
    <col min="524" max="524" width="0" style="13" hidden="1" customWidth="1"/>
    <col min="525" max="525" width="8.25" style="13" customWidth="1"/>
    <col min="526" max="526" width="0" style="13" hidden="1" customWidth="1"/>
    <col min="527" max="527" width="97.75" style="13" customWidth="1"/>
    <col min="528" max="528" width="14.125" style="13" customWidth="1"/>
    <col min="529" max="529" width="16" style="13" customWidth="1"/>
    <col min="530" max="532" width="10.125" style="13" customWidth="1"/>
    <col min="533" max="533" width="5.125" style="13" customWidth="1"/>
    <col min="534" max="768" width="9" style="13"/>
    <col min="769" max="769" width="4.125" style="13" customWidth="1"/>
    <col min="770" max="770" width="22.5" style="13" customWidth="1"/>
    <col min="771" max="771" width="26.625" style="13" customWidth="1"/>
    <col min="772" max="772" width="17.125" style="13" customWidth="1"/>
    <col min="773" max="773" width="8.125" style="13" customWidth="1"/>
    <col min="774" max="774" width="4" style="13" customWidth="1"/>
    <col min="775" max="775" width="0" style="13" hidden="1" customWidth="1"/>
    <col min="776" max="776" width="23.25" style="13" customWidth="1"/>
    <col min="777" max="777" width="17.125" style="13" customWidth="1"/>
    <col min="778" max="778" width="8.125" style="13" customWidth="1"/>
    <col min="779" max="779" width="4" style="13" customWidth="1"/>
    <col min="780" max="780" width="0" style="13" hidden="1" customWidth="1"/>
    <col min="781" max="781" width="8.25" style="13" customWidth="1"/>
    <col min="782" max="782" width="0" style="13" hidden="1" customWidth="1"/>
    <col min="783" max="783" width="97.75" style="13" customWidth="1"/>
    <col min="784" max="784" width="14.125" style="13" customWidth="1"/>
    <col min="785" max="785" width="16" style="13" customWidth="1"/>
    <col min="786" max="788" width="10.125" style="13" customWidth="1"/>
    <col min="789" max="789" width="5.125" style="13" customWidth="1"/>
    <col min="790" max="1024" width="9" style="13"/>
    <col min="1025" max="1025" width="4.125" style="13" customWidth="1"/>
    <col min="1026" max="1026" width="22.5" style="13" customWidth="1"/>
    <col min="1027" max="1027" width="26.625" style="13" customWidth="1"/>
    <col min="1028" max="1028" width="17.125" style="13" customWidth="1"/>
    <col min="1029" max="1029" width="8.125" style="13" customWidth="1"/>
    <col min="1030" max="1030" width="4" style="13" customWidth="1"/>
    <col min="1031" max="1031" width="0" style="13" hidden="1" customWidth="1"/>
    <col min="1032" max="1032" width="23.25" style="13" customWidth="1"/>
    <col min="1033" max="1033" width="17.125" style="13" customWidth="1"/>
    <col min="1034" max="1034" width="8.125" style="13" customWidth="1"/>
    <col min="1035" max="1035" width="4" style="13" customWidth="1"/>
    <col min="1036" max="1036" width="0" style="13" hidden="1" customWidth="1"/>
    <col min="1037" max="1037" width="8.25" style="13" customWidth="1"/>
    <col min="1038" max="1038" width="0" style="13" hidden="1" customWidth="1"/>
    <col min="1039" max="1039" width="97.75" style="13" customWidth="1"/>
    <col min="1040" max="1040" width="14.125" style="13" customWidth="1"/>
    <col min="1041" max="1041" width="16" style="13" customWidth="1"/>
    <col min="1042" max="1044" width="10.125" style="13" customWidth="1"/>
    <col min="1045" max="1045" width="5.125" style="13" customWidth="1"/>
    <col min="1046" max="1280" width="9" style="13"/>
    <col min="1281" max="1281" width="4.125" style="13" customWidth="1"/>
    <col min="1282" max="1282" width="22.5" style="13" customWidth="1"/>
    <col min="1283" max="1283" width="26.625" style="13" customWidth="1"/>
    <col min="1284" max="1284" width="17.125" style="13" customWidth="1"/>
    <col min="1285" max="1285" width="8.125" style="13" customWidth="1"/>
    <col min="1286" max="1286" width="4" style="13" customWidth="1"/>
    <col min="1287" max="1287" width="0" style="13" hidden="1" customWidth="1"/>
    <col min="1288" max="1288" width="23.25" style="13" customWidth="1"/>
    <col min="1289" max="1289" width="17.125" style="13" customWidth="1"/>
    <col min="1290" max="1290" width="8.125" style="13" customWidth="1"/>
    <col min="1291" max="1291" width="4" style="13" customWidth="1"/>
    <col min="1292" max="1292" width="0" style="13" hidden="1" customWidth="1"/>
    <col min="1293" max="1293" width="8.25" style="13" customWidth="1"/>
    <col min="1294" max="1294" width="0" style="13" hidden="1" customWidth="1"/>
    <col min="1295" max="1295" width="97.75" style="13" customWidth="1"/>
    <col min="1296" max="1296" width="14.125" style="13" customWidth="1"/>
    <col min="1297" max="1297" width="16" style="13" customWidth="1"/>
    <col min="1298" max="1300" width="10.125" style="13" customWidth="1"/>
    <col min="1301" max="1301" width="5.125" style="13" customWidth="1"/>
    <col min="1302" max="1536" width="9" style="13"/>
    <col min="1537" max="1537" width="4.125" style="13" customWidth="1"/>
    <col min="1538" max="1538" width="22.5" style="13" customWidth="1"/>
    <col min="1539" max="1539" width="26.625" style="13" customWidth="1"/>
    <col min="1540" max="1540" width="17.125" style="13" customWidth="1"/>
    <col min="1541" max="1541" width="8.125" style="13" customWidth="1"/>
    <col min="1542" max="1542" width="4" style="13" customWidth="1"/>
    <col min="1543" max="1543" width="0" style="13" hidden="1" customWidth="1"/>
    <col min="1544" max="1544" width="23.25" style="13" customWidth="1"/>
    <col min="1545" max="1545" width="17.125" style="13" customWidth="1"/>
    <col min="1546" max="1546" width="8.125" style="13" customWidth="1"/>
    <col min="1547" max="1547" width="4" style="13" customWidth="1"/>
    <col min="1548" max="1548" width="0" style="13" hidden="1" customWidth="1"/>
    <col min="1549" max="1549" width="8.25" style="13" customWidth="1"/>
    <col min="1550" max="1550" width="0" style="13" hidden="1" customWidth="1"/>
    <col min="1551" max="1551" width="97.75" style="13" customWidth="1"/>
    <col min="1552" max="1552" width="14.125" style="13" customWidth="1"/>
    <col min="1553" max="1553" width="16" style="13" customWidth="1"/>
    <col min="1554" max="1556" width="10.125" style="13" customWidth="1"/>
    <col min="1557" max="1557" width="5.125" style="13" customWidth="1"/>
    <col min="1558" max="1792" width="9" style="13"/>
    <col min="1793" max="1793" width="4.125" style="13" customWidth="1"/>
    <col min="1794" max="1794" width="22.5" style="13" customWidth="1"/>
    <col min="1795" max="1795" width="26.625" style="13" customWidth="1"/>
    <col min="1796" max="1796" width="17.125" style="13" customWidth="1"/>
    <col min="1797" max="1797" width="8.125" style="13" customWidth="1"/>
    <col min="1798" max="1798" width="4" style="13" customWidth="1"/>
    <col min="1799" max="1799" width="0" style="13" hidden="1" customWidth="1"/>
    <col min="1800" max="1800" width="23.25" style="13" customWidth="1"/>
    <col min="1801" max="1801" width="17.125" style="13" customWidth="1"/>
    <col min="1802" max="1802" width="8.125" style="13" customWidth="1"/>
    <col min="1803" max="1803" width="4" style="13" customWidth="1"/>
    <col min="1804" max="1804" width="0" style="13" hidden="1" customWidth="1"/>
    <col min="1805" max="1805" width="8.25" style="13" customWidth="1"/>
    <col min="1806" max="1806" width="0" style="13" hidden="1" customWidth="1"/>
    <col min="1807" max="1807" width="97.75" style="13" customWidth="1"/>
    <col min="1808" max="1808" width="14.125" style="13" customWidth="1"/>
    <col min="1809" max="1809" width="16" style="13" customWidth="1"/>
    <col min="1810" max="1812" width="10.125" style="13" customWidth="1"/>
    <col min="1813" max="1813" width="5.125" style="13" customWidth="1"/>
    <col min="1814" max="2048" width="9" style="13"/>
    <col min="2049" max="2049" width="4.125" style="13" customWidth="1"/>
    <col min="2050" max="2050" width="22.5" style="13" customWidth="1"/>
    <col min="2051" max="2051" width="26.625" style="13" customWidth="1"/>
    <col min="2052" max="2052" width="17.125" style="13" customWidth="1"/>
    <col min="2053" max="2053" width="8.125" style="13" customWidth="1"/>
    <col min="2054" max="2054" width="4" style="13" customWidth="1"/>
    <col min="2055" max="2055" width="0" style="13" hidden="1" customWidth="1"/>
    <col min="2056" max="2056" width="23.25" style="13" customWidth="1"/>
    <col min="2057" max="2057" width="17.125" style="13" customWidth="1"/>
    <col min="2058" max="2058" width="8.125" style="13" customWidth="1"/>
    <col min="2059" max="2059" width="4" style="13" customWidth="1"/>
    <col min="2060" max="2060" width="0" style="13" hidden="1" customWidth="1"/>
    <col min="2061" max="2061" width="8.25" style="13" customWidth="1"/>
    <col min="2062" max="2062" width="0" style="13" hidden="1" customWidth="1"/>
    <col min="2063" max="2063" width="97.75" style="13" customWidth="1"/>
    <col min="2064" max="2064" width="14.125" style="13" customWidth="1"/>
    <col min="2065" max="2065" width="16" style="13" customWidth="1"/>
    <col min="2066" max="2068" width="10.125" style="13" customWidth="1"/>
    <col min="2069" max="2069" width="5.125" style="13" customWidth="1"/>
    <col min="2070" max="2304" width="9" style="13"/>
    <col min="2305" max="2305" width="4.125" style="13" customWidth="1"/>
    <col min="2306" max="2306" width="22.5" style="13" customWidth="1"/>
    <col min="2307" max="2307" width="26.625" style="13" customWidth="1"/>
    <col min="2308" max="2308" width="17.125" style="13" customWidth="1"/>
    <col min="2309" max="2309" width="8.125" style="13" customWidth="1"/>
    <col min="2310" max="2310" width="4" style="13" customWidth="1"/>
    <col min="2311" max="2311" width="0" style="13" hidden="1" customWidth="1"/>
    <col min="2312" max="2312" width="23.25" style="13" customWidth="1"/>
    <col min="2313" max="2313" width="17.125" style="13" customWidth="1"/>
    <col min="2314" max="2314" width="8.125" style="13" customWidth="1"/>
    <col min="2315" max="2315" width="4" style="13" customWidth="1"/>
    <col min="2316" max="2316" width="0" style="13" hidden="1" customWidth="1"/>
    <col min="2317" max="2317" width="8.25" style="13" customWidth="1"/>
    <col min="2318" max="2318" width="0" style="13" hidden="1" customWidth="1"/>
    <col min="2319" max="2319" width="97.75" style="13" customWidth="1"/>
    <col min="2320" max="2320" width="14.125" style="13" customWidth="1"/>
    <col min="2321" max="2321" width="16" style="13" customWidth="1"/>
    <col min="2322" max="2324" width="10.125" style="13" customWidth="1"/>
    <col min="2325" max="2325" width="5.125" style="13" customWidth="1"/>
    <col min="2326" max="2560" width="9" style="13"/>
    <col min="2561" max="2561" width="4.125" style="13" customWidth="1"/>
    <col min="2562" max="2562" width="22.5" style="13" customWidth="1"/>
    <col min="2563" max="2563" width="26.625" style="13" customWidth="1"/>
    <col min="2564" max="2564" width="17.125" style="13" customWidth="1"/>
    <col min="2565" max="2565" width="8.125" style="13" customWidth="1"/>
    <col min="2566" max="2566" width="4" style="13" customWidth="1"/>
    <col min="2567" max="2567" width="0" style="13" hidden="1" customWidth="1"/>
    <col min="2568" max="2568" width="23.25" style="13" customWidth="1"/>
    <col min="2569" max="2569" width="17.125" style="13" customWidth="1"/>
    <col min="2570" max="2570" width="8.125" style="13" customWidth="1"/>
    <col min="2571" max="2571" width="4" style="13" customWidth="1"/>
    <col min="2572" max="2572" width="0" style="13" hidden="1" customWidth="1"/>
    <col min="2573" max="2573" width="8.25" style="13" customWidth="1"/>
    <col min="2574" max="2574" width="0" style="13" hidden="1" customWidth="1"/>
    <col min="2575" max="2575" width="97.75" style="13" customWidth="1"/>
    <col min="2576" max="2576" width="14.125" style="13" customWidth="1"/>
    <col min="2577" max="2577" width="16" style="13" customWidth="1"/>
    <col min="2578" max="2580" width="10.125" style="13" customWidth="1"/>
    <col min="2581" max="2581" width="5.125" style="13" customWidth="1"/>
    <col min="2582" max="2816" width="9" style="13"/>
    <col min="2817" max="2817" width="4.125" style="13" customWidth="1"/>
    <col min="2818" max="2818" width="22.5" style="13" customWidth="1"/>
    <col min="2819" max="2819" width="26.625" style="13" customWidth="1"/>
    <col min="2820" max="2820" width="17.125" style="13" customWidth="1"/>
    <col min="2821" max="2821" width="8.125" style="13" customWidth="1"/>
    <col min="2822" max="2822" width="4" style="13" customWidth="1"/>
    <col min="2823" max="2823" width="0" style="13" hidden="1" customWidth="1"/>
    <col min="2824" max="2824" width="23.25" style="13" customWidth="1"/>
    <col min="2825" max="2825" width="17.125" style="13" customWidth="1"/>
    <col min="2826" max="2826" width="8.125" style="13" customWidth="1"/>
    <col min="2827" max="2827" width="4" style="13" customWidth="1"/>
    <col min="2828" max="2828" width="0" style="13" hidden="1" customWidth="1"/>
    <col min="2829" max="2829" width="8.25" style="13" customWidth="1"/>
    <col min="2830" max="2830" width="0" style="13" hidden="1" customWidth="1"/>
    <col min="2831" max="2831" width="97.75" style="13" customWidth="1"/>
    <col min="2832" max="2832" width="14.125" style="13" customWidth="1"/>
    <col min="2833" max="2833" width="16" style="13" customWidth="1"/>
    <col min="2834" max="2836" width="10.125" style="13" customWidth="1"/>
    <col min="2837" max="2837" width="5.125" style="13" customWidth="1"/>
    <col min="2838" max="3072" width="9" style="13"/>
    <col min="3073" max="3073" width="4.125" style="13" customWidth="1"/>
    <col min="3074" max="3074" width="22.5" style="13" customWidth="1"/>
    <col min="3075" max="3075" width="26.625" style="13" customWidth="1"/>
    <col min="3076" max="3076" width="17.125" style="13" customWidth="1"/>
    <col min="3077" max="3077" width="8.125" style="13" customWidth="1"/>
    <col min="3078" max="3078" width="4" style="13" customWidth="1"/>
    <col min="3079" max="3079" width="0" style="13" hidden="1" customWidth="1"/>
    <col min="3080" max="3080" width="23.25" style="13" customWidth="1"/>
    <col min="3081" max="3081" width="17.125" style="13" customWidth="1"/>
    <col min="3082" max="3082" width="8.125" style="13" customWidth="1"/>
    <col min="3083" max="3083" width="4" style="13" customWidth="1"/>
    <col min="3084" max="3084" width="0" style="13" hidden="1" customWidth="1"/>
    <col min="3085" max="3085" width="8.25" style="13" customWidth="1"/>
    <col min="3086" max="3086" width="0" style="13" hidden="1" customWidth="1"/>
    <col min="3087" max="3087" width="97.75" style="13" customWidth="1"/>
    <col min="3088" max="3088" width="14.125" style="13" customWidth="1"/>
    <col min="3089" max="3089" width="16" style="13" customWidth="1"/>
    <col min="3090" max="3092" width="10.125" style="13" customWidth="1"/>
    <col min="3093" max="3093" width="5.125" style="13" customWidth="1"/>
    <col min="3094" max="3328" width="9" style="13"/>
    <col min="3329" max="3329" width="4.125" style="13" customWidth="1"/>
    <col min="3330" max="3330" width="22.5" style="13" customWidth="1"/>
    <col min="3331" max="3331" width="26.625" style="13" customWidth="1"/>
    <col min="3332" max="3332" width="17.125" style="13" customWidth="1"/>
    <col min="3333" max="3333" width="8.125" style="13" customWidth="1"/>
    <col min="3334" max="3334" width="4" style="13" customWidth="1"/>
    <col min="3335" max="3335" width="0" style="13" hidden="1" customWidth="1"/>
    <col min="3336" max="3336" width="23.25" style="13" customWidth="1"/>
    <col min="3337" max="3337" width="17.125" style="13" customWidth="1"/>
    <col min="3338" max="3338" width="8.125" style="13" customWidth="1"/>
    <col min="3339" max="3339" width="4" style="13" customWidth="1"/>
    <col min="3340" max="3340" width="0" style="13" hidden="1" customWidth="1"/>
    <col min="3341" max="3341" width="8.25" style="13" customWidth="1"/>
    <col min="3342" max="3342" width="0" style="13" hidden="1" customWidth="1"/>
    <col min="3343" max="3343" width="97.75" style="13" customWidth="1"/>
    <col min="3344" max="3344" width="14.125" style="13" customWidth="1"/>
    <col min="3345" max="3345" width="16" style="13" customWidth="1"/>
    <col min="3346" max="3348" width="10.125" style="13" customWidth="1"/>
    <col min="3349" max="3349" width="5.125" style="13" customWidth="1"/>
    <col min="3350" max="3584" width="9" style="13"/>
    <col min="3585" max="3585" width="4.125" style="13" customWidth="1"/>
    <col min="3586" max="3586" width="22.5" style="13" customWidth="1"/>
    <col min="3587" max="3587" width="26.625" style="13" customWidth="1"/>
    <col min="3588" max="3588" width="17.125" style="13" customWidth="1"/>
    <col min="3589" max="3589" width="8.125" style="13" customWidth="1"/>
    <col min="3590" max="3590" width="4" style="13" customWidth="1"/>
    <col min="3591" max="3591" width="0" style="13" hidden="1" customWidth="1"/>
    <col min="3592" max="3592" width="23.25" style="13" customWidth="1"/>
    <col min="3593" max="3593" width="17.125" style="13" customWidth="1"/>
    <col min="3594" max="3594" width="8.125" style="13" customWidth="1"/>
    <col min="3595" max="3595" width="4" style="13" customWidth="1"/>
    <col min="3596" max="3596" width="0" style="13" hidden="1" customWidth="1"/>
    <col min="3597" max="3597" width="8.25" style="13" customWidth="1"/>
    <col min="3598" max="3598" width="0" style="13" hidden="1" customWidth="1"/>
    <col min="3599" max="3599" width="97.75" style="13" customWidth="1"/>
    <col min="3600" max="3600" width="14.125" style="13" customWidth="1"/>
    <col min="3601" max="3601" width="16" style="13" customWidth="1"/>
    <col min="3602" max="3604" width="10.125" style="13" customWidth="1"/>
    <col min="3605" max="3605" width="5.125" style="13" customWidth="1"/>
    <col min="3606" max="3840" width="9" style="13"/>
    <col min="3841" max="3841" width="4.125" style="13" customWidth="1"/>
    <col min="3842" max="3842" width="22.5" style="13" customWidth="1"/>
    <col min="3843" max="3843" width="26.625" style="13" customWidth="1"/>
    <col min="3844" max="3844" width="17.125" style="13" customWidth="1"/>
    <col min="3845" max="3845" width="8.125" style="13" customWidth="1"/>
    <col min="3846" max="3846" width="4" style="13" customWidth="1"/>
    <col min="3847" max="3847" width="0" style="13" hidden="1" customWidth="1"/>
    <col min="3848" max="3848" width="23.25" style="13" customWidth="1"/>
    <col min="3849" max="3849" width="17.125" style="13" customWidth="1"/>
    <col min="3850" max="3850" width="8.125" style="13" customWidth="1"/>
    <col min="3851" max="3851" width="4" style="13" customWidth="1"/>
    <col min="3852" max="3852" width="0" style="13" hidden="1" customWidth="1"/>
    <col min="3853" max="3853" width="8.25" style="13" customWidth="1"/>
    <col min="3854" max="3854" width="0" style="13" hidden="1" customWidth="1"/>
    <col min="3855" max="3855" width="97.75" style="13" customWidth="1"/>
    <col min="3856" max="3856" width="14.125" style="13" customWidth="1"/>
    <col min="3857" max="3857" width="16" style="13" customWidth="1"/>
    <col min="3858" max="3860" width="10.125" style="13" customWidth="1"/>
    <col min="3861" max="3861" width="5.125" style="13" customWidth="1"/>
    <col min="3862" max="4096" width="9" style="13"/>
    <col min="4097" max="4097" width="4.125" style="13" customWidth="1"/>
    <col min="4098" max="4098" width="22.5" style="13" customWidth="1"/>
    <col min="4099" max="4099" width="26.625" style="13" customWidth="1"/>
    <col min="4100" max="4100" width="17.125" style="13" customWidth="1"/>
    <col min="4101" max="4101" width="8.125" style="13" customWidth="1"/>
    <col min="4102" max="4102" width="4" style="13" customWidth="1"/>
    <col min="4103" max="4103" width="0" style="13" hidden="1" customWidth="1"/>
    <col min="4104" max="4104" width="23.25" style="13" customWidth="1"/>
    <col min="4105" max="4105" width="17.125" style="13" customWidth="1"/>
    <col min="4106" max="4106" width="8.125" style="13" customWidth="1"/>
    <col min="4107" max="4107" width="4" style="13" customWidth="1"/>
    <col min="4108" max="4108" width="0" style="13" hidden="1" customWidth="1"/>
    <col min="4109" max="4109" width="8.25" style="13" customWidth="1"/>
    <col min="4110" max="4110" width="0" style="13" hidden="1" customWidth="1"/>
    <col min="4111" max="4111" width="97.75" style="13" customWidth="1"/>
    <col min="4112" max="4112" width="14.125" style="13" customWidth="1"/>
    <col min="4113" max="4113" width="16" style="13" customWidth="1"/>
    <col min="4114" max="4116" width="10.125" style="13" customWidth="1"/>
    <col min="4117" max="4117" width="5.125" style="13" customWidth="1"/>
    <col min="4118" max="4352" width="9" style="13"/>
    <col min="4353" max="4353" width="4.125" style="13" customWidth="1"/>
    <col min="4354" max="4354" width="22.5" style="13" customWidth="1"/>
    <col min="4355" max="4355" width="26.625" style="13" customWidth="1"/>
    <col min="4356" max="4356" width="17.125" style="13" customWidth="1"/>
    <col min="4357" max="4357" width="8.125" style="13" customWidth="1"/>
    <col min="4358" max="4358" width="4" style="13" customWidth="1"/>
    <col min="4359" max="4359" width="0" style="13" hidden="1" customWidth="1"/>
    <col min="4360" max="4360" width="23.25" style="13" customWidth="1"/>
    <col min="4361" max="4361" width="17.125" style="13" customWidth="1"/>
    <col min="4362" max="4362" width="8.125" style="13" customWidth="1"/>
    <col min="4363" max="4363" width="4" style="13" customWidth="1"/>
    <col min="4364" max="4364" width="0" style="13" hidden="1" customWidth="1"/>
    <col min="4365" max="4365" width="8.25" style="13" customWidth="1"/>
    <col min="4366" max="4366" width="0" style="13" hidden="1" customWidth="1"/>
    <col min="4367" max="4367" width="97.75" style="13" customWidth="1"/>
    <col min="4368" max="4368" width="14.125" style="13" customWidth="1"/>
    <col min="4369" max="4369" width="16" style="13" customWidth="1"/>
    <col min="4370" max="4372" width="10.125" style="13" customWidth="1"/>
    <col min="4373" max="4373" width="5.125" style="13" customWidth="1"/>
    <col min="4374" max="4608" width="9" style="13"/>
    <col min="4609" max="4609" width="4.125" style="13" customWidth="1"/>
    <col min="4610" max="4610" width="22.5" style="13" customWidth="1"/>
    <col min="4611" max="4611" width="26.625" style="13" customWidth="1"/>
    <col min="4612" max="4612" width="17.125" style="13" customWidth="1"/>
    <col min="4613" max="4613" width="8.125" style="13" customWidth="1"/>
    <col min="4614" max="4614" width="4" style="13" customWidth="1"/>
    <col min="4615" max="4615" width="0" style="13" hidden="1" customWidth="1"/>
    <col min="4616" max="4616" width="23.25" style="13" customWidth="1"/>
    <col min="4617" max="4617" width="17.125" style="13" customWidth="1"/>
    <col min="4618" max="4618" width="8.125" style="13" customWidth="1"/>
    <col min="4619" max="4619" width="4" style="13" customWidth="1"/>
    <col min="4620" max="4620" width="0" style="13" hidden="1" customWidth="1"/>
    <col min="4621" max="4621" width="8.25" style="13" customWidth="1"/>
    <col min="4622" max="4622" width="0" style="13" hidden="1" customWidth="1"/>
    <col min="4623" max="4623" width="97.75" style="13" customWidth="1"/>
    <col min="4624" max="4624" width="14.125" style="13" customWidth="1"/>
    <col min="4625" max="4625" width="16" style="13" customWidth="1"/>
    <col min="4626" max="4628" width="10.125" style="13" customWidth="1"/>
    <col min="4629" max="4629" width="5.125" style="13" customWidth="1"/>
    <col min="4630" max="4864" width="9" style="13"/>
    <col min="4865" max="4865" width="4.125" style="13" customWidth="1"/>
    <col min="4866" max="4866" width="22.5" style="13" customWidth="1"/>
    <col min="4867" max="4867" width="26.625" style="13" customWidth="1"/>
    <col min="4868" max="4868" width="17.125" style="13" customWidth="1"/>
    <col min="4869" max="4869" width="8.125" style="13" customWidth="1"/>
    <col min="4870" max="4870" width="4" style="13" customWidth="1"/>
    <col min="4871" max="4871" width="0" style="13" hidden="1" customWidth="1"/>
    <col min="4872" max="4872" width="23.25" style="13" customWidth="1"/>
    <col min="4873" max="4873" width="17.125" style="13" customWidth="1"/>
    <col min="4874" max="4874" width="8.125" style="13" customWidth="1"/>
    <col min="4875" max="4875" width="4" style="13" customWidth="1"/>
    <col min="4876" max="4876" width="0" style="13" hidden="1" customWidth="1"/>
    <col min="4877" max="4877" width="8.25" style="13" customWidth="1"/>
    <col min="4878" max="4878" width="0" style="13" hidden="1" customWidth="1"/>
    <col min="4879" max="4879" width="97.75" style="13" customWidth="1"/>
    <col min="4880" max="4880" width="14.125" style="13" customWidth="1"/>
    <col min="4881" max="4881" width="16" style="13" customWidth="1"/>
    <col min="4882" max="4884" width="10.125" style="13" customWidth="1"/>
    <col min="4885" max="4885" width="5.125" style="13" customWidth="1"/>
    <col min="4886" max="5120" width="9" style="13"/>
    <col min="5121" max="5121" width="4.125" style="13" customWidth="1"/>
    <col min="5122" max="5122" width="22.5" style="13" customWidth="1"/>
    <col min="5123" max="5123" width="26.625" style="13" customWidth="1"/>
    <col min="5124" max="5124" width="17.125" style="13" customWidth="1"/>
    <col min="5125" max="5125" width="8.125" style="13" customWidth="1"/>
    <col min="5126" max="5126" width="4" style="13" customWidth="1"/>
    <col min="5127" max="5127" width="0" style="13" hidden="1" customWidth="1"/>
    <col min="5128" max="5128" width="23.25" style="13" customWidth="1"/>
    <col min="5129" max="5129" width="17.125" style="13" customWidth="1"/>
    <col min="5130" max="5130" width="8.125" style="13" customWidth="1"/>
    <col min="5131" max="5131" width="4" style="13" customWidth="1"/>
    <col min="5132" max="5132" width="0" style="13" hidden="1" customWidth="1"/>
    <col min="5133" max="5133" width="8.25" style="13" customWidth="1"/>
    <col min="5134" max="5134" width="0" style="13" hidden="1" customWidth="1"/>
    <col min="5135" max="5135" width="97.75" style="13" customWidth="1"/>
    <col min="5136" max="5136" width="14.125" style="13" customWidth="1"/>
    <col min="5137" max="5137" width="16" style="13" customWidth="1"/>
    <col min="5138" max="5140" width="10.125" style="13" customWidth="1"/>
    <col min="5141" max="5141" width="5.125" style="13" customWidth="1"/>
    <col min="5142" max="5376" width="9" style="13"/>
    <col min="5377" max="5377" width="4.125" style="13" customWidth="1"/>
    <col min="5378" max="5378" width="22.5" style="13" customWidth="1"/>
    <col min="5379" max="5379" width="26.625" style="13" customWidth="1"/>
    <col min="5380" max="5380" width="17.125" style="13" customWidth="1"/>
    <col min="5381" max="5381" width="8.125" style="13" customWidth="1"/>
    <col min="5382" max="5382" width="4" style="13" customWidth="1"/>
    <col min="5383" max="5383" width="0" style="13" hidden="1" customWidth="1"/>
    <col min="5384" max="5384" width="23.25" style="13" customWidth="1"/>
    <col min="5385" max="5385" width="17.125" style="13" customWidth="1"/>
    <col min="5386" max="5386" width="8.125" style="13" customWidth="1"/>
    <col min="5387" max="5387" width="4" style="13" customWidth="1"/>
    <col min="5388" max="5388" width="0" style="13" hidden="1" customWidth="1"/>
    <col min="5389" max="5389" width="8.25" style="13" customWidth="1"/>
    <col min="5390" max="5390" width="0" style="13" hidden="1" customWidth="1"/>
    <col min="5391" max="5391" width="97.75" style="13" customWidth="1"/>
    <col min="5392" max="5392" width="14.125" style="13" customWidth="1"/>
    <col min="5393" max="5393" width="16" style="13" customWidth="1"/>
    <col min="5394" max="5396" width="10.125" style="13" customWidth="1"/>
    <col min="5397" max="5397" width="5.125" style="13" customWidth="1"/>
    <col min="5398" max="5632" width="9" style="13"/>
    <col min="5633" max="5633" width="4.125" style="13" customWidth="1"/>
    <col min="5634" max="5634" width="22.5" style="13" customWidth="1"/>
    <col min="5635" max="5635" width="26.625" style="13" customWidth="1"/>
    <col min="5636" max="5636" width="17.125" style="13" customWidth="1"/>
    <col min="5637" max="5637" width="8.125" style="13" customWidth="1"/>
    <col min="5638" max="5638" width="4" style="13" customWidth="1"/>
    <col min="5639" max="5639" width="0" style="13" hidden="1" customWidth="1"/>
    <col min="5640" max="5640" width="23.25" style="13" customWidth="1"/>
    <col min="5641" max="5641" width="17.125" style="13" customWidth="1"/>
    <col min="5642" max="5642" width="8.125" style="13" customWidth="1"/>
    <col min="5643" max="5643" width="4" style="13" customWidth="1"/>
    <col min="5644" max="5644" width="0" style="13" hidden="1" customWidth="1"/>
    <col min="5645" max="5645" width="8.25" style="13" customWidth="1"/>
    <col min="5646" max="5646" width="0" style="13" hidden="1" customWidth="1"/>
    <col min="5647" max="5647" width="97.75" style="13" customWidth="1"/>
    <col min="5648" max="5648" width="14.125" style="13" customWidth="1"/>
    <col min="5649" max="5649" width="16" style="13" customWidth="1"/>
    <col min="5650" max="5652" width="10.125" style="13" customWidth="1"/>
    <col min="5653" max="5653" width="5.125" style="13" customWidth="1"/>
    <col min="5654" max="5888" width="9" style="13"/>
    <col min="5889" max="5889" width="4.125" style="13" customWidth="1"/>
    <col min="5890" max="5890" width="22.5" style="13" customWidth="1"/>
    <col min="5891" max="5891" width="26.625" style="13" customWidth="1"/>
    <col min="5892" max="5892" width="17.125" style="13" customWidth="1"/>
    <col min="5893" max="5893" width="8.125" style="13" customWidth="1"/>
    <col min="5894" max="5894" width="4" style="13" customWidth="1"/>
    <col min="5895" max="5895" width="0" style="13" hidden="1" customWidth="1"/>
    <col min="5896" max="5896" width="23.25" style="13" customWidth="1"/>
    <col min="5897" max="5897" width="17.125" style="13" customWidth="1"/>
    <col min="5898" max="5898" width="8.125" style="13" customWidth="1"/>
    <col min="5899" max="5899" width="4" style="13" customWidth="1"/>
    <col min="5900" max="5900" width="0" style="13" hidden="1" customWidth="1"/>
    <col min="5901" max="5901" width="8.25" style="13" customWidth="1"/>
    <col min="5902" max="5902" width="0" style="13" hidden="1" customWidth="1"/>
    <col min="5903" max="5903" width="97.75" style="13" customWidth="1"/>
    <col min="5904" max="5904" width="14.125" style="13" customWidth="1"/>
    <col min="5905" max="5905" width="16" style="13" customWidth="1"/>
    <col min="5906" max="5908" width="10.125" style="13" customWidth="1"/>
    <col min="5909" max="5909" width="5.125" style="13" customWidth="1"/>
    <col min="5910" max="6144" width="9" style="13"/>
    <col min="6145" max="6145" width="4.125" style="13" customWidth="1"/>
    <col min="6146" max="6146" width="22.5" style="13" customWidth="1"/>
    <col min="6147" max="6147" width="26.625" style="13" customWidth="1"/>
    <col min="6148" max="6148" width="17.125" style="13" customWidth="1"/>
    <col min="6149" max="6149" width="8.125" style="13" customWidth="1"/>
    <col min="6150" max="6150" width="4" style="13" customWidth="1"/>
    <col min="6151" max="6151" width="0" style="13" hidden="1" customWidth="1"/>
    <col min="6152" max="6152" width="23.25" style="13" customWidth="1"/>
    <col min="6153" max="6153" width="17.125" style="13" customWidth="1"/>
    <col min="6154" max="6154" width="8.125" style="13" customWidth="1"/>
    <col min="6155" max="6155" width="4" style="13" customWidth="1"/>
    <col min="6156" max="6156" width="0" style="13" hidden="1" customWidth="1"/>
    <col min="6157" max="6157" width="8.25" style="13" customWidth="1"/>
    <col min="6158" max="6158" width="0" style="13" hidden="1" customWidth="1"/>
    <col min="6159" max="6159" width="97.75" style="13" customWidth="1"/>
    <col min="6160" max="6160" width="14.125" style="13" customWidth="1"/>
    <col min="6161" max="6161" width="16" style="13" customWidth="1"/>
    <col min="6162" max="6164" width="10.125" style="13" customWidth="1"/>
    <col min="6165" max="6165" width="5.125" style="13" customWidth="1"/>
    <col min="6166" max="6400" width="9" style="13"/>
    <col min="6401" max="6401" width="4.125" style="13" customWidth="1"/>
    <col min="6402" max="6402" width="22.5" style="13" customWidth="1"/>
    <col min="6403" max="6403" width="26.625" style="13" customWidth="1"/>
    <col min="6404" max="6404" width="17.125" style="13" customWidth="1"/>
    <col min="6405" max="6405" width="8.125" style="13" customWidth="1"/>
    <col min="6406" max="6406" width="4" style="13" customWidth="1"/>
    <col min="6407" max="6407" width="0" style="13" hidden="1" customWidth="1"/>
    <col min="6408" max="6408" width="23.25" style="13" customWidth="1"/>
    <col min="6409" max="6409" width="17.125" style="13" customWidth="1"/>
    <col min="6410" max="6410" width="8.125" style="13" customWidth="1"/>
    <col min="6411" max="6411" width="4" style="13" customWidth="1"/>
    <col min="6412" max="6412" width="0" style="13" hidden="1" customWidth="1"/>
    <col min="6413" max="6413" width="8.25" style="13" customWidth="1"/>
    <col min="6414" max="6414" width="0" style="13" hidden="1" customWidth="1"/>
    <col min="6415" max="6415" width="97.75" style="13" customWidth="1"/>
    <col min="6416" max="6416" width="14.125" style="13" customWidth="1"/>
    <col min="6417" max="6417" width="16" style="13" customWidth="1"/>
    <col min="6418" max="6420" width="10.125" style="13" customWidth="1"/>
    <col min="6421" max="6421" width="5.125" style="13" customWidth="1"/>
    <col min="6422" max="6656" width="9" style="13"/>
    <col min="6657" max="6657" width="4.125" style="13" customWidth="1"/>
    <col min="6658" max="6658" width="22.5" style="13" customWidth="1"/>
    <col min="6659" max="6659" width="26.625" style="13" customWidth="1"/>
    <col min="6660" max="6660" width="17.125" style="13" customWidth="1"/>
    <col min="6661" max="6661" width="8.125" style="13" customWidth="1"/>
    <col min="6662" max="6662" width="4" style="13" customWidth="1"/>
    <col min="6663" max="6663" width="0" style="13" hidden="1" customWidth="1"/>
    <col min="6664" max="6664" width="23.25" style="13" customWidth="1"/>
    <col min="6665" max="6665" width="17.125" style="13" customWidth="1"/>
    <col min="6666" max="6666" width="8.125" style="13" customWidth="1"/>
    <col min="6667" max="6667" width="4" style="13" customWidth="1"/>
    <col min="6668" max="6668" width="0" style="13" hidden="1" customWidth="1"/>
    <col min="6669" max="6669" width="8.25" style="13" customWidth="1"/>
    <col min="6670" max="6670" width="0" style="13" hidden="1" customWidth="1"/>
    <col min="6671" max="6671" width="97.75" style="13" customWidth="1"/>
    <col min="6672" max="6672" width="14.125" style="13" customWidth="1"/>
    <col min="6673" max="6673" width="16" style="13" customWidth="1"/>
    <col min="6674" max="6676" width="10.125" style="13" customWidth="1"/>
    <col min="6677" max="6677" width="5.125" style="13" customWidth="1"/>
    <col min="6678" max="6912" width="9" style="13"/>
    <col min="6913" max="6913" width="4.125" style="13" customWidth="1"/>
    <col min="6914" max="6914" width="22.5" style="13" customWidth="1"/>
    <col min="6915" max="6915" width="26.625" style="13" customWidth="1"/>
    <col min="6916" max="6916" width="17.125" style="13" customWidth="1"/>
    <col min="6917" max="6917" width="8.125" style="13" customWidth="1"/>
    <col min="6918" max="6918" width="4" style="13" customWidth="1"/>
    <col min="6919" max="6919" width="0" style="13" hidden="1" customWidth="1"/>
    <col min="6920" max="6920" width="23.25" style="13" customWidth="1"/>
    <col min="6921" max="6921" width="17.125" style="13" customWidth="1"/>
    <col min="6922" max="6922" width="8.125" style="13" customWidth="1"/>
    <col min="6923" max="6923" width="4" style="13" customWidth="1"/>
    <col min="6924" max="6924" width="0" style="13" hidden="1" customWidth="1"/>
    <col min="6925" max="6925" width="8.25" style="13" customWidth="1"/>
    <col min="6926" max="6926" width="0" style="13" hidden="1" customWidth="1"/>
    <col min="6927" max="6927" width="97.75" style="13" customWidth="1"/>
    <col min="6928" max="6928" width="14.125" style="13" customWidth="1"/>
    <col min="6929" max="6929" width="16" style="13" customWidth="1"/>
    <col min="6930" max="6932" width="10.125" style="13" customWidth="1"/>
    <col min="6933" max="6933" width="5.125" style="13" customWidth="1"/>
    <col min="6934" max="7168" width="9" style="13"/>
    <col min="7169" max="7169" width="4.125" style="13" customWidth="1"/>
    <col min="7170" max="7170" width="22.5" style="13" customWidth="1"/>
    <col min="7171" max="7171" width="26.625" style="13" customWidth="1"/>
    <col min="7172" max="7172" width="17.125" style="13" customWidth="1"/>
    <col min="7173" max="7173" width="8.125" style="13" customWidth="1"/>
    <col min="7174" max="7174" width="4" style="13" customWidth="1"/>
    <col min="7175" max="7175" width="0" style="13" hidden="1" customWidth="1"/>
    <col min="7176" max="7176" width="23.25" style="13" customWidth="1"/>
    <col min="7177" max="7177" width="17.125" style="13" customWidth="1"/>
    <col min="7178" max="7178" width="8.125" style="13" customWidth="1"/>
    <col min="7179" max="7179" width="4" style="13" customWidth="1"/>
    <col min="7180" max="7180" width="0" style="13" hidden="1" customWidth="1"/>
    <col min="7181" max="7181" width="8.25" style="13" customWidth="1"/>
    <col min="7182" max="7182" width="0" style="13" hidden="1" customWidth="1"/>
    <col min="7183" max="7183" width="97.75" style="13" customWidth="1"/>
    <col min="7184" max="7184" width="14.125" style="13" customWidth="1"/>
    <col min="7185" max="7185" width="16" style="13" customWidth="1"/>
    <col min="7186" max="7188" width="10.125" style="13" customWidth="1"/>
    <col min="7189" max="7189" width="5.125" style="13" customWidth="1"/>
    <col min="7190" max="7424" width="9" style="13"/>
    <col min="7425" max="7425" width="4.125" style="13" customWidth="1"/>
    <col min="7426" max="7426" width="22.5" style="13" customWidth="1"/>
    <col min="7427" max="7427" width="26.625" style="13" customWidth="1"/>
    <col min="7428" max="7428" width="17.125" style="13" customWidth="1"/>
    <col min="7429" max="7429" width="8.125" style="13" customWidth="1"/>
    <col min="7430" max="7430" width="4" style="13" customWidth="1"/>
    <col min="7431" max="7431" width="0" style="13" hidden="1" customWidth="1"/>
    <col min="7432" max="7432" width="23.25" style="13" customWidth="1"/>
    <col min="7433" max="7433" width="17.125" style="13" customWidth="1"/>
    <col min="7434" max="7434" width="8.125" style="13" customWidth="1"/>
    <col min="7435" max="7435" width="4" style="13" customWidth="1"/>
    <col min="7436" max="7436" width="0" style="13" hidden="1" customWidth="1"/>
    <col min="7437" max="7437" width="8.25" style="13" customWidth="1"/>
    <col min="7438" max="7438" width="0" style="13" hidden="1" customWidth="1"/>
    <col min="7439" max="7439" width="97.75" style="13" customWidth="1"/>
    <col min="7440" max="7440" width="14.125" style="13" customWidth="1"/>
    <col min="7441" max="7441" width="16" style="13" customWidth="1"/>
    <col min="7442" max="7444" width="10.125" style="13" customWidth="1"/>
    <col min="7445" max="7445" width="5.125" style="13" customWidth="1"/>
    <col min="7446" max="7680" width="9" style="13"/>
    <col min="7681" max="7681" width="4.125" style="13" customWidth="1"/>
    <col min="7682" max="7682" width="22.5" style="13" customWidth="1"/>
    <col min="7683" max="7683" width="26.625" style="13" customWidth="1"/>
    <col min="7684" max="7684" width="17.125" style="13" customWidth="1"/>
    <col min="7685" max="7685" width="8.125" style="13" customWidth="1"/>
    <col min="7686" max="7686" width="4" style="13" customWidth="1"/>
    <col min="7687" max="7687" width="0" style="13" hidden="1" customWidth="1"/>
    <col min="7688" max="7688" width="23.25" style="13" customWidth="1"/>
    <col min="7689" max="7689" width="17.125" style="13" customWidth="1"/>
    <col min="7690" max="7690" width="8.125" style="13" customWidth="1"/>
    <col min="7691" max="7691" width="4" style="13" customWidth="1"/>
    <col min="7692" max="7692" width="0" style="13" hidden="1" customWidth="1"/>
    <col min="7693" max="7693" width="8.25" style="13" customWidth="1"/>
    <col min="7694" max="7694" width="0" style="13" hidden="1" customWidth="1"/>
    <col min="7695" max="7695" width="97.75" style="13" customWidth="1"/>
    <col min="7696" max="7696" width="14.125" style="13" customWidth="1"/>
    <col min="7697" max="7697" width="16" style="13" customWidth="1"/>
    <col min="7698" max="7700" width="10.125" style="13" customWidth="1"/>
    <col min="7701" max="7701" width="5.125" style="13" customWidth="1"/>
    <col min="7702" max="7936" width="9" style="13"/>
    <col min="7937" max="7937" width="4.125" style="13" customWidth="1"/>
    <col min="7938" max="7938" width="22.5" style="13" customWidth="1"/>
    <col min="7939" max="7939" width="26.625" style="13" customWidth="1"/>
    <col min="7940" max="7940" width="17.125" style="13" customWidth="1"/>
    <col min="7941" max="7941" width="8.125" style="13" customWidth="1"/>
    <col min="7942" max="7942" width="4" style="13" customWidth="1"/>
    <col min="7943" max="7943" width="0" style="13" hidden="1" customWidth="1"/>
    <col min="7944" max="7944" width="23.25" style="13" customWidth="1"/>
    <col min="7945" max="7945" width="17.125" style="13" customWidth="1"/>
    <col min="7946" max="7946" width="8.125" style="13" customWidth="1"/>
    <col min="7947" max="7947" width="4" style="13" customWidth="1"/>
    <col min="7948" max="7948" width="0" style="13" hidden="1" customWidth="1"/>
    <col min="7949" max="7949" width="8.25" style="13" customWidth="1"/>
    <col min="7950" max="7950" width="0" style="13" hidden="1" customWidth="1"/>
    <col min="7951" max="7951" width="97.75" style="13" customWidth="1"/>
    <col min="7952" max="7952" width="14.125" style="13" customWidth="1"/>
    <col min="7953" max="7953" width="16" style="13" customWidth="1"/>
    <col min="7954" max="7956" width="10.125" style="13" customWidth="1"/>
    <col min="7957" max="7957" width="5.125" style="13" customWidth="1"/>
    <col min="7958" max="8192" width="9" style="13"/>
    <col min="8193" max="8193" width="4.125" style="13" customWidth="1"/>
    <col min="8194" max="8194" width="22.5" style="13" customWidth="1"/>
    <col min="8195" max="8195" width="26.625" style="13" customWidth="1"/>
    <col min="8196" max="8196" width="17.125" style="13" customWidth="1"/>
    <col min="8197" max="8197" width="8.125" style="13" customWidth="1"/>
    <col min="8198" max="8198" width="4" style="13" customWidth="1"/>
    <col min="8199" max="8199" width="0" style="13" hidden="1" customWidth="1"/>
    <col min="8200" max="8200" width="23.25" style="13" customWidth="1"/>
    <col min="8201" max="8201" width="17.125" style="13" customWidth="1"/>
    <col min="8202" max="8202" width="8.125" style="13" customWidth="1"/>
    <col min="8203" max="8203" width="4" style="13" customWidth="1"/>
    <col min="8204" max="8204" width="0" style="13" hidden="1" customWidth="1"/>
    <col min="8205" max="8205" width="8.25" style="13" customWidth="1"/>
    <col min="8206" max="8206" width="0" style="13" hidden="1" customWidth="1"/>
    <col min="8207" max="8207" width="97.75" style="13" customWidth="1"/>
    <col min="8208" max="8208" width="14.125" style="13" customWidth="1"/>
    <col min="8209" max="8209" width="16" style="13" customWidth="1"/>
    <col min="8210" max="8212" width="10.125" style="13" customWidth="1"/>
    <col min="8213" max="8213" width="5.125" style="13" customWidth="1"/>
    <col min="8214" max="8448" width="9" style="13"/>
    <col min="8449" max="8449" width="4.125" style="13" customWidth="1"/>
    <col min="8450" max="8450" width="22.5" style="13" customWidth="1"/>
    <col min="8451" max="8451" width="26.625" style="13" customWidth="1"/>
    <col min="8452" max="8452" width="17.125" style="13" customWidth="1"/>
    <col min="8453" max="8453" width="8.125" style="13" customWidth="1"/>
    <col min="8454" max="8454" width="4" style="13" customWidth="1"/>
    <col min="8455" max="8455" width="0" style="13" hidden="1" customWidth="1"/>
    <col min="8456" max="8456" width="23.25" style="13" customWidth="1"/>
    <col min="8457" max="8457" width="17.125" style="13" customWidth="1"/>
    <col min="8458" max="8458" width="8.125" style="13" customWidth="1"/>
    <col min="8459" max="8459" width="4" style="13" customWidth="1"/>
    <col min="8460" max="8460" width="0" style="13" hidden="1" customWidth="1"/>
    <col min="8461" max="8461" width="8.25" style="13" customWidth="1"/>
    <col min="8462" max="8462" width="0" style="13" hidden="1" customWidth="1"/>
    <col min="8463" max="8463" width="97.75" style="13" customWidth="1"/>
    <col min="8464" max="8464" width="14.125" style="13" customWidth="1"/>
    <col min="8465" max="8465" width="16" style="13" customWidth="1"/>
    <col min="8466" max="8468" width="10.125" style="13" customWidth="1"/>
    <col min="8469" max="8469" width="5.125" style="13" customWidth="1"/>
    <col min="8470" max="8704" width="9" style="13"/>
    <col min="8705" max="8705" width="4.125" style="13" customWidth="1"/>
    <col min="8706" max="8706" width="22.5" style="13" customWidth="1"/>
    <col min="8707" max="8707" width="26.625" style="13" customWidth="1"/>
    <col min="8708" max="8708" width="17.125" style="13" customWidth="1"/>
    <col min="8709" max="8709" width="8.125" style="13" customWidth="1"/>
    <col min="8710" max="8710" width="4" style="13" customWidth="1"/>
    <col min="8711" max="8711" width="0" style="13" hidden="1" customWidth="1"/>
    <col min="8712" max="8712" width="23.25" style="13" customWidth="1"/>
    <col min="8713" max="8713" width="17.125" style="13" customWidth="1"/>
    <col min="8714" max="8714" width="8.125" style="13" customWidth="1"/>
    <col min="8715" max="8715" width="4" style="13" customWidth="1"/>
    <col min="8716" max="8716" width="0" style="13" hidden="1" customWidth="1"/>
    <col min="8717" max="8717" width="8.25" style="13" customWidth="1"/>
    <col min="8718" max="8718" width="0" style="13" hidden="1" customWidth="1"/>
    <col min="8719" max="8719" width="97.75" style="13" customWidth="1"/>
    <col min="8720" max="8720" width="14.125" style="13" customWidth="1"/>
    <col min="8721" max="8721" width="16" style="13" customWidth="1"/>
    <col min="8722" max="8724" width="10.125" style="13" customWidth="1"/>
    <col min="8725" max="8725" width="5.125" style="13" customWidth="1"/>
    <col min="8726" max="8960" width="9" style="13"/>
    <col min="8961" max="8961" width="4.125" style="13" customWidth="1"/>
    <col min="8962" max="8962" width="22.5" style="13" customWidth="1"/>
    <col min="8963" max="8963" width="26.625" style="13" customWidth="1"/>
    <col min="8964" max="8964" width="17.125" style="13" customWidth="1"/>
    <col min="8965" max="8965" width="8.125" style="13" customWidth="1"/>
    <col min="8966" max="8966" width="4" style="13" customWidth="1"/>
    <col min="8967" max="8967" width="0" style="13" hidden="1" customWidth="1"/>
    <col min="8968" max="8968" width="23.25" style="13" customWidth="1"/>
    <col min="8969" max="8969" width="17.125" style="13" customWidth="1"/>
    <col min="8970" max="8970" width="8.125" style="13" customWidth="1"/>
    <col min="8971" max="8971" width="4" style="13" customWidth="1"/>
    <col min="8972" max="8972" width="0" style="13" hidden="1" customWidth="1"/>
    <col min="8973" max="8973" width="8.25" style="13" customWidth="1"/>
    <col min="8974" max="8974" width="0" style="13" hidden="1" customWidth="1"/>
    <col min="8975" max="8975" width="97.75" style="13" customWidth="1"/>
    <col min="8976" max="8976" width="14.125" style="13" customWidth="1"/>
    <col min="8977" max="8977" width="16" style="13" customWidth="1"/>
    <col min="8978" max="8980" width="10.125" style="13" customWidth="1"/>
    <col min="8981" max="8981" width="5.125" style="13" customWidth="1"/>
    <col min="8982" max="9216" width="9" style="13"/>
    <col min="9217" max="9217" width="4.125" style="13" customWidth="1"/>
    <col min="9218" max="9218" width="22.5" style="13" customWidth="1"/>
    <col min="9219" max="9219" width="26.625" style="13" customWidth="1"/>
    <col min="9220" max="9220" width="17.125" style="13" customWidth="1"/>
    <col min="9221" max="9221" width="8.125" style="13" customWidth="1"/>
    <col min="9222" max="9222" width="4" style="13" customWidth="1"/>
    <col min="9223" max="9223" width="0" style="13" hidden="1" customWidth="1"/>
    <col min="9224" max="9224" width="23.25" style="13" customWidth="1"/>
    <col min="9225" max="9225" width="17.125" style="13" customWidth="1"/>
    <col min="9226" max="9226" width="8.125" style="13" customWidth="1"/>
    <col min="9227" max="9227" width="4" style="13" customWidth="1"/>
    <col min="9228" max="9228" width="0" style="13" hidden="1" customWidth="1"/>
    <col min="9229" max="9229" width="8.25" style="13" customWidth="1"/>
    <col min="9230" max="9230" width="0" style="13" hidden="1" customWidth="1"/>
    <col min="9231" max="9231" width="97.75" style="13" customWidth="1"/>
    <col min="9232" max="9232" width="14.125" style="13" customWidth="1"/>
    <col min="9233" max="9233" width="16" style="13" customWidth="1"/>
    <col min="9234" max="9236" width="10.125" style="13" customWidth="1"/>
    <col min="9237" max="9237" width="5.125" style="13" customWidth="1"/>
    <col min="9238" max="9472" width="9" style="13"/>
    <col min="9473" max="9473" width="4.125" style="13" customWidth="1"/>
    <col min="9474" max="9474" width="22.5" style="13" customWidth="1"/>
    <col min="9475" max="9475" width="26.625" style="13" customWidth="1"/>
    <col min="9476" max="9476" width="17.125" style="13" customWidth="1"/>
    <col min="9477" max="9477" width="8.125" style="13" customWidth="1"/>
    <col min="9478" max="9478" width="4" style="13" customWidth="1"/>
    <col min="9479" max="9479" width="0" style="13" hidden="1" customWidth="1"/>
    <col min="9480" max="9480" width="23.25" style="13" customWidth="1"/>
    <col min="9481" max="9481" width="17.125" style="13" customWidth="1"/>
    <col min="9482" max="9482" width="8.125" style="13" customWidth="1"/>
    <col min="9483" max="9483" width="4" style="13" customWidth="1"/>
    <col min="9484" max="9484" width="0" style="13" hidden="1" customWidth="1"/>
    <col min="9485" max="9485" width="8.25" style="13" customWidth="1"/>
    <col min="9486" max="9486" width="0" style="13" hidden="1" customWidth="1"/>
    <col min="9487" max="9487" width="97.75" style="13" customWidth="1"/>
    <col min="9488" max="9488" width="14.125" style="13" customWidth="1"/>
    <col min="9489" max="9489" width="16" style="13" customWidth="1"/>
    <col min="9490" max="9492" width="10.125" style="13" customWidth="1"/>
    <col min="9493" max="9493" width="5.125" style="13" customWidth="1"/>
    <col min="9494" max="9728" width="9" style="13"/>
    <col min="9729" max="9729" width="4.125" style="13" customWidth="1"/>
    <col min="9730" max="9730" width="22.5" style="13" customWidth="1"/>
    <col min="9731" max="9731" width="26.625" style="13" customWidth="1"/>
    <col min="9732" max="9732" width="17.125" style="13" customWidth="1"/>
    <col min="9733" max="9733" width="8.125" style="13" customWidth="1"/>
    <col min="9734" max="9734" width="4" style="13" customWidth="1"/>
    <col min="9735" max="9735" width="0" style="13" hidden="1" customWidth="1"/>
    <col min="9736" max="9736" width="23.25" style="13" customWidth="1"/>
    <col min="9737" max="9737" width="17.125" style="13" customWidth="1"/>
    <col min="9738" max="9738" width="8.125" style="13" customWidth="1"/>
    <col min="9739" max="9739" width="4" style="13" customWidth="1"/>
    <col min="9740" max="9740" width="0" style="13" hidden="1" customWidth="1"/>
    <col min="9741" max="9741" width="8.25" style="13" customWidth="1"/>
    <col min="9742" max="9742" width="0" style="13" hidden="1" customWidth="1"/>
    <col min="9743" max="9743" width="97.75" style="13" customWidth="1"/>
    <col min="9744" max="9744" width="14.125" style="13" customWidth="1"/>
    <col min="9745" max="9745" width="16" style="13" customWidth="1"/>
    <col min="9746" max="9748" width="10.125" style="13" customWidth="1"/>
    <col min="9749" max="9749" width="5.125" style="13" customWidth="1"/>
    <col min="9750" max="9984" width="9" style="13"/>
    <col min="9985" max="9985" width="4.125" style="13" customWidth="1"/>
    <col min="9986" max="9986" width="22.5" style="13" customWidth="1"/>
    <col min="9987" max="9987" width="26.625" style="13" customWidth="1"/>
    <col min="9988" max="9988" width="17.125" style="13" customWidth="1"/>
    <col min="9989" max="9989" width="8.125" style="13" customWidth="1"/>
    <col min="9990" max="9990" width="4" style="13" customWidth="1"/>
    <col min="9991" max="9991" width="0" style="13" hidden="1" customWidth="1"/>
    <col min="9992" max="9992" width="23.25" style="13" customWidth="1"/>
    <col min="9993" max="9993" width="17.125" style="13" customWidth="1"/>
    <col min="9994" max="9994" width="8.125" style="13" customWidth="1"/>
    <col min="9995" max="9995" width="4" style="13" customWidth="1"/>
    <col min="9996" max="9996" width="0" style="13" hidden="1" customWidth="1"/>
    <col min="9997" max="9997" width="8.25" style="13" customWidth="1"/>
    <col min="9998" max="9998" width="0" style="13" hidden="1" customWidth="1"/>
    <col min="9999" max="9999" width="97.75" style="13" customWidth="1"/>
    <col min="10000" max="10000" width="14.125" style="13" customWidth="1"/>
    <col min="10001" max="10001" width="16" style="13" customWidth="1"/>
    <col min="10002" max="10004" width="10.125" style="13" customWidth="1"/>
    <col min="10005" max="10005" width="5.125" style="13" customWidth="1"/>
    <col min="10006" max="10240" width="9" style="13"/>
    <col min="10241" max="10241" width="4.125" style="13" customWidth="1"/>
    <col min="10242" max="10242" width="22.5" style="13" customWidth="1"/>
    <col min="10243" max="10243" width="26.625" style="13" customWidth="1"/>
    <col min="10244" max="10244" width="17.125" style="13" customWidth="1"/>
    <col min="10245" max="10245" width="8.125" style="13" customWidth="1"/>
    <col min="10246" max="10246" width="4" style="13" customWidth="1"/>
    <col min="10247" max="10247" width="0" style="13" hidden="1" customWidth="1"/>
    <col min="10248" max="10248" width="23.25" style="13" customWidth="1"/>
    <col min="10249" max="10249" width="17.125" style="13" customWidth="1"/>
    <col min="10250" max="10250" width="8.125" style="13" customWidth="1"/>
    <col min="10251" max="10251" width="4" style="13" customWidth="1"/>
    <col min="10252" max="10252" width="0" style="13" hidden="1" customWidth="1"/>
    <col min="10253" max="10253" width="8.25" style="13" customWidth="1"/>
    <col min="10254" max="10254" width="0" style="13" hidden="1" customWidth="1"/>
    <col min="10255" max="10255" width="97.75" style="13" customWidth="1"/>
    <col min="10256" max="10256" width="14.125" style="13" customWidth="1"/>
    <col min="10257" max="10257" width="16" style="13" customWidth="1"/>
    <col min="10258" max="10260" width="10.125" style="13" customWidth="1"/>
    <col min="10261" max="10261" width="5.125" style="13" customWidth="1"/>
    <col min="10262" max="10496" width="9" style="13"/>
    <col min="10497" max="10497" width="4.125" style="13" customWidth="1"/>
    <col min="10498" max="10498" width="22.5" style="13" customWidth="1"/>
    <col min="10499" max="10499" width="26.625" style="13" customWidth="1"/>
    <col min="10500" max="10500" width="17.125" style="13" customWidth="1"/>
    <col min="10501" max="10501" width="8.125" style="13" customWidth="1"/>
    <col min="10502" max="10502" width="4" style="13" customWidth="1"/>
    <col min="10503" max="10503" width="0" style="13" hidden="1" customWidth="1"/>
    <col min="10504" max="10504" width="23.25" style="13" customWidth="1"/>
    <col min="10505" max="10505" width="17.125" style="13" customWidth="1"/>
    <col min="10506" max="10506" width="8.125" style="13" customWidth="1"/>
    <col min="10507" max="10507" width="4" style="13" customWidth="1"/>
    <col min="10508" max="10508" width="0" style="13" hidden="1" customWidth="1"/>
    <col min="10509" max="10509" width="8.25" style="13" customWidth="1"/>
    <col min="10510" max="10510" width="0" style="13" hidden="1" customWidth="1"/>
    <col min="10511" max="10511" width="97.75" style="13" customWidth="1"/>
    <col min="10512" max="10512" width="14.125" style="13" customWidth="1"/>
    <col min="10513" max="10513" width="16" style="13" customWidth="1"/>
    <col min="10514" max="10516" width="10.125" style="13" customWidth="1"/>
    <col min="10517" max="10517" width="5.125" style="13" customWidth="1"/>
    <col min="10518" max="10752" width="9" style="13"/>
    <col min="10753" max="10753" width="4.125" style="13" customWidth="1"/>
    <col min="10754" max="10754" width="22.5" style="13" customWidth="1"/>
    <col min="10755" max="10755" width="26.625" style="13" customWidth="1"/>
    <col min="10756" max="10756" width="17.125" style="13" customWidth="1"/>
    <col min="10757" max="10757" width="8.125" style="13" customWidth="1"/>
    <col min="10758" max="10758" width="4" style="13" customWidth="1"/>
    <col min="10759" max="10759" width="0" style="13" hidden="1" customWidth="1"/>
    <col min="10760" max="10760" width="23.25" style="13" customWidth="1"/>
    <col min="10761" max="10761" width="17.125" style="13" customWidth="1"/>
    <col min="10762" max="10762" width="8.125" style="13" customWidth="1"/>
    <col min="10763" max="10763" width="4" style="13" customWidth="1"/>
    <col min="10764" max="10764" width="0" style="13" hidden="1" customWidth="1"/>
    <col min="10765" max="10765" width="8.25" style="13" customWidth="1"/>
    <col min="10766" max="10766" width="0" style="13" hidden="1" customWidth="1"/>
    <col min="10767" max="10767" width="97.75" style="13" customWidth="1"/>
    <col min="10768" max="10768" width="14.125" style="13" customWidth="1"/>
    <col min="10769" max="10769" width="16" style="13" customWidth="1"/>
    <col min="10770" max="10772" width="10.125" style="13" customWidth="1"/>
    <col min="10773" max="10773" width="5.125" style="13" customWidth="1"/>
    <col min="10774" max="11008" width="9" style="13"/>
    <col min="11009" max="11009" width="4.125" style="13" customWidth="1"/>
    <col min="11010" max="11010" width="22.5" style="13" customWidth="1"/>
    <col min="11011" max="11011" width="26.625" style="13" customWidth="1"/>
    <col min="11012" max="11012" width="17.125" style="13" customWidth="1"/>
    <col min="11013" max="11013" width="8.125" style="13" customWidth="1"/>
    <col min="11014" max="11014" width="4" style="13" customWidth="1"/>
    <col min="11015" max="11015" width="0" style="13" hidden="1" customWidth="1"/>
    <col min="11016" max="11016" width="23.25" style="13" customWidth="1"/>
    <col min="11017" max="11017" width="17.125" style="13" customWidth="1"/>
    <col min="11018" max="11018" width="8.125" style="13" customWidth="1"/>
    <col min="11019" max="11019" width="4" style="13" customWidth="1"/>
    <col min="11020" max="11020" width="0" style="13" hidden="1" customWidth="1"/>
    <col min="11021" max="11021" width="8.25" style="13" customWidth="1"/>
    <col min="11022" max="11022" width="0" style="13" hidden="1" customWidth="1"/>
    <col min="11023" max="11023" width="97.75" style="13" customWidth="1"/>
    <col min="11024" max="11024" width="14.125" style="13" customWidth="1"/>
    <col min="11025" max="11025" width="16" style="13" customWidth="1"/>
    <col min="11026" max="11028" width="10.125" style="13" customWidth="1"/>
    <col min="11029" max="11029" width="5.125" style="13" customWidth="1"/>
    <col min="11030" max="11264" width="9" style="13"/>
    <col min="11265" max="11265" width="4.125" style="13" customWidth="1"/>
    <col min="11266" max="11266" width="22.5" style="13" customWidth="1"/>
    <col min="11267" max="11267" width="26.625" style="13" customWidth="1"/>
    <col min="11268" max="11268" width="17.125" style="13" customWidth="1"/>
    <col min="11269" max="11269" width="8.125" style="13" customWidth="1"/>
    <col min="11270" max="11270" width="4" style="13" customWidth="1"/>
    <col min="11271" max="11271" width="0" style="13" hidden="1" customWidth="1"/>
    <col min="11272" max="11272" width="23.25" style="13" customWidth="1"/>
    <col min="11273" max="11273" width="17.125" style="13" customWidth="1"/>
    <col min="11274" max="11274" width="8.125" style="13" customWidth="1"/>
    <col min="11275" max="11275" width="4" style="13" customWidth="1"/>
    <col min="11276" max="11276" width="0" style="13" hidden="1" customWidth="1"/>
    <col min="11277" max="11277" width="8.25" style="13" customWidth="1"/>
    <col min="11278" max="11278" width="0" style="13" hidden="1" customWidth="1"/>
    <col min="11279" max="11279" width="97.75" style="13" customWidth="1"/>
    <col min="11280" max="11280" width="14.125" style="13" customWidth="1"/>
    <col min="11281" max="11281" width="16" style="13" customWidth="1"/>
    <col min="11282" max="11284" width="10.125" style="13" customWidth="1"/>
    <col min="11285" max="11285" width="5.125" style="13" customWidth="1"/>
    <col min="11286" max="11520" width="9" style="13"/>
    <col min="11521" max="11521" width="4.125" style="13" customWidth="1"/>
    <col min="11522" max="11522" width="22.5" style="13" customWidth="1"/>
    <col min="11523" max="11523" width="26.625" style="13" customWidth="1"/>
    <col min="11524" max="11524" width="17.125" style="13" customWidth="1"/>
    <col min="11525" max="11525" width="8.125" style="13" customWidth="1"/>
    <col min="11526" max="11526" width="4" style="13" customWidth="1"/>
    <col min="11527" max="11527" width="0" style="13" hidden="1" customWidth="1"/>
    <col min="11528" max="11528" width="23.25" style="13" customWidth="1"/>
    <col min="11529" max="11529" width="17.125" style="13" customWidth="1"/>
    <col min="11530" max="11530" width="8.125" style="13" customWidth="1"/>
    <col min="11531" max="11531" width="4" style="13" customWidth="1"/>
    <col min="11532" max="11532" width="0" style="13" hidden="1" customWidth="1"/>
    <col min="11533" max="11533" width="8.25" style="13" customWidth="1"/>
    <col min="11534" max="11534" width="0" style="13" hidden="1" customWidth="1"/>
    <col min="11535" max="11535" width="97.75" style="13" customWidth="1"/>
    <col min="11536" max="11536" width="14.125" style="13" customWidth="1"/>
    <col min="11537" max="11537" width="16" style="13" customWidth="1"/>
    <col min="11538" max="11540" width="10.125" style="13" customWidth="1"/>
    <col min="11541" max="11541" width="5.125" style="13" customWidth="1"/>
    <col min="11542" max="11776" width="9" style="13"/>
    <col min="11777" max="11777" width="4.125" style="13" customWidth="1"/>
    <col min="11778" max="11778" width="22.5" style="13" customWidth="1"/>
    <col min="11779" max="11779" width="26.625" style="13" customWidth="1"/>
    <col min="11780" max="11780" width="17.125" style="13" customWidth="1"/>
    <col min="11781" max="11781" width="8.125" style="13" customWidth="1"/>
    <col min="11782" max="11782" width="4" style="13" customWidth="1"/>
    <col min="11783" max="11783" width="0" style="13" hidden="1" customWidth="1"/>
    <col min="11784" max="11784" width="23.25" style="13" customWidth="1"/>
    <col min="11785" max="11785" width="17.125" style="13" customWidth="1"/>
    <col min="11786" max="11786" width="8.125" style="13" customWidth="1"/>
    <col min="11787" max="11787" width="4" style="13" customWidth="1"/>
    <col min="11788" max="11788" width="0" style="13" hidden="1" customWidth="1"/>
    <col min="11789" max="11789" width="8.25" style="13" customWidth="1"/>
    <col min="11790" max="11790" width="0" style="13" hidden="1" customWidth="1"/>
    <col min="11791" max="11791" width="97.75" style="13" customWidth="1"/>
    <col min="11792" max="11792" width="14.125" style="13" customWidth="1"/>
    <col min="11793" max="11793" width="16" style="13" customWidth="1"/>
    <col min="11794" max="11796" width="10.125" style="13" customWidth="1"/>
    <col min="11797" max="11797" width="5.125" style="13" customWidth="1"/>
    <col min="11798" max="12032" width="9" style="13"/>
    <col min="12033" max="12033" width="4.125" style="13" customWidth="1"/>
    <col min="12034" max="12034" width="22.5" style="13" customWidth="1"/>
    <col min="12035" max="12035" width="26.625" style="13" customWidth="1"/>
    <col min="12036" max="12036" width="17.125" style="13" customWidth="1"/>
    <col min="12037" max="12037" width="8.125" style="13" customWidth="1"/>
    <col min="12038" max="12038" width="4" style="13" customWidth="1"/>
    <col min="12039" max="12039" width="0" style="13" hidden="1" customWidth="1"/>
    <col min="12040" max="12040" width="23.25" style="13" customWidth="1"/>
    <col min="12041" max="12041" width="17.125" style="13" customWidth="1"/>
    <col min="12042" max="12042" width="8.125" style="13" customWidth="1"/>
    <col min="12043" max="12043" width="4" style="13" customWidth="1"/>
    <col min="12044" max="12044" width="0" style="13" hidden="1" customWidth="1"/>
    <col min="12045" max="12045" width="8.25" style="13" customWidth="1"/>
    <col min="12046" max="12046" width="0" style="13" hidden="1" customWidth="1"/>
    <col min="12047" max="12047" width="97.75" style="13" customWidth="1"/>
    <col min="12048" max="12048" width="14.125" style="13" customWidth="1"/>
    <col min="12049" max="12049" width="16" style="13" customWidth="1"/>
    <col min="12050" max="12052" width="10.125" style="13" customWidth="1"/>
    <col min="12053" max="12053" width="5.125" style="13" customWidth="1"/>
    <col min="12054" max="12288" width="9" style="13"/>
    <col min="12289" max="12289" width="4.125" style="13" customWidth="1"/>
    <col min="12290" max="12290" width="22.5" style="13" customWidth="1"/>
    <col min="12291" max="12291" width="26.625" style="13" customWidth="1"/>
    <col min="12292" max="12292" width="17.125" style="13" customWidth="1"/>
    <col min="12293" max="12293" width="8.125" style="13" customWidth="1"/>
    <col min="12294" max="12294" width="4" style="13" customWidth="1"/>
    <col min="12295" max="12295" width="0" style="13" hidden="1" customWidth="1"/>
    <col min="12296" max="12296" width="23.25" style="13" customWidth="1"/>
    <col min="12297" max="12297" width="17.125" style="13" customWidth="1"/>
    <col min="12298" max="12298" width="8.125" style="13" customWidth="1"/>
    <col min="12299" max="12299" width="4" style="13" customWidth="1"/>
    <col min="12300" max="12300" width="0" style="13" hidden="1" customWidth="1"/>
    <col min="12301" max="12301" width="8.25" style="13" customWidth="1"/>
    <col min="12302" max="12302" width="0" style="13" hidden="1" customWidth="1"/>
    <col min="12303" max="12303" width="97.75" style="13" customWidth="1"/>
    <col min="12304" max="12304" width="14.125" style="13" customWidth="1"/>
    <col min="12305" max="12305" width="16" style="13" customWidth="1"/>
    <col min="12306" max="12308" width="10.125" style="13" customWidth="1"/>
    <col min="12309" max="12309" width="5.125" style="13" customWidth="1"/>
    <col min="12310" max="12544" width="9" style="13"/>
    <col min="12545" max="12545" width="4.125" style="13" customWidth="1"/>
    <col min="12546" max="12546" width="22.5" style="13" customWidth="1"/>
    <col min="12547" max="12547" width="26.625" style="13" customWidth="1"/>
    <col min="12548" max="12548" width="17.125" style="13" customWidth="1"/>
    <col min="12549" max="12549" width="8.125" style="13" customWidth="1"/>
    <col min="12550" max="12550" width="4" style="13" customWidth="1"/>
    <col min="12551" max="12551" width="0" style="13" hidden="1" customWidth="1"/>
    <col min="12552" max="12552" width="23.25" style="13" customWidth="1"/>
    <col min="12553" max="12553" width="17.125" style="13" customWidth="1"/>
    <col min="12554" max="12554" width="8.125" style="13" customWidth="1"/>
    <col min="12555" max="12555" width="4" style="13" customWidth="1"/>
    <col min="12556" max="12556" width="0" style="13" hidden="1" customWidth="1"/>
    <col min="12557" max="12557" width="8.25" style="13" customWidth="1"/>
    <col min="12558" max="12558" width="0" style="13" hidden="1" customWidth="1"/>
    <col min="12559" max="12559" width="97.75" style="13" customWidth="1"/>
    <col min="12560" max="12560" width="14.125" style="13" customWidth="1"/>
    <col min="12561" max="12561" width="16" style="13" customWidth="1"/>
    <col min="12562" max="12564" width="10.125" style="13" customWidth="1"/>
    <col min="12565" max="12565" width="5.125" style="13" customWidth="1"/>
    <col min="12566" max="12800" width="9" style="13"/>
    <col min="12801" max="12801" width="4.125" style="13" customWidth="1"/>
    <col min="12802" max="12802" width="22.5" style="13" customWidth="1"/>
    <col min="12803" max="12803" width="26.625" style="13" customWidth="1"/>
    <col min="12804" max="12804" width="17.125" style="13" customWidth="1"/>
    <col min="12805" max="12805" width="8.125" style="13" customWidth="1"/>
    <col min="12806" max="12806" width="4" style="13" customWidth="1"/>
    <col min="12807" max="12807" width="0" style="13" hidden="1" customWidth="1"/>
    <col min="12808" max="12808" width="23.25" style="13" customWidth="1"/>
    <col min="12809" max="12809" width="17.125" style="13" customWidth="1"/>
    <col min="12810" max="12810" width="8.125" style="13" customWidth="1"/>
    <col min="12811" max="12811" width="4" style="13" customWidth="1"/>
    <col min="12812" max="12812" width="0" style="13" hidden="1" customWidth="1"/>
    <col min="12813" max="12813" width="8.25" style="13" customWidth="1"/>
    <col min="12814" max="12814" width="0" style="13" hidden="1" customWidth="1"/>
    <col min="12815" max="12815" width="97.75" style="13" customWidth="1"/>
    <col min="12816" max="12816" width="14.125" style="13" customWidth="1"/>
    <col min="12817" max="12817" width="16" style="13" customWidth="1"/>
    <col min="12818" max="12820" width="10.125" style="13" customWidth="1"/>
    <col min="12821" max="12821" width="5.125" style="13" customWidth="1"/>
    <col min="12822" max="13056" width="9" style="13"/>
    <col min="13057" max="13057" width="4.125" style="13" customWidth="1"/>
    <col min="13058" max="13058" width="22.5" style="13" customWidth="1"/>
    <col min="13059" max="13059" width="26.625" style="13" customWidth="1"/>
    <col min="13060" max="13060" width="17.125" style="13" customWidth="1"/>
    <col min="13061" max="13061" width="8.125" style="13" customWidth="1"/>
    <col min="13062" max="13062" width="4" style="13" customWidth="1"/>
    <col min="13063" max="13063" width="0" style="13" hidden="1" customWidth="1"/>
    <col min="13064" max="13064" width="23.25" style="13" customWidth="1"/>
    <col min="13065" max="13065" width="17.125" style="13" customWidth="1"/>
    <col min="13066" max="13066" width="8.125" style="13" customWidth="1"/>
    <col min="13067" max="13067" width="4" style="13" customWidth="1"/>
    <col min="13068" max="13068" width="0" style="13" hidden="1" customWidth="1"/>
    <col min="13069" max="13069" width="8.25" style="13" customWidth="1"/>
    <col min="13070" max="13070" width="0" style="13" hidden="1" customWidth="1"/>
    <col min="13071" max="13071" width="97.75" style="13" customWidth="1"/>
    <col min="13072" max="13072" width="14.125" style="13" customWidth="1"/>
    <col min="13073" max="13073" width="16" style="13" customWidth="1"/>
    <col min="13074" max="13076" width="10.125" style="13" customWidth="1"/>
    <col min="13077" max="13077" width="5.125" style="13" customWidth="1"/>
    <col min="13078" max="13312" width="9" style="13"/>
    <col min="13313" max="13313" width="4.125" style="13" customWidth="1"/>
    <col min="13314" max="13314" width="22.5" style="13" customWidth="1"/>
    <col min="13315" max="13315" width="26.625" style="13" customWidth="1"/>
    <col min="13316" max="13316" width="17.125" style="13" customWidth="1"/>
    <col min="13317" max="13317" width="8.125" style="13" customWidth="1"/>
    <col min="13318" max="13318" width="4" style="13" customWidth="1"/>
    <col min="13319" max="13319" width="0" style="13" hidden="1" customWidth="1"/>
    <col min="13320" max="13320" width="23.25" style="13" customWidth="1"/>
    <col min="13321" max="13321" width="17.125" style="13" customWidth="1"/>
    <col min="13322" max="13322" width="8.125" style="13" customWidth="1"/>
    <col min="13323" max="13323" width="4" style="13" customWidth="1"/>
    <col min="13324" max="13324" width="0" style="13" hidden="1" customWidth="1"/>
    <col min="13325" max="13325" width="8.25" style="13" customWidth="1"/>
    <col min="13326" max="13326" width="0" style="13" hidden="1" customWidth="1"/>
    <col min="13327" max="13327" width="97.75" style="13" customWidth="1"/>
    <col min="13328" max="13328" width="14.125" style="13" customWidth="1"/>
    <col min="13329" max="13329" width="16" style="13" customWidth="1"/>
    <col min="13330" max="13332" width="10.125" style="13" customWidth="1"/>
    <col min="13333" max="13333" width="5.125" style="13" customWidth="1"/>
    <col min="13334" max="13568" width="9" style="13"/>
    <col min="13569" max="13569" width="4.125" style="13" customWidth="1"/>
    <col min="13570" max="13570" width="22.5" style="13" customWidth="1"/>
    <col min="13571" max="13571" width="26.625" style="13" customWidth="1"/>
    <col min="13572" max="13572" width="17.125" style="13" customWidth="1"/>
    <col min="13573" max="13573" width="8.125" style="13" customWidth="1"/>
    <col min="13574" max="13574" width="4" style="13" customWidth="1"/>
    <col min="13575" max="13575" width="0" style="13" hidden="1" customWidth="1"/>
    <col min="13576" max="13576" width="23.25" style="13" customWidth="1"/>
    <col min="13577" max="13577" width="17.125" style="13" customWidth="1"/>
    <col min="13578" max="13578" width="8.125" style="13" customWidth="1"/>
    <col min="13579" max="13579" width="4" style="13" customWidth="1"/>
    <col min="13580" max="13580" width="0" style="13" hidden="1" customWidth="1"/>
    <col min="13581" max="13581" width="8.25" style="13" customWidth="1"/>
    <col min="13582" max="13582" width="0" style="13" hidden="1" customWidth="1"/>
    <col min="13583" max="13583" width="97.75" style="13" customWidth="1"/>
    <col min="13584" max="13584" width="14.125" style="13" customWidth="1"/>
    <col min="13585" max="13585" width="16" style="13" customWidth="1"/>
    <col min="13586" max="13588" width="10.125" style="13" customWidth="1"/>
    <col min="13589" max="13589" width="5.125" style="13" customWidth="1"/>
    <col min="13590" max="13824" width="9" style="13"/>
    <col min="13825" max="13825" width="4.125" style="13" customWidth="1"/>
    <col min="13826" max="13826" width="22.5" style="13" customWidth="1"/>
    <col min="13827" max="13827" width="26.625" style="13" customWidth="1"/>
    <col min="13828" max="13828" width="17.125" style="13" customWidth="1"/>
    <col min="13829" max="13829" width="8.125" style="13" customWidth="1"/>
    <col min="13830" max="13830" width="4" style="13" customWidth="1"/>
    <col min="13831" max="13831" width="0" style="13" hidden="1" customWidth="1"/>
    <col min="13832" max="13832" width="23.25" style="13" customWidth="1"/>
    <col min="13833" max="13833" width="17.125" style="13" customWidth="1"/>
    <col min="13834" max="13834" width="8.125" style="13" customWidth="1"/>
    <col min="13835" max="13835" width="4" style="13" customWidth="1"/>
    <col min="13836" max="13836" width="0" style="13" hidden="1" customWidth="1"/>
    <col min="13837" max="13837" width="8.25" style="13" customWidth="1"/>
    <col min="13838" max="13838" width="0" style="13" hidden="1" customWidth="1"/>
    <col min="13839" max="13839" width="97.75" style="13" customWidth="1"/>
    <col min="13840" max="13840" width="14.125" style="13" customWidth="1"/>
    <col min="13841" max="13841" width="16" style="13" customWidth="1"/>
    <col min="13842" max="13844" width="10.125" style="13" customWidth="1"/>
    <col min="13845" max="13845" width="5.125" style="13" customWidth="1"/>
    <col min="13846" max="14080" width="9" style="13"/>
    <col min="14081" max="14081" width="4.125" style="13" customWidth="1"/>
    <col min="14082" max="14082" width="22.5" style="13" customWidth="1"/>
    <col min="14083" max="14083" width="26.625" style="13" customWidth="1"/>
    <col min="14084" max="14084" width="17.125" style="13" customWidth="1"/>
    <col min="14085" max="14085" width="8.125" style="13" customWidth="1"/>
    <col min="14086" max="14086" width="4" style="13" customWidth="1"/>
    <col min="14087" max="14087" width="0" style="13" hidden="1" customWidth="1"/>
    <col min="14088" max="14088" width="23.25" style="13" customWidth="1"/>
    <col min="14089" max="14089" width="17.125" style="13" customWidth="1"/>
    <col min="14090" max="14090" width="8.125" style="13" customWidth="1"/>
    <col min="14091" max="14091" width="4" style="13" customWidth="1"/>
    <col min="14092" max="14092" width="0" style="13" hidden="1" customWidth="1"/>
    <col min="14093" max="14093" width="8.25" style="13" customWidth="1"/>
    <col min="14094" max="14094" width="0" style="13" hidden="1" customWidth="1"/>
    <col min="14095" max="14095" width="97.75" style="13" customWidth="1"/>
    <col min="14096" max="14096" width="14.125" style="13" customWidth="1"/>
    <col min="14097" max="14097" width="16" style="13" customWidth="1"/>
    <col min="14098" max="14100" width="10.125" style="13" customWidth="1"/>
    <col min="14101" max="14101" width="5.125" style="13" customWidth="1"/>
    <col min="14102" max="14336" width="9" style="13"/>
    <col min="14337" max="14337" width="4.125" style="13" customWidth="1"/>
    <col min="14338" max="14338" width="22.5" style="13" customWidth="1"/>
    <col min="14339" max="14339" width="26.625" style="13" customWidth="1"/>
    <col min="14340" max="14340" width="17.125" style="13" customWidth="1"/>
    <col min="14341" max="14341" width="8.125" style="13" customWidth="1"/>
    <col min="14342" max="14342" width="4" style="13" customWidth="1"/>
    <col min="14343" max="14343" width="0" style="13" hidden="1" customWidth="1"/>
    <col min="14344" max="14344" width="23.25" style="13" customWidth="1"/>
    <col min="14345" max="14345" width="17.125" style="13" customWidth="1"/>
    <col min="14346" max="14346" width="8.125" style="13" customWidth="1"/>
    <col min="14347" max="14347" width="4" style="13" customWidth="1"/>
    <col min="14348" max="14348" width="0" style="13" hidden="1" customWidth="1"/>
    <col min="14349" max="14349" width="8.25" style="13" customWidth="1"/>
    <col min="14350" max="14350" width="0" style="13" hidden="1" customWidth="1"/>
    <col min="14351" max="14351" width="97.75" style="13" customWidth="1"/>
    <col min="14352" max="14352" width="14.125" style="13" customWidth="1"/>
    <col min="14353" max="14353" width="16" style="13" customWidth="1"/>
    <col min="14354" max="14356" width="10.125" style="13" customWidth="1"/>
    <col min="14357" max="14357" width="5.125" style="13" customWidth="1"/>
    <col min="14358" max="14592" width="9" style="13"/>
    <col min="14593" max="14593" width="4.125" style="13" customWidth="1"/>
    <col min="14594" max="14594" width="22.5" style="13" customWidth="1"/>
    <col min="14595" max="14595" width="26.625" style="13" customWidth="1"/>
    <col min="14596" max="14596" width="17.125" style="13" customWidth="1"/>
    <col min="14597" max="14597" width="8.125" style="13" customWidth="1"/>
    <col min="14598" max="14598" width="4" style="13" customWidth="1"/>
    <col min="14599" max="14599" width="0" style="13" hidden="1" customWidth="1"/>
    <col min="14600" max="14600" width="23.25" style="13" customWidth="1"/>
    <col min="14601" max="14601" width="17.125" style="13" customWidth="1"/>
    <col min="14602" max="14602" width="8.125" style="13" customWidth="1"/>
    <col min="14603" max="14603" width="4" style="13" customWidth="1"/>
    <col min="14604" max="14604" width="0" style="13" hidden="1" customWidth="1"/>
    <col min="14605" max="14605" width="8.25" style="13" customWidth="1"/>
    <col min="14606" max="14606" width="0" style="13" hidden="1" customWidth="1"/>
    <col min="14607" max="14607" width="97.75" style="13" customWidth="1"/>
    <col min="14608" max="14608" width="14.125" style="13" customWidth="1"/>
    <col min="14609" max="14609" width="16" style="13" customWidth="1"/>
    <col min="14610" max="14612" width="10.125" style="13" customWidth="1"/>
    <col min="14613" max="14613" width="5.125" style="13" customWidth="1"/>
    <col min="14614" max="14848" width="9" style="13"/>
    <col min="14849" max="14849" width="4.125" style="13" customWidth="1"/>
    <col min="14850" max="14850" width="22.5" style="13" customWidth="1"/>
    <col min="14851" max="14851" width="26.625" style="13" customWidth="1"/>
    <col min="14852" max="14852" width="17.125" style="13" customWidth="1"/>
    <col min="14853" max="14853" width="8.125" style="13" customWidth="1"/>
    <col min="14854" max="14854" width="4" style="13" customWidth="1"/>
    <col min="14855" max="14855" width="0" style="13" hidden="1" customWidth="1"/>
    <col min="14856" max="14856" width="23.25" style="13" customWidth="1"/>
    <col min="14857" max="14857" width="17.125" style="13" customWidth="1"/>
    <col min="14858" max="14858" width="8.125" style="13" customWidth="1"/>
    <col min="14859" max="14859" width="4" style="13" customWidth="1"/>
    <col min="14860" max="14860" width="0" style="13" hidden="1" customWidth="1"/>
    <col min="14861" max="14861" width="8.25" style="13" customWidth="1"/>
    <col min="14862" max="14862" width="0" style="13" hidden="1" customWidth="1"/>
    <col min="14863" max="14863" width="97.75" style="13" customWidth="1"/>
    <col min="14864" max="14864" width="14.125" style="13" customWidth="1"/>
    <col min="14865" max="14865" width="16" style="13" customWidth="1"/>
    <col min="14866" max="14868" width="10.125" style="13" customWidth="1"/>
    <col min="14869" max="14869" width="5.125" style="13" customWidth="1"/>
    <col min="14870" max="15104" width="9" style="13"/>
    <col min="15105" max="15105" width="4.125" style="13" customWidth="1"/>
    <col min="15106" max="15106" width="22.5" style="13" customWidth="1"/>
    <col min="15107" max="15107" width="26.625" style="13" customWidth="1"/>
    <col min="15108" max="15108" width="17.125" style="13" customWidth="1"/>
    <col min="15109" max="15109" width="8.125" style="13" customWidth="1"/>
    <col min="15110" max="15110" width="4" style="13" customWidth="1"/>
    <col min="15111" max="15111" width="0" style="13" hidden="1" customWidth="1"/>
    <col min="15112" max="15112" width="23.25" style="13" customWidth="1"/>
    <col min="15113" max="15113" width="17.125" style="13" customWidth="1"/>
    <col min="15114" max="15114" width="8.125" style="13" customWidth="1"/>
    <col min="15115" max="15115" width="4" style="13" customWidth="1"/>
    <col min="15116" max="15116" width="0" style="13" hidden="1" customWidth="1"/>
    <col min="15117" max="15117" width="8.25" style="13" customWidth="1"/>
    <col min="15118" max="15118" width="0" style="13" hidden="1" customWidth="1"/>
    <col min="15119" max="15119" width="97.75" style="13" customWidth="1"/>
    <col min="15120" max="15120" width="14.125" style="13" customWidth="1"/>
    <col min="15121" max="15121" width="16" style="13" customWidth="1"/>
    <col min="15122" max="15124" width="10.125" style="13" customWidth="1"/>
    <col min="15125" max="15125" width="5.125" style="13" customWidth="1"/>
    <col min="15126" max="15360" width="9" style="13"/>
    <col min="15361" max="15361" width="4.125" style="13" customWidth="1"/>
    <col min="15362" max="15362" width="22.5" style="13" customWidth="1"/>
    <col min="15363" max="15363" width="26.625" style="13" customWidth="1"/>
    <col min="15364" max="15364" width="17.125" style="13" customWidth="1"/>
    <col min="15365" max="15365" width="8.125" style="13" customWidth="1"/>
    <col min="15366" max="15366" width="4" style="13" customWidth="1"/>
    <col min="15367" max="15367" width="0" style="13" hidden="1" customWidth="1"/>
    <col min="15368" max="15368" width="23.25" style="13" customWidth="1"/>
    <col min="15369" max="15369" width="17.125" style="13" customWidth="1"/>
    <col min="15370" max="15370" width="8.125" style="13" customWidth="1"/>
    <col min="15371" max="15371" width="4" style="13" customWidth="1"/>
    <col min="15372" max="15372" width="0" style="13" hidden="1" customWidth="1"/>
    <col min="15373" max="15373" width="8.25" style="13" customWidth="1"/>
    <col min="15374" max="15374" width="0" style="13" hidden="1" customWidth="1"/>
    <col min="15375" max="15375" width="97.75" style="13" customWidth="1"/>
    <col min="15376" max="15376" width="14.125" style="13" customWidth="1"/>
    <col min="15377" max="15377" width="16" style="13" customWidth="1"/>
    <col min="15378" max="15380" width="10.125" style="13" customWidth="1"/>
    <col min="15381" max="15381" width="5.125" style="13" customWidth="1"/>
    <col min="15382" max="15616" width="9" style="13"/>
    <col min="15617" max="15617" width="4.125" style="13" customWidth="1"/>
    <col min="15618" max="15618" width="22.5" style="13" customWidth="1"/>
    <col min="15619" max="15619" width="26.625" style="13" customWidth="1"/>
    <col min="15620" max="15620" width="17.125" style="13" customWidth="1"/>
    <col min="15621" max="15621" width="8.125" style="13" customWidth="1"/>
    <col min="15622" max="15622" width="4" style="13" customWidth="1"/>
    <col min="15623" max="15623" width="0" style="13" hidden="1" customWidth="1"/>
    <col min="15624" max="15624" width="23.25" style="13" customWidth="1"/>
    <col min="15625" max="15625" width="17.125" style="13" customWidth="1"/>
    <col min="15626" max="15626" width="8.125" style="13" customWidth="1"/>
    <col min="15627" max="15627" width="4" style="13" customWidth="1"/>
    <col min="15628" max="15628" width="0" style="13" hidden="1" customWidth="1"/>
    <col min="15629" max="15629" width="8.25" style="13" customWidth="1"/>
    <col min="15630" max="15630" width="0" style="13" hidden="1" customWidth="1"/>
    <col min="15631" max="15631" width="97.75" style="13" customWidth="1"/>
    <col min="15632" max="15632" width="14.125" style="13" customWidth="1"/>
    <col min="15633" max="15633" width="16" style="13" customWidth="1"/>
    <col min="15634" max="15636" width="10.125" style="13" customWidth="1"/>
    <col min="15637" max="15637" width="5.125" style="13" customWidth="1"/>
    <col min="15638" max="15872" width="9" style="13"/>
    <col min="15873" max="15873" width="4.125" style="13" customWidth="1"/>
    <col min="15874" max="15874" width="22.5" style="13" customWidth="1"/>
    <col min="15875" max="15875" width="26.625" style="13" customWidth="1"/>
    <col min="15876" max="15876" width="17.125" style="13" customWidth="1"/>
    <col min="15877" max="15877" width="8.125" style="13" customWidth="1"/>
    <col min="15878" max="15878" width="4" style="13" customWidth="1"/>
    <col min="15879" max="15879" width="0" style="13" hidden="1" customWidth="1"/>
    <col min="15880" max="15880" width="23.25" style="13" customWidth="1"/>
    <col min="15881" max="15881" width="17.125" style="13" customWidth="1"/>
    <col min="15882" max="15882" width="8.125" style="13" customWidth="1"/>
    <col min="15883" max="15883" width="4" style="13" customWidth="1"/>
    <col min="15884" max="15884" width="0" style="13" hidden="1" customWidth="1"/>
    <col min="15885" max="15885" width="8.25" style="13" customWidth="1"/>
    <col min="15886" max="15886" width="0" style="13" hidden="1" customWidth="1"/>
    <col min="15887" max="15887" width="97.75" style="13" customWidth="1"/>
    <col min="15888" max="15888" width="14.125" style="13" customWidth="1"/>
    <col min="15889" max="15889" width="16" style="13" customWidth="1"/>
    <col min="15890" max="15892" width="10.125" style="13" customWidth="1"/>
    <col min="15893" max="15893" width="5.125" style="13" customWidth="1"/>
    <col min="15894" max="16128" width="9" style="13"/>
    <col min="16129" max="16129" width="4.125" style="13" customWidth="1"/>
    <col min="16130" max="16130" width="22.5" style="13" customWidth="1"/>
    <col min="16131" max="16131" width="26.625" style="13" customWidth="1"/>
    <col min="16132" max="16132" width="17.125" style="13" customWidth="1"/>
    <col min="16133" max="16133" width="8.125" style="13" customWidth="1"/>
    <col min="16134" max="16134" width="4" style="13" customWidth="1"/>
    <col min="16135" max="16135" width="0" style="13" hidden="1" customWidth="1"/>
    <col min="16136" max="16136" width="23.25" style="13" customWidth="1"/>
    <col min="16137" max="16137" width="17.125" style="13" customWidth="1"/>
    <col min="16138" max="16138" width="8.125" style="13" customWidth="1"/>
    <col min="16139" max="16139" width="4" style="13" customWidth="1"/>
    <col min="16140" max="16140" width="0" style="13" hidden="1" customWidth="1"/>
    <col min="16141" max="16141" width="8.25" style="13" customWidth="1"/>
    <col min="16142" max="16142" width="0" style="13" hidden="1" customWidth="1"/>
    <col min="16143" max="16143" width="97.75" style="13" customWidth="1"/>
    <col min="16144" max="16144" width="14.125" style="13" customWidth="1"/>
    <col min="16145" max="16145" width="16" style="13" customWidth="1"/>
    <col min="16146" max="16148" width="10.125" style="13" customWidth="1"/>
    <col min="16149" max="16149" width="5.125" style="13" customWidth="1"/>
    <col min="16150" max="16384" width="9" style="13"/>
  </cols>
  <sheetData>
    <row r="1" spans="1:21" ht="36.75" customHeight="1" x14ac:dyDescent="0.15">
      <c r="A1" s="11" t="s">
        <v>350</v>
      </c>
      <c r="B1" s="11"/>
      <c r="C1" s="12"/>
      <c r="D1" s="13"/>
      <c r="E1" s="12"/>
      <c r="F1" s="12"/>
      <c r="G1" s="12"/>
      <c r="H1" s="210"/>
      <c r="I1" s="210"/>
      <c r="J1" s="211"/>
      <c r="K1" s="211"/>
      <c r="L1" s="211"/>
      <c r="M1" s="211"/>
      <c r="N1" s="211"/>
      <c r="O1" s="211"/>
      <c r="P1" s="12"/>
      <c r="Q1" s="12"/>
      <c r="R1" s="15"/>
      <c r="S1" s="15"/>
      <c r="T1" s="13"/>
      <c r="U1" s="13"/>
    </row>
    <row r="2" spans="1:21" ht="36.75" customHeight="1" x14ac:dyDescent="0.15">
      <c r="A2" s="210" t="s">
        <v>106</v>
      </c>
      <c r="B2" s="210"/>
      <c r="C2" s="211"/>
      <c r="D2" s="211"/>
      <c r="E2" s="211"/>
      <c r="F2" s="211"/>
      <c r="G2" s="211"/>
      <c r="H2" s="211"/>
      <c r="I2" s="211"/>
      <c r="J2" s="211"/>
      <c r="K2" s="211"/>
      <c r="L2" s="211"/>
      <c r="M2" s="211"/>
      <c r="N2" s="211"/>
      <c r="O2" s="211"/>
      <c r="P2" s="211"/>
      <c r="Q2" s="211"/>
      <c r="R2" s="211"/>
      <c r="S2" s="211"/>
      <c r="T2" s="211"/>
      <c r="U2" s="13"/>
    </row>
    <row r="3" spans="1:21" ht="18.75" customHeight="1" x14ac:dyDescent="0.15">
      <c r="A3" s="16"/>
      <c r="B3" s="16"/>
      <c r="C3" s="12"/>
      <c r="D3" s="13"/>
      <c r="E3" s="17"/>
      <c r="F3" s="12"/>
      <c r="G3" s="12"/>
      <c r="H3" s="12"/>
      <c r="I3" s="13"/>
      <c r="J3" s="12"/>
      <c r="K3" s="18"/>
      <c r="L3" s="18"/>
      <c r="M3" s="18"/>
      <c r="N3" s="18"/>
      <c r="O3" s="12"/>
      <c r="P3" s="19"/>
      <c r="Q3" s="212" t="s">
        <v>107</v>
      </c>
      <c r="R3" s="213"/>
      <c r="S3" s="213"/>
      <c r="T3" s="214"/>
      <c r="U3" s="13"/>
    </row>
    <row r="4" spans="1:21" ht="15.75" customHeight="1" x14ac:dyDescent="0.15">
      <c r="A4" s="16"/>
      <c r="B4" s="16"/>
      <c r="C4" s="12"/>
      <c r="D4" s="13"/>
      <c r="E4" s="17"/>
      <c r="F4" s="12"/>
      <c r="G4" s="12"/>
      <c r="H4" s="12"/>
      <c r="I4" s="13"/>
      <c r="J4" s="12"/>
      <c r="K4" s="18"/>
      <c r="L4" s="18"/>
      <c r="M4" s="18"/>
      <c r="N4" s="20"/>
      <c r="O4" s="12"/>
      <c r="P4" s="21"/>
      <c r="Q4" s="22"/>
      <c r="R4" s="23" t="s">
        <v>5</v>
      </c>
      <c r="S4" s="24" t="s">
        <v>194</v>
      </c>
      <c r="T4" s="24" t="s">
        <v>109</v>
      </c>
      <c r="U4" s="13"/>
    </row>
    <row r="5" spans="1:21" ht="22.5" customHeight="1" x14ac:dyDescent="0.15">
      <c r="A5" s="16"/>
      <c r="B5" s="258" t="s">
        <v>256</v>
      </c>
      <c r="C5" s="258"/>
      <c r="D5" s="13"/>
      <c r="E5" s="17"/>
      <c r="F5" s="12"/>
      <c r="G5" s="12"/>
      <c r="H5" s="12"/>
      <c r="I5" s="13"/>
      <c r="J5" s="12"/>
      <c r="K5" s="18"/>
      <c r="L5" s="18"/>
      <c r="M5" s="18"/>
      <c r="N5" s="20"/>
      <c r="O5" s="12"/>
      <c r="P5" s="25"/>
      <c r="Q5" s="26" t="s">
        <v>110</v>
      </c>
      <c r="R5" s="27"/>
      <c r="S5" s="28"/>
      <c r="T5" s="28"/>
      <c r="U5" s="13"/>
    </row>
    <row r="6" spans="1:21" ht="22.5" customHeight="1" x14ac:dyDescent="0.15">
      <c r="A6" s="16"/>
      <c r="B6" s="258"/>
      <c r="C6" s="258"/>
      <c r="D6" s="29"/>
      <c r="E6" s="17"/>
      <c r="F6" s="12"/>
      <c r="G6" s="12"/>
      <c r="H6" s="12"/>
      <c r="I6" s="29"/>
      <c r="J6" s="12"/>
      <c r="K6" s="18"/>
      <c r="L6" s="18"/>
      <c r="M6" s="18"/>
      <c r="N6" s="20"/>
      <c r="O6" s="12"/>
      <c r="P6" s="25"/>
      <c r="Q6" s="26" t="s">
        <v>111</v>
      </c>
      <c r="R6" s="27"/>
      <c r="S6" s="28"/>
      <c r="T6" s="28"/>
      <c r="U6" s="13"/>
    </row>
    <row r="7" spans="1:21" ht="22.5" customHeight="1" x14ac:dyDescent="0.15">
      <c r="A7" s="16"/>
      <c r="B7" s="16"/>
      <c r="C7" s="12"/>
      <c r="D7" s="30"/>
      <c r="E7" s="17"/>
      <c r="F7" s="12"/>
      <c r="G7" s="12"/>
      <c r="I7" s="30"/>
      <c r="J7" s="12"/>
      <c r="K7" s="18"/>
      <c r="L7" s="18"/>
      <c r="M7" s="18"/>
      <c r="N7" s="32"/>
      <c r="O7" s="12"/>
      <c r="P7" s="25"/>
      <c r="Q7" s="26" t="s">
        <v>112</v>
      </c>
      <c r="R7" s="27"/>
      <c r="S7" s="28"/>
      <c r="T7" s="28"/>
      <c r="U7" s="33"/>
    </row>
    <row r="8" spans="1:21" ht="27.75" customHeight="1" thickBot="1" x14ac:dyDescent="0.3">
      <c r="A8" s="215" t="s">
        <v>377</v>
      </c>
      <c r="B8" s="216"/>
      <c r="C8" s="216"/>
      <c r="D8" s="216"/>
      <c r="E8" s="216"/>
      <c r="F8" s="216"/>
      <c r="G8" s="12"/>
      <c r="H8" s="12"/>
      <c r="I8" s="34"/>
      <c r="J8" s="12"/>
      <c r="K8" s="18"/>
      <c r="L8" s="18"/>
      <c r="M8" s="18"/>
      <c r="N8" s="32"/>
      <c r="O8" s="12"/>
      <c r="P8" s="35"/>
      <c r="Q8" s="34"/>
      <c r="R8" s="36"/>
      <c r="S8" s="36"/>
      <c r="T8" s="37"/>
      <c r="U8" s="33"/>
    </row>
    <row r="9" spans="1:21" customFormat="1" ht="42" customHeight="1" thickBot="1" x14ac:dyDescent="0.2">
      <c r="A9" s="38"/>
      <c r="B9" s="39" t="s">
        <v>114</v>
      </c>
      <c r="C9" s="40" t="s">
        <v>115</v>
      </c>
      <c r="D9" s="41" t="s">
        <v>116</v>
      </c>
      <c r="E9" s="42" t="s">
        <v>117</v>
      </c>
      <c r="F9" s="43" t="s">
        <v>118</v>
      </c>
      <c r="G9" s="40" t="s">
        <v>119</v>
      </c>
      <c r="H9" s="39" t="s">
        <v>115</v>
      </c>
      <c r="I9" s="41" t="s">
        <v>116</v>
      </c>
      <c r="J9" s="44" t="s">
        <v>120</v>
      </c>
      <c r="K9" s="43" t="s">
        <v>118</v>
      </c>
      <c r="L9" s="43" t="s">
        <v>119</v>
      </c>
      <c r="M9" s="43" t="s">
        <v>121</v>
      </c>
      <c r="N9" s="45" t="s">
        <v>122</v>
      </c>
      <c r="O9" s="46" t="s">
        <v>123</v>
      </c>
      <c r="P9" s="43" t="s">
        <v>124</v>
      </c>
      <c r="Q9" s="47" t="s">
        <v>116</v>
      </c>
      <c r="R9" s="48" t="s">
        <v>125</v>
      </c>
      <c r="S9" s="49" t="s">
        <v>126</v>
      </c>
      <c r="T9" s="50" t="s">
        <v>127</v>
      </c>
      <c r="U9" s="51"/>
    </row>
    <row r="10" spans="1:21" ht="18.75" customHeight="1" x14ac:dyDescent="0.15">
      <c r="A10" s="217" t="s">
        <v>128</v>
      </c>
      <c r="B10" s="52" t="s">
        <v>378</v>
      </c>
      <c r="C10" s="53" t="s">
        <v>223</v>
      </c>
      <c r="D10" s="54"/>
      <c r="E10" s="55">
        <v>10</v>
      </c>
      <c r="F10" s="56" t="s">
        <v>132</v>
      </c>
      <c r="G10" s="57" t="s">
        <v>224</v>
      </c>
      <c r="H10" s="58" t="s">
        <v>223</v>
      </c>
      <c r="I10" s="54"/>
      <c r="J10" s="56">
        <f>ROUNDUP(E10*0.75,2)</f>
        <v>7.5</v>
      </c>
      <c r="K10" s="56" t="s">
        <v>132</v>
      </c>
      <c r="L10" s="56" t="s">
        <v>224</v>
      </c>
      <c r="M10" s="56">
        <f>ROUNDUP((R5*E10)+(R6*J10)+(R7*(E10*2)),2)</f>
        <v>0</v>
      </c>
      <c r="N10" s="59">
        <f>M10</f>
        <v>0</v>
      </c>
      <c r="O10" s="52" t="s">
        <v>379</v>
      </c>
      <c r="P10" s="60" t="s">
        <v>129</v>
      </c>
      <c r="Q10" s="54"/>
      <c r="R10" s="61">
        <v>110</v>
      </c>
      <c r="S10" s="55">
        <f>ROUNDUP(R10*0.75,2)</f>
        <v>82.5</v>
      </c>
      <c r="T10" s="62">
        <f>ROUNDUP((R5*R10)+(R6*S10)+(R7*(R10*2)),2)</f>
        <v>0</v>
      </c>
    </row>
    <row r="11" spans="1:21" ht="18.75" customHeight="1" x14ac:dyDescent="0.15">
      <c r="A11" s="218"/>
      <c r="B11" s="75"/>
      <c r="C11" s="76" t="s">
        <v>135</v>
      </c>
      <c r="D11" s="77"/>
      <c r="E11" s="78">
        <v>20</v>
      </c>
      <c r="F11" s="79" t="s">
        <v>132</v>
      </c>
      <c r="G11" s="80"/>
      <c r="H11" s="81" t="s">
        <v>135</v>
      </c>
      <c r="I11" s="77"/>
      <c r="J11" s="79">
        <f>ROUNDUP(E11*0.75,2)</f>
        <v>15</v>
      </c>
      <c r="K11" s="79" t="s">
        <v>132</v>
      </c>
      <c r="L11" s="79"/>
      <c r="M11" s="79">
        <f>ROUNDUP((R5*E11)+(R6*J11)+(R7*(E11*2)),2)</f>
        <v>0</v>
      </c>
      <c r="N11" s="82">
        <f>ROUND(M11+(M11*6/100),2)</f>
        <v>0</v>
      </c>
      <c r="O11" s="75" t="s">
        <v>380</v>
      </c>
      <c r="P11" s="83" t="s">
        <v>134</v>
      </c>
      <c r="Q11" s="77"/>
      <c r="R11" s="84">
        <v>2</v>
      </c>
      <c r="S11" s="78">
        <f>ROUNDUP(R11*0.75,2)</f>
        <v>1.5</v>
      </c>
      <c r="T11" s="85">
        <f>ROUNDUP((R5*R11)+(R6*S11)+(R7*(R11*2)),2)</f>
        <v>0</v>
      </c>
    </row>
    <row r="12" spans="1:21" ht="18.75" customHeight="1" x14ac:dyDescent="0.15">
      <c r="A12" s="218"/>
      <c r="B12" s="75"/>
      <c r="C12" s="76" t="s">
        <v>143</v>
      </c>
      <c r="D12" s="77"/>
      <c r="E12" s="78">
        <v>5</v>
      </c>
      <c r="F12" s="79" t="s">
        <v>132</v>
      </c>
      <c r="G12" s="80"/>
      <c r="H12" s="81" t="s">
        <v>143</v>
      </c>
      <c r="I12" s="77"/>
      <c r="J12" s="79">
        <f>ROUNDUP(E12*0.75,2)</f>
        <v>3.75</v>
      </c>
      <c r="K12" s="79" t="s">
        <v>132</v>
      </c>
      <c r="L12" s="79"/>
      <c r="M12" s="79">
        <f>ROUNDUP((R5*E12)+(R6*J12)+(R7*(E12*2)),2)</f>
        <v>0</v>
      </c>
      <c r="N12" s="82">
        <f>ROUND(M12+(M12*10/100),2)</f>
        <v>0</v>
      </c>
      <c r="O12" s="75" t="s">
        <v>381</v>
      </c>
      <c r="P12" s="83" t="s">
        <v>149</v>
      </c>
      <c r="Q12" s="77"/>
      <c r="R12" s="84">
        <v>7</v>
      </c>
      <c r="S12" s="78">
        <f>ROUNDUP(R12*0.75,2)</f>
        <v>5.25</v>
      </c>
      <c r="T12" s="85">
        <f>ROUNDUP((R5*R12)+(R6*S12)+(R7*(R12*2)),2)</f>
        <v>0</v>
      </c>
    </row>
    <row r="13" spans="1:21" ht="18.75" customHeight="1" x14ac:dyDescent="0.15">
      <c r="A13" s="218"/>
      <c r="B13" s="75"/>
      <c r="C13" s="76" t="s">
        <v>176</v>
      </c>
      <c r="D13" s="77"/>
      <c r="E13" s="78">
        <v>0.5</v>
      </c>
      <c r="F13" s="79" t="s">
        <v>132</v>
      </c>
      <c r="G13" s="80"/>
      <c r="H13" s="81" t="s">
        <v>176</v>
      </c>
      <c r="I13" s="77"/>
      <c r="J13" s="79">
        <f>ROUNDUP(E13*0.75,2)</f>
        <v>0.38</v>
      </c>
      <c r="K13" s="79" t="s">
        <v>132</v>
      </c>
      <c r="L13" s="79"/>
      <c r="M13" s="79">
        <f>ROUNDUP((R5*E13)+(R6*J13)+(R7*(E13*2)),2)</f>
        <v>0</v>
      </c>
      <c r="N13" s="82">
        <f>ROUND(M13+(M13*10/100),2)</f>
        <v>0</v>
      </c>
      <c r="O13" s="104" t="s">
        <v>382</v>
      </c>
      <c r="P13" s="83" t="s">
        <v>149</v>
      </c>
      <c r="Q13" s="77"/>
      <c r="R13" s="84">
        <v>2</v>
      </c>
      <c r="S13" s="78">
        <f>ROUNDUP(R13*0.75,2)</f>
        <v>1.5</v>
      </c>
      <c r="T13" s="85">
        <f>ROUNDUP((R5*R13)+(R6*S13)+(R7*(R13*2)),2)</f>
        <v>0</v>
      </c>
    </row>
    <row r="14" spans="1:21" ht="18.75" customHeight="1" x14ac:dyDescent="0.15">
      <c r="A14" s="218"/>
      <c r="B14" s="75"/>
      <c r="C14" s="76"/>
      <c r="D14" s="77"/>
      <c r="E14" s="78"/>
      <c r="F14" s="79"/>
      <c r="G14" s="80"/>
      <c r="H14" s="81"/>
      <c r="I14" s="77"/>
      <c r="J14" s="79"/>
      <c r="K14" s="79"/>
      <c r="L14" s="79"/>
      <c r="M14" s="79"/>
      <c r="N14" s="82"/>
      <c r="O14" s="98" t="s">
        <v>383</v>
      </c>
      <c r="P14" s="83"/>
      <c r="Q14" s="77"/>
      <c r="R14" s="84"/>
      <c r="S14" s="78"/>
      <c r="T14" s="85"/>
    </row>
    <row r="15" spans="1:21" customFormat="1" ht="18.75" customHeight="1" x14ac:dyDescent="0.15">
      <c r="A15" s="218"/>
      <c r="B15" s="75"/>
      <c r="C15" s="76"/>
      <c r="D15" s="77"/>
      <c r="E15" s="78"/>
      <c r="F15" s="79"/>
      <c r="G15" s="80"/>
      <c r="H15" s="81"/>
      <c r="I15" s="77"/>
      <c r="J15" s="79"/>
      <c r="K15" s="79"/>
      <c r="L15" s="79"/>
      <c r="M15" s="79"/>
      <c r="N15" s="82"/>
      <c r="O15" s="75" t="s">
        <v>384</v>
      </c>
      <c r="P15" s="83"/>
      <c r="Q15" s="77"/>
      <c r="R15" s="84"/>
      <c r="S15" s="78"/>
      <c r="T15" s="85"/>
      <c r="U15" s="63"/>
    </row>
    <row r="16" spans="1:21" customFormat="1" ht="18.75" customHeight="1" x14ac:dyDescent="0.15">
      <c r="A16" s="218"/>
      <c r="B16" s="75"/>
      <c r="C16" s="76"/>
      <c r="D16" s="77"/>
      <c r="E16" s="78"/>
      <c r="F16" s="79"/>
      <c r="G16" s="80"/>
      <c r="H16" s="81"/>
      <c r="I16" s="77"/>
      <c r="J16" s="79"/>
      <c r="K16" s="79"/>
      <c r="L16" s="79"/>
      <c r="M16" s="79"/>
      <c r="N16" s="82"/>
      <c r="O16" s="75" t="s">
        <v>148</v>
      </c>
      <c r="P16" s="83"/>
      <c r="Q16" s="77"/>
      <c r="R16" s="84"/>
      <c r="S16" s="78"/>
      <c r="T16" s="85"/>
      <c r="U16" s="63"/>
    </row>
    <row r="17" spans="1:28" customFormat="1" ht="18.75" customHeight="1" x14ac:dyDescent="0.15">
      <c r="A17" s="218"/>
      <c r="B17" s="64"/>
      <c r="C17" s="65"/>
      <c r="D17" s="66"/>
      <c r="E17" s="67"/>
      <c r="F17" s="68"/>
      <c r="G17" s="69"/>
      <c r="H17" s="70"/>
      <c r="I17" s="66"/>
      <c r="J17" s="68"/>
      <c r="K17" s="68"/>
      <c r="L17" s="68"/>
      <c r="M17" s="68"/>
      <c r="N17" s="71"/>
      <c r="O17" s="64"/>
      <c r="P17" s="72"/>
      <c r="Q17" s="66"/>
      <c r="R17" s="73"/>
      <c r="S17" s="67"/>
      <c r="T17" s="74"/>
      <c r="U17" s="63"/>
    </row>
    <row r="18" spans="1:28" s="63" customFormat="1" ht="18.75" customHeight="1" x14ac:dyDescent="0.15">
      <c r="A18" s="218"/>
      <c r="B18" s="75" t="s">
        <v>385</v>
      </c>
      <c r="C18" s="76" t="s">
        <v>180</v>
      </c>
      <c r="D18" s="77"/>
      <c r="E18" s="78">
        <v>40</v>
      </c>
      <c r="F18" s="79" t="s">
        <v>132</v>
      </c>
      <c r="G18" s="80"/>
      <c r="H18" s="81" t="s">
        <v>180</v>
      </c>
      <c r="I18" s="77"/>
      <c r="J18" s="79">
        <f>ROUNDUP(E18*0.75,2)</f>
        <v>30</v>
      </c>
      <c r="K18" s="79" t="s">
        <v>132</v>
      </c>
      <c r="L18" s="79"/>
      <c r="M18" s="79">
        <f>ROUNDUP((R5*E18)+(R6*J18)+(R7*(E18*2)),2)</f>
        <v>0</v>
      </c>
      <c r="N18" s="82">
        <f>ROUND(M18+(M18*10/100),2)</f>
        <v>0</v>
      </c>
      <c r="O18" s="75" t="s">
        <v>386</v>
      </c>
      <c r="P18" s="83" t="s">
        <v>134</v>
      </c>
      <c r="Q18" s="77"/>
      <c r="R18" s="84">
        <v>2</v>
      </c>
      <c r="S18" s="78">
        <f t="shared" ref="S18:S23" si="0">ROUNDUP(R18*0.75,2)</f>
        <v>1.5</v>
      </c>
      <c r="T18" s="85">
        <f>ROUNDUP((R5*R18)+(R6*S18)+(R7*(R18*2)),2)</f>
        <v>0</v>
      </c>
      <c r="V18"/>
      <c r="W18"/>
      <c r="X18"/>
      <c r="Y18"/>
      <c r="Z18"/>
      <c r="AA18"/>
      <c r="AB18"/>
    </row>
    <row r="19" spans="1:28" s="63" customFormat="1" ht="18.75" customHeight="1" x14ac:dyDescent="0.15">
      <c r="A19" s="218"/>
      <c r="B19" s="75"/>
      <c r="C19" s="76" t="s">
        <v>211</v>
      </c>
      <c r="D19" s="77"/>
      <c r="E19" s="78">
        <v>10</v>
      </c>
      <c r="F19" s="79" t="s">
        <v>132</v>
      </c>
      <c r="G19" s="80"/>
      <c r="H19" s="81" t="s">
        <v>211</v>
      </c>
      <c r="I19" s="77"/>
      <c r="J19" s="79">
        <f>ROUNDUP(E19*0.75,2)</f>
        <v>7.5</v>
      </c>
      <c r="K19" s="79" t="s">
        <v>132</v>
      </c>
      <c r="L19" s="79"/>
      <c r="M19" s="79">
        <f>ROUNDUP((R5*E19)+(R6*J19)+(R7*(E19*2)),2)</f>
        <v>0</v>
      </c>
      <c r="N19" s="82">
        <f>M19</f>
        <v>0</v>
      </c>
      <c r="O19" s="75" t="s">
        <v>387</v>
      </c>
      <c r="P19" s="83" t="s">
        <v>137</v>
      </c>
      <c r="Q19" s="77"/>
      <c r="R19" s="84">
        <v>0.3</v>
      </c>
      <c r="S19" s="78">
        <f t="shared" si="0"/>
        <v>0.23</v>
      </c>
      <c r="T19" s="85">
        <f>ROUNDUP((R5*R19)+(R6*S19)+(R7*(R19*2)),2)</f>
        <v>0</v>
      </c>
      <c r="V19"/>
      <c r="W19"/>
      <c r="X19"/>
      <c r="Y19"/>
      <c r="Z19"/>
      <c r="AA19"/>
      <c r="AB19"/>
    </row>
    <row r="20" spans="1:28" s="63" customFormat="1" ht="18.75" customHeight="1" x14ac:dyDescent="0.15">
      <c r="A20" s="218"/>
      <c r="B20" s="75"/>
      <c r="C20" s="76" t="s">
        <v>388</v>
      </c>
      <c r="D20" s="77" t="s">
        <v>146</v>
      </c>
      <c r="E20" s="78">
        <v>8</v>
      </c>
      <c r="F20" s="79" t="s">
        <v>132</v>
      </c>
      <c r="G20" s="80"/>
      <c r="H20" s="81" t="s">
        <v>388</v>
      </c>
      <c r="I20" s="77" t="s">
        <v>146</v>
      </c>
      <c r="J20" s="79">
        <f>ROUNDUP(E20*0.75,2)</f>
        <v>6</v>
      </c>
      <c r="K20" s="79" t="s">
        <v>132</v>
      </c>
      <c r="L20" s="79"/>
      <c r="M20" s="79">
        <f>ROUNDUP((R5*E20)+(R6*J20)+(R7*(E20*2)),2)</f>
        <v>0</v>
      </c>
      <c r="N20" s="82">
        <f>M20</f>
        <v>0</v>
      </c>
      <c r="O20" s="75" t="s">
        <v>389</v>
      </c>
      <c r="P20" s="83" t="s">
        <v>142</v>
      </c>
      <c r="Q20" s="77"/>
      <c r="R20" s="84">
        <v>0.01</v>
      </c>
      <c r="S20" s="78">
        <f t="shared" si="0"/>
        <v>0.01</v>
      </c>
      <c r="T20" s="85">
        <f>ROUNDUP((R5*R20)+(R6*S20)+(R7*(R20*2)),2)</f>
        <v>0</v>
      </c>
      <c r="V20"/>
      <c r="W20"/>
      <c r="X20"/>
      <c r="Y20"/>
      <c r="Z20"/>
      <c r="AA20"/>
      <c r="AB20"/>
    </row>
    <row r="21" spans="1:28" s="63" customFormat="1" ht="18.75" customHeight="1" x14ac:dyDescent="0.15">
      <c r="A21" s="218"/>
      <c r="B21" s="75"/>
      <c r="C21" s="76" t="s">
        <v>138</v>
      </c>
      <c r="D21" s="77" t="s">
        <v>139</v>
      </c>
      <c r="E21" s="78">
        <v>50</v>
      </c>
      <c r="F21" s="79" t="s">
        <v>140</v>
      </c>
      <c r="G21" s="80"/>
      <c r="H21" s="81" t="s">
        <v>138</v>
      </c>
      <c r="I21" s="77" t="s">
        <v>139</v>
      </c>
      <c r="J21" s="79">
        <f>ROUNDUP(E21*0.75,2)</f>
        <v>37.5</v>
      </c>
      <c r="K21" s="79" t="s">
        <v>140</v>
      </c>
      <c r="L21" s="79"/>
      <c r="M21" s="79">
        <f>ROUNDUP((R5*E21)+(R6*J21)+(R7*(E21*2)),2)</f>
        <v>0</v>
      </c>
      <c r="N21" s="82">
        <f>M21</f>
        <v>0</v>
      </c>
      <c r="O21" s="75" t="s">
        <v>390</v>
      </c>
      <c r="P21" s="83" t="s">
        <v>179</v>
      </c>
      <c r="Q21" s="77" t="s">
        <v>139</v>
      </c>
      <c r="R21" s="84">
        <v>3</v>
      </c>
      <c r="S21" s="78">
        <f t="shared" si="0"/>
        <v>2.25</v>
      </c>
      <c r="T21" s="85">
        <f>ROUNDUP((R5*R21)+(R6*S21)+(R7*(R21*2)),2)</f>
        <v>0</v>
      </c>
      <c r="V21"/>
      <c r="W21"/>
      <c r="X21"/>
      <c r="Y21"/>
      <c r="Z21"/>
      <c r="AA21"/>
      <c r="AB21"/>
    </row>
    <row r="22" spans="1:28" s="63" customFormat="1" ht="18.75" customHeight="1" x14ac:dyDescent="0.15">
      <c r="A22" s="218"/>
      <c r="B22" s="75"/>
      <c r="C22" s="76"/>
      <c r="D22" s="77"/>
      <c r="E22" s="78"/>
      <c r="F22" s="79"/>
      <c r="G22" s="80"/>
      <c r="H22" s="81"/>
      <c r="I22" s="77"/>
      <c r="J22" s="79"/>
      <c r="K22" s="79"/>
      <c r="L22" s="79"/>
      <c r="M22" s="79"/>
      <c r="N22" s="82"/>
      <c r="O22" s="75" t="s">
        <v>391</v>
      </c>
      <c r="P22" s="83" t="s">
        <v>174</v>
      </c>
      <c r="Q22" s="77" t="s">
        <v>146</v>
      </c>
      <c r="R22" s="84">
        <v>5</v>
      </c>
      <c r="S22" s="78">
        <f t="shared" si="0"/>
        <v>3.75</v>
      </c>
      <c r="T22" s="85">
        <f>ROUNDUP((R5*R22)+(R6*S22)+(R7*(R22*2)),2)</f>
        <v>0</v>
      </c>
      <c r="V22"/>
      <c r="W22"/>
      <c r="X22"/>
      <c r="Y22"/>
      <c r="Z22"/>
      <c r="AA22"/>
      <c r="AB22"/>
    </row>
    <row r="23" spans="1:28" s="63" customFormat="1" ht="18.75" customHeight="1" x14ac:dyDescent="0.15">
      <c r="A23" s="218"/>
      <c r="B23" s="75"/>
      <c r="C23" s="76"/>
      <c r="D23" s="77"/>
      <c r="E23" s="78"/>
      <c r="F23" s="79"/>
      <c r="G23" s="80"/>
      <c r="H23" s="81"/>
      <c r="I23" s="77"/>
      <c r="J23" s="79"/>
      <c r="K23" s="79"/>
      <c r="L23" s="79"/>
      <c r="M23" s="79"/>
      <c r="N23" s="82"/>
      <c r="O23" s="104" t="s">
        <v>392</v>
      </c>
      <c r="P23" s="83" t="s">
        <v>145</v>
      </c>
      <c r="Q23" s="77" t="s">
        <v>146</v>
      </c>
      <c r="R23" s="84">
        <v>2</v>
      </c>
      <c r="S23" s="78">
        <f t="shared" si="0"/>
        <v>1.5</v>
      </c>
      <c r="T23" s="85">
        <f>ROUNDUP((R5*R23)+(R6*S23)+(R7*(R23*2)),2)</f>
        <v>0</v>
      </c>
      <c r="V23"/>
      <c r="W23"/>
      <c r="X23"/>
      <c r="Y23"/>
      <c r="Z23"/>
      <c r="AA23"/>
      <c r="AB23"/>
    </row>
    <row r="24" spans="1:28" s="63" customFormat="1" ht="18.75" customHeight="1" x14ac:dyDescent="0.15">
      <c r="A24" s="218"/>
      <c r="B24" s="75"/>
      <c r="C24" s="76"/>
      <c r="D24" s="77"/>
      <c r="E24" s="78"/>
      <c r="F24" s="79"/>
      <c r="G24" s="80"/>
      <c r="H24" s="81"/>
      <c r="I24" s="77"/>
      <c r="J24" s="79"/>
      <c r="K24" s="79"/>
      <c r="L24" s="79"/>
      <c r="M24" s="79"/>
      <c r="N24" s="82"/>
      <c r="O24" s="98" t="s">
        <v>393</v>
      </c>
      <c r="P24" s="83"/>
      <c r="Q24" s="77"/>
      <c r="R24" s="84"/>
      <c r="S24" s="78"/>
      <c r="T24" s="85"/>
      <c r="V24"/>
      <c r="W24"/>
      <c r="X24"/>
      <c r="Y24"/>
      <c r="Z24"/>
      <c r="AA24"/>
      <c r="AB24"/>
    </row>
    <row r="25" spans="1:28" s="63" customFormat="1" ht="18.75" customHeight="1" x14ac:dyDescent="0.15">
      <c r="A25" s="218"/>
      <c r="B25" s="75"/>
      <c r="C25" s="76"/>
      <c r="D25" s="77"/>
      <c r="E25" s="78"/>
      <c r="F25" s="79"/>
      <c r="G25" s="80"/>
      <c r="H25" s="81"/>
      <c r="I25" s="77"/>
      <c r="J25" s="79"/>
      <c r="K25" s="79"/>
      <c r="L25" s="79"/>
      <c r="M25" s="79"/>
      <c r="N25" s="82"/>
      <c r="O25" s="75" t="s">
        <v>148</v>
      </c>
      <c r="P25" s="83"/>
      <c r="Q25" s="77"/>
      <c r="R25" s="84"/>
      <c r="S25" s="78"/>
      <c r="T25" s="85"/>
      <c r="V25"/>
      <c r="W25"/>
      <c r="X25"/>
      <c r="Y25"/>
      <c r="Z25"/>
      <c r="AA25"/>
      <c r="AB25"/>
    </row>
    <row r="26" spans="1:28" s="63" customFormat="1" ht="18.75" customHeight="1" x14ac:dyDescent="0.15">
      <c r="A26" s="218"/>
      <c r="B26" s="64"/>
      <c r="C26" s="65"/>
      <c r="D26" s="66"/>
      <c r="E26" s="67"/>
      <c r="F26" s="68"/>
      <c r="G26" s="69"/>
      <c r="H26" s="70"/>
      <c r="I26" s="66"/>
      <c r="J26" s="68"/>
      <c r="K26" s="68"/>
      <c r="L26" s="68"/>
      <c r="M26" s="68"/>
      <c r="N26" s="71"/>
      <c r="O26" s="64"/>
      <c r="P26" s="72"/>
      <c r="Q26" s="66"/>
      <c r="R26" s="73"/>
      <c r="S26" s="67"/>
      <c r="T26" s="74"/>
      <c r="V26"/>
      <c r="W26"/>
      <c r="X26"/>
      <c r="Y26"/>
      <c r="Z26"/>
      <c r="AA26"/>
      <c r="AB26"/>
    </row>
    <row r="27" spans="1:28" s="63" customFormat="1" ht="18.75" customHeight="1" x14ac:dyDescent="0.15">
      <c r="A27" s="218"/>
      <c r="B27" s="75" t="s">
        <v>61</v>
      </c>
      <c r="C27" s="76" t="s">
        <v>157</v>
      </c>
      <c r="D27" s="77"/>
      <c r="E27" s="78">
        <v>20</v>
      </c>
      <c r="F27" s="79" t="s">
        <v>132</v>
      </c>
      <c r="G27" s="80"/>
      <c r="H27" s="81" t="s">
        <v>157</v>
      </c>
      <c r="I27" s="77"/>
      <c r="J27" s="79">
        <f>ROUNDUP(E27*0.75,2)</f>
        <v>15</v>
      </c>
      <c r="K27" s="79" t="s">
        <v>132</v>
      </c>
      <c r="L27" s="79"/>
      <c r="M27" s="79">
        <f>ROUNDUP((R5*E27)+(R6*J27)+(R7*(E27*2)),2)</f>
        <v>0</v>
      </c>
      <c r="N27" s="82">
        <f>ROUND(M27+(M27*3/100),2)</f>
        <v>0</v>
      </c>
      <c r="O27" s="75" t="s">
        <v>148</v>
      </c>
      <c r="P27" s="83" t="s">
        <v>41</v>
      </c>
      <c r="Q27" s="77"/>
      <c r="R27" s="84">
        <v>100</v>
      </c>
      <c r="S27" s="78">
        <f>ROUNDUP(R27*0.75,2)</f>
        <v>75</v>
      </c>
      <c r="T27" s="85">
        <f>ROUNDUP((R5*R27)+(R6*S27)+(R7*(R27*2)),2)</f>
        <v>0</v>
      </c>
      <c r="V27"/>
      <c r="W27"/>
      <c r="X27"/>
      <c r="Y27"/>
      <c r="Z27"/>
      <c r="AA27"/>
      <c r="AB27"/>
    </row>
    <row r="28" spans="1:28" s="63" customFormat="1" ht="18.75" customHeight="1" x14ac:dyDescent="0.15">
      <c r="A28" s="218"/>
      <c r="B28" s="75"/>
      <c r="C28" s="76" t="s">
        <v>159</v>
      </c>
      <c r="D28" s="77"/>
      <c r="E28" s="78">
        <v>3</v>
      </c>
      <c r="F28" s="79" t="s">
        <v>132</v>
      </c>
      <c r="G28" s="80"/>
      <c r="H28" s="81" t="s">
        <v>159</v>
      </c>
      <c r="I28" s="77"/>
      <c r="J28" s="79">
        <f>ROUNDUP(E28*0.75,2)</f>
        <v>2.25</v>
      </c>
      <c r="K28" s="79" t="s">
        <v>132</v>
      </c>
      <c r="L28" s="79"/>
      <c r="M28" s="79">
        <f>ROUNDUP((R5*E28)+(R6*J28)+(R7*(E28*2)),2)</f>
        <v>0</v>
      </c>
      <c r="N28" s="82">
        <f>ROUND(M28+(M28*40/100),2)</f>
        <v>0</v>
      </c>
      <c r="O28" s="75"/>
      <c r="P28" s="83" t="s">
        <v>189</v>
      </c>
      <c r="Q28" s="77" t="s">
        <v>190</v>
      </c>
      <c r="R28" s="84">
        <v>0.5</v>
      </c>
      <c r="S28" s="78">
        <f>ROUNDUP(R28*0.75,2)</f>
        <v>0.38</v>
      </c>
      <c r="T28" s="85">
        <f>ROUNDUP((R5*R28)+(R6*S28)+(R7*(R28*2)),2)</f>
        <v>0</v>
      </c>
      <c r="V28"/>
      <c r="W28"/>
      <c r="X28"/>
      <c r="Y28"/>
      <c r="Z28"/>
      <c r="AA28"/>
      <c r="AB28"/>
    </row>
    <row r="29" spans="1:28" s="63" customFormat="1" ht="18.75" customHeight="1" x14ac:dyDescent="0.15">
      <c r="A29" s="218"/>
      <c r="B29" s="75"/>
      <c r="C29" s="76"/>
      <c r="D29" s="77"/>
      <c r="E29" s="78"/>
      <c r="F29" s="79"/>
      <c r="G29" s="80"/>
      <c r="H29" s="81"/>
      <c r="I29" s="77"/>
      <c r="J29" s="79"/>
      <c r="K29" s="79"/>
      <c r="L29" s="79"/>
      <c r="M29" s="79"/>
      <c r="N29" s="82"/>
      <c r="O29" s="75"/>
      <c r="P29" s="83" t="s">
        <v>137</v>
      </c>
      <c r="Q29" s="77"/>
      <c r="R29" s="84">
        <v>0.1</v>
      </c>
      <c r="S29" s="78">
        <f>ROUNDUP(R29*0.75,2)</f>
        <v>0.08</v>
      </c>
      <c r="T29" s="85">
        <f>ROUNDUP((R5*R29)+(R6*S29)+(R7*(R29*2)),2)</f>
        <v>0</v>
      </c>
      <c r="V29"/>
      <c r="W29"/>
      <c r="X29"/>
      <c r="Y29"/>
      <c r="Z29"/>
      <c r="AA29"/>
      <c r="AB29"/>
    </row>
    <row r="30" spans="1:28" s="63" customFormat="1" ht="18.75" customHeight="1" x14ac:dyDescent="0.15">
      <c r="A30" s="218"/>
      <c r="B30" s="64"/>
      <c r="C30" s="65"/>
      <c r="D30" s="66"/>
      <c r="E30" s="67"/>
      <c r="F30" s="68"/>
      <c r="G30" s="69"/>
      <c r="H30" s="70"/>
      <c r="I30" s="66"/>
      <c r="J30" s="68"/>
      <c r="K30" s="68"/>
      <c r="L30" s="68"/>
      <c r="M30" s="68"/>
      <c r="N30" s="71"/>
      <c r="O30" s="64"/>
      <c r="P30" s="72"/>
      <c r="Q30" s="66"/>
      <c r="R30" s="73"/>
      <c r="S30" s="67"/>
      <c r="T30" s="74"/>
      <c r="V30"/>
      <c r="W30"/>
      <c r="X30"/>
      <c r="Y30"/>
      <c r="Z30"/>
      <c r="AA30"/>
      <c r="AB30"/>
    </row>
    <row r="31" spans="1:28" s="63" customFormat="1" ht="18.75" customHeight="1" x14ac:dyDescent="0.15">
      <c r="A31" s="218"/>
      <c r="B31" s="75" t="s">
        <v>50</v>
      </c>
      <c r="C31" s="76" t="s">
        <v>277</v>
      </c>
      <c r="D31" s="77"/>
      <c r="E31" s="105">
        <v>0.25</v>
      </c>
      <c r="F31" s="79" t="s">
        <v>278</v>
      </c>
      <c r="G31" s="80"/>
      <c r="H31" s="81" t="s">
        <v>277</v>
      </c>
      <c r="I31" s="77"/>
      <c r="J31" s="79">
        <f>ROUNDUP(E31*0.75,2)</f>
        <v>0.19</v>
      </c>
      <c r="K31" s="79" t="s">
        <v>278</v>
      </c>
      <c r="L31" s="79"/>
      <c r="M31" s="79">
        <f>ROUNDUP((R5*E31)+(R6*J31)+(R7*(E31*2)),2)</f>
        <v>0</v>
      </c>
      <c r="N31" s="82">
        <f>M31</f>
        <v>0</v>
      </c>
      <c r="O31" s="75" t="s">
        <v>193</v>
      </c>
      <c r="P31" s="83"/>
      <c r="Q31" s="77"/>
      <c r="R31" s="84"/>
      <c r="S31" s="78"/>
      <c r="T31" s="85"/>
      <c r="V31"/>
      <c r="W31"/>
      <c r="X31"/>
      <c r="Y31"/>
      <c r="Z31"/>
      <c r="AA31"/>
      <c r="AB31"/>
    </row>
    <row r="32" spans="1:28" s="63" customFormat="1" ht="18.75" customHeight="1" thickBot="1" x14ac:dyDescent="0.2">
      <c r="A32" s="219"/>
      <c r="B32" s="86"/>
      <c r="C32" s="87"/>
      <c r="D32" s="88"/>
      <c r="E32" s="89"/>
      <c r="F32" s="90"/>
      <c r="G32" s="91"/>
      <c r="H32" s="92"/>
      <c r="I32" s="88"/>
      <c r="J32" s="90"/>
      <c r="K32" s="90"/>
      <c r="L32" s="90"/>
      <c r="M32" s="90"/>
      <c r="N32" s="93"/>
      <c r="O32" s="86"/>
      <c r="P32" s="94"/>
      <c r="Q32" s="88"/>
      <c r="R32" s="95"/>
      <c r="S32" s="89"/>
      <c r="T32" s="96"/>
      <c r="V32"/>
      <c r="W32"/>
      <c r="X32"/>
      <c r="Y32"/>
      <c r="Z32"/>
      <c r="AA32"/>
      <c r="AB32"/>
    </row>
    <row r="34" spans="2:19" ht="18.75" customHeight="1" x14ac:dyDescent="0.15">
      <c r="B34" s="98" t="s">
        <v>394</v>
      </c>
      <c r="P34" s="63"/>
      <c r="R34" s="63"/>
      <c r="S34" s="63"/>
    </row>
  </sheetData>
  <mergeCells count="6">
    <mergeCell ref="A10:A32"/>
    <mergeCell ref="H1:O1"/>
    <mergeCell ref="A2:T2"/>
    <mergeCell ref="Q3:T3"/>
    <mergeCell ref="B5:C6"/>
    <mergeCell ref="A8:F8"/>
  </mergeCells>
  <phoneticPr fontId="11"/>
  <printOptions horizontalCentered="1" verticalCentered="1"/>
  <pageMargins left="0.39370078740157483" right="0.39370078740157483" top="0.39370078740157483" bottom="0.39370078740157483" header="0.39370078740157483" footer="0.39370078740157483"/>
  <pageSetup paperSize="12" scale="53" orientation="landscape"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C97B3-43B0-4FF0-993A-C9345F225184}">
  <sheetPr>
    <pageSetUpPr fitToPage="1"/>
  </sheetPr>
  <dimension ref="A1:U59"/>
  <sheetViews>
    <sheetView showZeros="0" zoomScale="60" zoomScaleNormal="60" zoomScaleSheetLayoutView="90" workbookViewId="0"/>
  </sheetViews>
  <sheetFormatPr defaultRowHeight="13.5" x14ac:dyDescent="0.15"/>
  <cols>
    <col min="1" max="1" width="4.5" style="114" customWidth="1"/>
    <col min="2" max="2" width="24.375" style="114" customWidth="1"/>
    <col min="3" max="3" width="28.25" style="114" customWidth="1"/>
    <col min="4" max="4" width="12.5" style="114" hidden="1" customWidth="1"/>
    <col min="5" max="6" width="10.375" style="63" customWidth="1"/>
    <col min="7" max="7" width="10" style="114" customWidth="1"/>
    <col min="8" max="8" width="18.75" style="114" customWidth="1"/>
    <col min="9" max="9" width="22.5" style="114" customWidth="1"/>
    <col min="10" max="10" width="21.25" style="114" customWidth="1"/>
    <col min="11" max="11" width="11.125" style="114" customWidth="1"/>
    <col min="12" max="12" width="22.375" style="114" customWidth="1"/>
    <col min="13" max="13" width="21.25" style="114" customWidth="1"/>
    <col min="14" max="14" width="11.25" style="114" customWidth="1"/>
    <col min="15" max="15" width="12.5" hidden="1" customWidth="1"/>
  </cols>
  <sheetData>
    <row r="1" spans="1:21" s="114" customFormat="1" ht="37.5" customHeight="1" x14ac:dyDescent="0.15">
      <c r="A1" s="113" t="s">
        <v>0</v>
      </c>
      <c r="B1" s="16"/>
      <c r="C1" s="113"/>
      <c r="D1" s="113"/>
      <c r="E1" s="235"/>
      <c r="F1" s="236"/>
      <c r="G1" s="236"/>
      <c r="H1" s="236"/>
      <c r="I1" s="236"/>
      <c r="J1" s="236"/>
      <c r="K1" s="236"/>
      <c r="L1" s="236"/>
      <c r="M1" s="236"/>
      <c r="N1" s="236"/>
      <c r="O1"/>
      <c r="P1"/>
      <c r="Q1"/>
      <c r="R1"/>
      <c r="S1"/>
      <c r="T1"/>
      <c r="U1"/>
    </row>
    <row r="2" spans="1:21" s="114" customFormat="1" ht="36" customHeight="1" x14ac:dyDescent="0.15">
      <c r="A2" s="210" t="s">
        <v>106</v>
      </c>
      <c r="B2" s="211"/>
      <c r="C2" s="211"/>
      <c r="D2" s="211"/>
      <c r="E2" s="211"/>
      <c r="F2" s="211"/>
      <c r="G2" s="211"/>
      <c r="H2" s="211"/>
      <c r="I2" s="211"/>
      <c r="J2" s="211"/>
      <c r="K2" s="211"/>
      <c r="L2" s="211"/>
      <c r="M2" s="211"/>
      <c r="N2" s="211"/>
      <c r="O2" s="236"/>
      <c r="P2"/>
      <c r="Q2"/>
      <c r="R2"/>
      <c r="S2"/>
      <c r="T2"/>
      <c r="U2"/>
    </row>
    <row r="3" spans="1:21" s="114" customFormat="1" ht="18.75" customHeight="1" x14ac:dyDescent="0.15">
      <c r="A3" s="113"/>
      <c r="B3" s="16"/>
      <c r="C3" s="113"/>
      <c r="D3" s="113"/>
      <c r="G3" s="113"/>
      <c r="H3" s="113"/>
      <c r="I3" s="16"/>
      <c r="J3" s="113"/>
      <c r="K3" s="113"/>
      <c r="L3" s="16"/>
      <c r="M3" s="113"/>
      <c r="N3" s="113"/>
      <c r="O3"/>
      <c r="P3"/>
      <c r="Q3"/>
      <c r="R3"/>
      <c r="S3"/>
      <c r="T3"/>
      <c r="U3"/>
    </row>
    <row r="4" spans="1:21" s="114" customFormat="1" ht="23.25" customHeight="1" x14ac:dyDescent="0.15">
      <c r="A4" s="115"/>
      <c r="B4" s="116"/>
      <c r="C4" s="115"/>
      <c r="D4" s="115"/>
      <c r="G4" s="115"/>
      <c r="H4" s="115"/>
      <c r="I4" s="116"/>
      <c r="J4" s="115"/>
      <c r="K4" s="115"/>
      <c r="L4" s="117"/>
      <c r="M4" s="117"/>
      <c r="N4" s="118"/>
      <c r="O4" s="14"/>
      <c r="P4"/>
      <c r="Q4"/>
      <c r="R4"/>
      <c r="S4"/>
      <c r="T4"/>
      <c r="U4"/>
    </row>
    <row r="5" spans="1:21" s="114" customFormat="1" ht="31.5" customHeight="1" x14ac:dyDescent="0.15">
      <c r="A5" s="115"/>
      <c r="B5" s="116"/>
      <c r="C5" s="115"/>
      <c r="D5" s="115"/>
      <c r="G5" s="115"/>
      <c r="H5" s="115"/>
      <c r="I5" s="116"/>
      <c r="J5" s="115"/>
      <c r="K5" s="115"/>
      <c r="L5" s="116"/>
      <c r="M5" s="119"/>
      <c r="N5" s="115"/>
      <c r="O5" s="115"/>
      <c r="P5"/>
      <c r="Q5"/>
      <c r="R5"/>
      <c r="S5"/>
      <c r="T5"/>
      <c r="U5"/>
    </row>
    <row r="6" spans="1:21" ht="31.5" customHeight="1" thickBot="1" x14ac:dyDescent="0.2">
      <c r="A6" s="115"/>
      <c r="B6" s="115"/>
      <c r="C6" s="115"/>
      <c r="D6" s="115"/>
      <c r="E6" s="237"/>
      <c r="F6" s="238"/>
      <c r="G6" s="115"/>
      <c r="H6" s="115"/>
      <c r="I6" s="115"/>
      <c r="J6" s="115"/>
      <c r="K6" s="115"/>
      <c r="L6" s="115"/>
      <c r="M6" s="119"/>
      <c r="N6" s="115"/>
      <c r="O6" s="115"/>
    </row>
    <row r="7" spans="1:21" ht="33.75" customHeight="1" thickBot="1" x14ac:dyDescent="0.3">
      <c r="A7" s="239" t="s">
        <v>377</v>
      </c>
      <c r="B7" s="240"/>
      <c r="C7" s="240"/>
      <c r="D7" s="120"/>
      <c r="E7" s="241" t="s">
        <v>395</v>
      </c>
      <c r="F7" s="242"/>
      <c r="G7" s="121"/>
      <c r="H7" s="121"/>
      <c r="I7" s="121"/>
      <c r="J7" s="121"/>
      <c r="K7" s="122"/>
      <c r="L7" s="121"/>
      <c r="M7" s="121"/>
    </row>
    <row r="8" spans="1:21" ht="18.75" customHeight="1" x14ac:dyDescent="0.15">
      <c r="A8" s="243"/>
      <c r="B8" s="244"/>
      <c r="C8" s="245"/>
      <c r="D8" s="223" t="s">
        <v>119</v>
      </c>
      <c r="E8" s="249" t="s">
        <v>396</v>
      </c>
      <c r="F8" s="252" t="s">
        <v>397</v>
      </c>
      <c r="G8" s="123" t="s">
        <v>398</v>
      </c>
      <c r="H8" s="124" t="s">
        <v>399</v>
      </c>
      <c r="I8" s="255" t="s">
        <v>400</v>
      </c>
      <c r="J8" s="256"/>
      <c r="K8" s="257"/>
      <c r="L8" s="220" t="s">
        <v>401</v>
      </c>
      <c r="M8" s="221"/>
      <c r="N8" s="222"/>
      <c r="O8" s="223" t="s">
        <v>119</v>
      </c>
    </row>
    <row r="9" spans="1:21" ht="18.75" customHeight="1" x14ac:dyDescent="0.15">
      <c r="A9" s="246"/>
      <c r="B9" s="247"/>
      <c r="C9" s="248"/>
      <c r="D9" s="224"/>
      <c r="E9" s="250"/>
      <c r="F9" s="253"/>
      <c r="G9" s="23" t="s">
        <v>402</v>
      </c>
      <c r="H9" s="125" t="s">
        <v>403</v>
      </c>
      <c r="I9" s="226" t="s">
        <v>404</v>
      </c>
      <c r="J9" s="227"/>
      <c r="K9" s="228"/>
      <c r="L9" s="229" t="s">
        <v>405</v>
      </c>
      <c r="M9" s="230"/>
      <c r="N9" s="231"/>
      <c r="O9" s="224"/>
    </row>
    <row r="10" spans="1:21" ht="18.75" customHeight="1" thickBot="1" x14ac:dyDescent="0.2">
      <c r="A10" s="126"/>
      <c r="B10" s="127" t="s">
        <v>114</v>
      </c>
      <c r="C10" s="128" t="s">
        <v>406</v>
      </c>
      <c r="D10" s="225"/>
      <c r="E10" s="251"/>
      <c r="F10" s="254"/>
      <c r="G10" s="129" t="s">
        <v>397</v>
      </c>
      <c r="H10" s="130" t="s">
        <v>407</v>
      </c>
      <c r="I10" s="131" t="s">
        <v>114</v>
      </c>
      <c r="J10" s="128" t="s">
        <v>406</v>
      </c>
      <c r="K10" s="132" t="s">
        <v>407</v>
      </c>
      <c r="L10" s="131" t="s">
        <v>114</v>
      </c>
      <c r="M10" s="130" t="s">
        <v>406</v>
      </c>
      <c r="N10" s="132" t="s">
        <v>407</v>
      </c>
      <c r="O10" s="225"/>
    </row>
    <row r="11" spans="1:21" ht="14.25" x14ac:dyDescent="0.15">
      <c r="A11" s="232" t="s">
        <v>128</v>
      </c>
      <c r="B11" s="133" t="s">
        <v>99</v>
      </c>
      <c r="C11" s="133" t="s">
        <v>408</v>
      </c>
      <c r="D11" s="133"/>
      <c r="E11" s="54"/>
      <c r="F11" s="54"/>
      <c r="G11" s="133"/>
      <c r="H11" s="134" t="s">
        <v>409</v>
      </c>
      <c r="I11" s="133" t="s">
        <v>99</v>
      </c>
      <c r="J11" s="133" t="s">
        <v>408</v>
      </c>
      <c r="K11" s="134" t="s">
        <v>410</v>
      </c>
      <c r="L11" s="133" t="s">
        <v>71</v>
      </c>
      <c r="M11" s="133" t="s">
        <v>408</v>
      </c>
      <c r="N11" s="134">
        <v>30</v>
      </c>
      <c r="O11" s="135"/>
    </row>
    <row r="12" spans="1:21" ht="14.25" x14ac:dyDescent="0.15">
      <c r="A12" s="233"/>
      <c r="B12" s="139"/>
      <c r="C12" s="139" t="s">
        <v>223</v>
      </c>
      <c r="D12" s="139" t="s">
        <v>224</v>
      </c>
      <c r="E12" s="77"/>
      <c r="F12" s="77"/>
      <c r="G12" s="139"/>
      <c r="H12" s="140">
        <v>10</v>
      </c>
      <c r="I12" s="139"/>
      <c r="J12" s="141" t="s">
        <v>415</v>
      </c>
      <c r="K12" s="140">
        <v>10</v>
      </c>
      <c r="L12" s="139"/>
      <c r="M12" s="139" t="s">
        <v>143</v>
      </c>
      <c r="N12" s="140">
        <v>5</v>
      </c>
      <c r="O12" s="142"/>
    </row>
    <row r="13" spans="1:21" ht="14.25" x14ac:dyDescent="0.15">
      <c r="A13" s="233"/>
      <c r="B13" s="139"/>
      <c r="C13" s="139" t="s">
        <v>143</v>
      </c>
      <c r="D13" s="139"/>
      <c r="E13" s="77"/>
      <c r="F13" s="77"/>
      <c r="G13" s="139"/>
      <c r="H13" s="140">
        <v>5</v>
      </c>
      <c r="I13" s="139"/>
      <c r="J13" s="139" t="s">
        <v>143</v>
      </c>
      <c r="K13" s="140">
        <v>5</v>
      </c>
      <c r="L13" s="136"/>
      <c r="M13" s="136"/>
      <c r="N13" s="137"/>
      <c r="O13" s="138"/>
    </row>
    <row r="14" spans="1:21" ht="14.25" x14ac:dyDescent="0.15">
      <c r="A14" s="233"/>
      <c r="B14" s="136"/>
      <c r="C14" s="136"/>
      <c r="D14" s="136"/>
      <c r="E14" s="66"/>
      <c r="F14" s="66"/>
      <c r="G14" s="136"/>
      <c r="H14" s="137"/>
      <c r="I14" s="136"/>
      <c r="J14" s="136"/>
      <c r="K14" s="137"/>
      <c r="L14" s="139" t="s">
        <v>104</v>
      </c>
      <c r="M14" s="139" t="s">
        <v>180</v>
      </c>
      <c r="N14" s="140">
        <v>10</v>
      </c>
      <c r="O14" s="142"/>
    </row>
    <row r="15" spans="1:21" ht="14.25" x14ac:dyDescent="0.15">
      <c r="A15" s="233"/>
      <c r="B15" s="139" t="s">
        <v>103</v>
      </c>
      <c r="C15" s="139" t="s">
        <v>180</v>
      </c>
      <c r="D15" s="139"/>
      <c r="E15" s="77"/>
      <c r="F15" s="77"/>
      <c r="G15" s="139"/>
      <c r="H15" s="140">
        <v>20</v>
      </c>
      <c r="I15" s="139" t="s">
        <v>103</v>
      </c>
      <c r="J15" s="139" t="s">
        <v>180</v>
      </c>
      <c r="K15" s="140">
        <v>20</v>
      </c>
      <c r="L15" s="139"/>
      <c r="M15" s="139" t="s">
        <v>135</v>
      </c>
      <c r="N15" s="140">
        <v>10</v>
      </c>
      <c r="O15" s="142"/>
    </row>
    <row r="16" spans="1:21" ht="14.25" x14ac:dyDescent="0.15">
      <c r="A16" s="233"/>
      <c r="B16" s="139"/>
      <c r="C16" s="139" t="s">
        <v>135</v>
      </c>
      <c r="D16" s="139"/>
      <c r="E16" s="77"/>
      <c r="F16" s="77"/>
      <c r="G16" s="139"/>
      <c r="H16" s="140">
        <v>10</v>
      </c>
      <c r="I16" s="139"/>
      <c r="J16" s="139" t="s">
        <v>135</v>
      </c>
      <c r="K16" s="140">
        <v>10</v>
      </c>
      <c r="L16" s="136"/>
      <c r="M16" s="136"/>
      <c r="N16" s="137"/>
      <c r="O16" s="138"/>
    </row>
    <row r="17" spans="1:15" ht="14.25" x14ac:dyDescent="0.15">
      <c r="A17" s="233"/>
      <c r="B17" s="139"/>
      <c r="C17" s="139" t="s">
        <v>138</v>
      </c>
      <c r="D17" s="139"/>
      <c r="E17" s="77" t="s">
        <v>139</v>
      </c>
      <c r="F17" s="77"/>
      <c r="G17" s="139"/>
      <c r="H17" s="140">
        <v>20</v>
      </c>
      <c r="I17" s="139"/>
      <c r="J17" s="139" t="s">
        <v>138</v>
      </c>
      <c r="K17" s="140">
        <v>15</v>
      </c>
      <c r="L17" s="139" t="s">
        <v>52</v>
      </c>
      <c r="M17" s="139" t="s">
        <v>277</v>
      </c>
      <c r="N17" s="150">
        <v>0.13</v>
      </c>
      <c r="O17" s="142"/>
    </row>
    <row r="18" spans="1:15" ht="14.25" x14ac:dyDescent="0.15">
      <c r="A18" s="233"/>
      <c r="B18" s="139"/>
      <c r="C18" s="139"/>
      <c r="D18" s="139"/>
      <c r="E18" s="77"/>
      <c r="F18" s="77"/>
      <c r="G18" s="139" t="s">
        <v>41</v>
      </c>
      <c r="H18" s="140" t="s">
        <v>412</v>
      </c>
      <c r="I18" s="139"/>
      <c r="J18" s="139"/>
      <c r="K18" s="140"/>
      <c r="L18" s="139"/>
      <c r="M18" s="139"/>
      <c r="N18" s="140"/>
      <c r="O18" s="142"/>
    </row>
    <row r="19" spans="1:15" ht="14.25" x14ac:dyDescent="0.15">
      <c r="A19" s="233"/>
      <c r="B19" s="139"/>
      <c r="C19" s="139"/>
      <c r="D19" s="139"/>
      <c r="E19" s="77"/>
      <c r="F19" s="77"/>
      <c r="G19" s="139" t="s">
        <v>137</v>
      </c>
      <c r="H19" s="140" t="s">
        <v>413</v>
      </c>
      <c r="I19" s="139"/>
      <c r="J19" s="139"/>
      <c r="K19" s="140"/>
      <c r="L19" s="139"/>
      <c r="M19" s="139"/>
      <c r="N19" s="140"/>
      <c r="O19" s="142"/>
    </row>
    <row r="20" spans="1:15" ht="14.25" x14ac:dyDescent="0.15">
      <c r="A20" s="233"/>
      <c r="B20" s="136"/>
      <c r="C20" s="136"/>
      <c r="D20" s="136"/>
      <c r="E20" s="66"/>
      <c r="F20" s="66"/>
      <c r="G20" s="136"/>
      <c r="H20" s="137"/>
      <c r="I20" s="136"/>
      <c r="J20" s="136"/>
      <c r="K20" s="137"/>
      <c r="L20" s="139"/>
      <c r="M20" s="139"/>
      <c r="N20" s="140"/>
      <c r="O20" s="142"/>
    </row>
    <row r="21" spans="1:15" ht="14.25" x14ac:dyDescent="0.15">
      <c r="A21" s="233"/>
      <c r="B21" s="139" t="s">
        <v>61</v>
      </c>
      <c r="C21" s="139" t="s">
        <v>157</v>
      </c>
      <c r="D21" s="139"/>
      <c r="E21" s="77"/>
      <c r="F21" s="77"/>
      <c r="G21" s="139"/>
      <c r="H21" s="140">
        <v>10</v>
      </c>
      <c r="I21" s="139" t="s">
        <v>50</v>
      </c>
      <c r="J21" s="139" t="s">
        <v>277</v>
      </c>
      <c r="K21" s="153">
        <v>0.17</v>
      </c>
      <c r="L21" s="139"/>
      <c r="M21" s="139"/>
      <c r="N21" s="140"/>
      <c r="O21" s="142"/>
    </row>
    <row r="22" spans="1:15" ht="14.25" x14ac:dyDescent="0.15">
      <c r="A22" s="233"/>
      <c r="B22" s="139"/>
      <c r="C22" s="139"/>
      <c r="D22" s="139"/>
      <c r="E22" s="77"/>
      <c r="F22" s="77"/>
      <c r="G22" s="139" t="s">
        <v>41</v>
      </c>
      <c r="H22" s="140" t="s">
        <v>412</v>
      </c>
      <c r="I22" s="139"/>
      <c r="J22" s="139"/>
      <c r="K22" s="140"/>
      <c r="L22" s="139"/>
      <c r="M22" s="139"/>
      <c r="N22" s="140"/>
      <c r="O22" s="142"/>
    </row>
    <row r="23" spans="1:15" ht="14.25" x14ac:dyDescent="0.15">
      <c r="A23" s="233"/>
      <c r="B23" s="136"/>
      <c r="C23" s="136"/>
      <c r="D23" s="136"/>
      <c r="E23" s="66"/>
      <c r="F23" s="155"/>
      <c r="G23" s="136"/>
      <c r="H23" s="137"/>
      <c r="I23" s="139"/>
      <c r="J23" s="139"/>
      <c r="K23" s="140"/>
      <c r="L23" s="139"/>
      <c r="M23" s="139"/>
      <c r="N23" s="140"/>
      <c r="O23" s="142"/>
    </row>
    <row r="24" spans="1:15" ht="14.25" x14ac:dyDescent="0.15">
      <c r="A24" s="233"/>
      <c r="B24" s="139" t="s">
        <v>50</v>
      </c>
      <c r="C24" s="139" t="s">
        <v>277</v>
      </c>
      <c r="D24" s="139"/>
      <c r="E24" s="77"/>
      <c r="F24" s="77"/>
      <c r="G24" s="139"/>
      <c r="H24" s="153">
        <v>0.17</v>
      </c>
      <c r="I24" s="139"/>
      <c r="J24" s="139"/>
      <c r="K24" s="140"/>
      <c r="L24" s="139"/>
      <c r="M24" s="139"/>
      <c r="N24" s="140"/>
      <c r="O24" s="142"/>
    </row>
    <row r="25" spans="1:15" ht="15" thickBot="1" x14ac:dyDescent="0.2">
      <c r="A25" s="234"/>
      <c r="B25" s="144"/>
      <c r="C25" s="144"/>
      <c r="D25" s="144"/>
      <c r="E25" s="88"/>
      <c r="F25" s="88"/>
      <c r="G25" s="144"/>
      <c r="H25" s="145"/>
      <c r="I25" s="144"/>
      <c r="J25" s="144"/>
      <c r="K25" s="145"/>
      <c r="L25" s="144"/>
      <c r="M25" s="144"/>
      <c r="N25" s="145"/>
      <c r="O25" s="146"/>
    </row>
    <row r="26" spans="1:15" ht="14.25" x14ac:dyDescent="0.15">
      <c r="B26" s="116"/>
      <c r="C26" s="116"/>
      <c r="D26" s="116"/>
      <c r="G26" s="116"/>
      <c r="H26" s="147"/>
      <c r="I26" s="116"/>
      <c r="J26" s="116"/>
      <c r="K26" s="147"/>
      <c r="L26" s="116"/>
      <c r="M26" s="116"/>
      <c r="N26" s="147"/>
    </row>
    <row r="27" spans="1:15" ht="14.25" x14ac:dyDescent="0.15">
      <c r="B27" s="116"/>
      <c r="C27" s="116"/>
      <c r="D27" s="116"/>
      <c r="G27" s="116"/>
      <c r="H27" s="147"/>
      <c r="I27" s="116"/>
      <c r="J27" s="116"/>
      <c r="K27" s="147"/>
      <c r="L27" s="116"/>
      <c r="M27" s="116"/>
      <c r="N27" s="147"/>
    </row>
    <row r="28" spans="1:15" ht="14.25" x14ac:dyDescent="0.15">
      <c r="B28" s="116"/>
      <c r="C28" s="116"/>
      <c r="D28" s="116"/>
      <c r="G28" s="116"/>
      <c r="H28" s="147"/>
      <c r="I28" s="116"/>
      <c r="J28" s="116"/>
      <c r="K28" s="147"/>
      <c r="L28" s="116"/>
      <c r="M28" s="116"/>
      <c r="N28" s="147"/>
    </row>
    <row r="29" spans="1:15" ht="14.25" x14ac:dyDescent="0.15">
      <c r="B29" s="116"/>
      <c r="C29" s="116"/>
      <c r="D29" s="116"/>
      <c r="G29" s="116"/>
      <c r="H29" s="147"/>
      <c r="I29" s="116"/>
      <c r="J29" s="116"/>
      <c r="K29" s="147"/>
      <c r="L29" s="116"/>
      <c r="M29" s="116"/>
      <c r="N29" s="147"/>
    </row>
    <row r="30" spans="1:15" ht="14.25" x14ac:dyDescent="0.15">
      <c r="B30" s="116"/>
      <c r="C30" s="116"/>
      <c r="D30" s="116"/>
      <c r="G30" s="116"/>
      <c r="H30" s="147"/>
      <c r="I30" s="116"/>
      <c r="J30" s="116"/>
      <c r="K30" s="147"/>
      <c r="L30" s="116"/>
      <c r="M30" s="116"/>
      <c r="N30" s="147"/>
    </row>
    <row r="31" spans="1:15" ht="14.25" x14ac:dyDescent="0.15">
      <c r="B31" s="116"/>
      <c r="C31" s="116"/>
      <c r="D31" s="116"/>
      <c r="G31" s="116"/>
      <c r="H31" s="147"/>
      <c r="I31" s="116"/>
      <c r="J31" s="116"/>
      <c r="K31" s="147"/>
      <c r="L31" s="116"/>
      <c r="M31" s="116"/>
      <c r="N31" s="147"/>
    </row>
    <row r="32" spans="1:15" ht="14.25" x14ac:dyDescent="0.15">
      <c r="B32" s="116"/>
      <c r="C32" s="116"/>
      <c r="D32" s="116"/>
      <c r="G32" s="116"/>
      <c r="H32" s="147"/>
      <c r="I32" s="116"/>
      <c r="J32" s="116"/>
      <c r="K32" s="147"/>
      <c r="L32" s="116"/>
      <c r="M32" s="116"/>
      <c r="N32" s="147"/>
    </row>
    <row r="33" spans="2:14" ht="14.25" x14ac:dyDescent="0.15">
      <c r="B33" s="116"/>
      <c r="C33" s="116"/>
      <c r="D33" s="116"/>
      <c r="G33" s="116"/>
      <c r="H33" s="147"/>
      <c r="I33" s="116"/>
      <c r="J33" s="116"/>
      <c r="K33" s="147"/>
      <c r="L33" s="116"/>
      <c r="M33" s="116"/>
      <c r="N33" s="147"/>
    </row>
    <row r="34" spans="2:14" ht="14.25" x14ac:dyDescent="0.15">
      <c r="B34" s="116"/>
      <c r="C34" s="116"/>
      <c r="D34" s="116"/>
      <c r="G34" s="116"/>
      <c r="H34" s="147"/>
      <c r="I34" s="116"/>
      <c r="J34" s="116"/>
      <c r="K34" s="147"/>
      <c r="L34" s="116"/>
      <c r="M34" s="116"/>
      <c r="N34" s="147"/>
    </row>
    <row r="35" spans="2:14" ht="14.25" x14ac:dyDescent="0.15">
      <c r="B35" s="116"/>
      <c r="C35" s="116"/>
      <c r="D35" s="116"/>
      <c r="G35" s="116"/>
      <c r="H35" s="147"/>
      <c r="I35" s="116"/>
      <c r="J35" s="116"/>
      <c r="K35" s="147"/>
      <c r="L35" s="116"/>
      <c r="M35" s="116"/>
      <c r="N35" s="147"/>
    </row>
    <row r="36" spans="2:14" ht="14.25" x14ac:dyDescent="0.15">
      <c r="B36" s="116"/>
      <c r="C36" s="116"/>
      <c r="D36" s="116"/>
      <c r="G36" s="116"/>
      <c r="H36" s="147"/>
      <c r="I36" s="116"/>
      <c r="J36" s="116"/>
      <c r="K36" s="147"/>
      <c r="L36" s="116"/>
      <c r="M36" s="116"/>
      <c r="N36" s="147"/>
    </row>
    <row r="37" spans="2:14" ht="14.25" x14ac:dyDescent="0.15">
      <c r="B37" s="116"/>
      <c r="C37" s="116"/>
      <c r="D37" s="116"/>
      <c r="G37" s="116"/>
      <c r="H37" s="147"/>
      <c r="I37" s="116"/>
      <c r="J37" s="116"/>
      <c r="K37" s="147"/>
      <c r="L37" s="116"/>
      <c r="M37" s="116"/>
      <c r="N37" s="147"/>
    </row>
    <row r="38" spans="2:14" ht="14.25" x14ac:dyDescent="0.15">
      <c r="B38" s="116"/>
      <c r="C38" s="116"/>
      <c r="D38" s="116"/>
      <c r="G38" s="116"/>
      <c r="H38" s="147"/>
      <c r="I38" s="116"/>
      <c r="J38" s="116"/>
      <c r="K38" s="147"/>
      <c r="L38" s="116"/>
      <c r="M38" s="116"/>
      <c r="N38" s="147"/>
    </row>
    <row r="39" spans="2:14" ht="14.25" x14ac:dyDescent="0.15">
      <c r="B39" s="116"/>
      <c r="C39" s="116"/>
      <c r="D39" s="116"/>
      <c r="G39" s="116"/>
      <c r="H39" s="147"/>
      <c r="I39" s="116"/>
      <c r="J39" s="116"/>
      <c r="K39" s="147"/>
      <c r="L39" s="116"/>
      <c r="M39" s="116"/>
      <c r="N39" s="147"/>
    </row>
    <row r="40" spans="2:14" ht="14.25" x14ac:dyDescent="0.15">
      <c r="B40" s="116"/>
      <c r="C40" s="116"/>
      <c r="D40" s="116"/>
      <c r="G40" s="116"/>
      <c r="H40" s="147"/>
      <c r="I40" s="116"/>
      <c r="J40" s="116"/>
      <c r="K40" s="147"/>
      <c r="L40" s="116"/>
      <c r="M40" s="116"/>
      <c r="N40" s="147"/>
    </row>
    <row r="41" spans="2:14" ht="14.25" x14ac:dyDescent="0.15">
      <c r="B41" s="116"/>
      <c r="C41" s="116"/>
      <c r="D41" s="116"/>
      <c r="G41" s="116"/>
      <c r="H41" s="147"/>
      <c r="I41" s="116"/>
      <c r="J41" s="116"/>
      <c r="K41" s="147"/>
      <c r="L41" s="116"/>
      <c r="M41" s="116"/>
      <c r="N41" s="147"/>
    </row>
    <row r="42" spans="2:14" ht="14.25" x14ac:dyDescent="0.15">
      <c r="B42" s="116"/>
      <c r="C42" s="116"/>
      <c r="D42" s="116"/>
      <c r="G42" s="116"/>
      <c r="H42" s="147"/>
      <c r="I42" s="116"/>
      <c r="J42" s="116"/>
      <c r="K42" s="147"/>
      <c r="L42" s="116"/>
      <c r="M42" s="116"/>
      <c r="N42" s="147"/>
    </row>
    <row r="43" spans="2:14" ht="14.25" x14ac:dyDescent="0.15">
      <c r="B43" s="116"/>
      <c r="C43" s="116"/>
      <c r="D43" s="116"/>
      <c r="G43" s="116"/>
      <c r="H43" s="147"/>
      <c r="I43" s="116"/>
      <c r="J43" s="116"/>
      <c r="K43" s="147"/>
      <c r="L43" s="116"/>
      <c r="M43" s="116"/>
      <c r="N43" s="147"/>
    </row>
    <row r="44" spans="2:14" ht="14.25" x14ac:dyDescent="0.15">
      <c r="B44" s="116"/>
      <c r="C44" s="116"/>
      <c r="D44" s="116"/>
      <c r="G44" s="116"/>
      <c r="H44" s="147"/>
      <c r="I44" s="116"/>
      <c r="J44" s="116"/>
      <c r="K44" s="147"/>
      <c r="L44" s="116"/>
      <c r="M44" s="116"/>
      <c r="N44" s="147"/>
    </row>
    <row r="45" spans="2:14" ht="14.25" x14ac:dyDescent="0.15">
      <c r="B45" s="116"/>
      <c r="C45" s="116"/>
      <c r="D45" s="116"/>
      <c r="G45" s="116"/>
      <c r="H45" s="147"/>
      <c r="I45" s="116"/>
      <c r="J45" s="116"/>
      <c r="K45" s="147"/>
      <c r="L45" s="116"/>
      <c r="M45" s="116"/>
      <c r="N45" s="147"/>
    </row>
    <row r="46" spans="2:14" ht="14.25" x14ac:dyDescent="0.15">
      <c r="B46" s="116"/>
      <c r="C46" s="116"/>
      <c r="D46" s="116"/>
      <c r="G46" s="116"/>
      <c r="H46" s="147"/>
      <c r="I46" s="116"/>
      <c r="J46" s="116"/>
      <c r="K46" s="147"/>
      <c r="L46" s="116"/>
      <c r="M46" s="116"/>
      <c r="N46" s="147"/>
    </row>
    <row r="47" spans="2:14" ht="14.25" x14ac:dyDescent="0.15">
      <c r="B47" s="116"/>
      <c r="C47" s="116"/>
      <c r="D47" s="116"/>
      <c r="G47" s="116"/>
      <c r="H47" s="147"/>
      <c r="I47" s="116"/>
      <c r="J47" s="116"/>
      <c r="K47" s="147"/>
      <c r="L47" s="116"/>
      <c r="M47" s="116"/>
      <c r="N47" s="147"/>
    </row>
    <row r="48" spans="2:14" ht="14.25" x14ac:dyDescent="0.15">
      <c r="B48" s="116"/>
      <c r="C48" s="116"/>
      <c r="D48" s="116"/>
      <c r="G48" s="116"/>
      <c r="H48" s="147"/>
      <c r="I48" s="116"/>
      <c r="J48" s="116"/>
      <c r="K48" s="147"/>
      <c r="L48" s="116"/>
      <c r="M48" s="116"/>
      <c r="N48" s="147"/>
    </row>
    <row r="49" spans="2:14" ht="14.25" x14ac:dyDescent="0.15">
      <c r="B49" s="116"/>
      <c r="C49" s="116"/>
      <c r="D49" s="116"/>
      <c r="G49" s="116"/>
      <c r="H49" s="147"/>
      <c r="I49" s="116"/>
      <c r="J49" s="116"/>
      <c r="K49" s="147"/>
      <c r="L49" s="116"/>
      <c r="M49" s="116"/>
      <c r="N49" s="147"/>
    </row>
    <row r="50" spans="2:14" ht="14.25" x14ac:dyDescent="0.15">
      <c r="B50" s="116"/>
      <c r="C50" s="116"/>
      <c r="D50" s="116"/>
      <c r="G50" s="116"/>
      <c r="H50" s="147"/>
      <c r="I50" s="116"/>
      <c r="J50" s="116"/>
      <c r="K50" s="147"/>
      <c r="L50" s="116"/>
      <c r="M50" s="116"/>
      <c r="N50" s="147"/>
    </row>
    <row r="51" spans="2:14" ht="14.25" x14ac:dyDescent="0.15">
      <c r="B51" s="116"/>
      <c r="C51" s="116"/>
      <c r="D51" s="116"/>
      <c r="G51" s="116"/>
      <c r="H51" s="147"/>
      <c r="I51" s="116"/>
      <c r="J51" s="116"/>
      <c r="K51" s="147"/>
      <c r="L51" s="116"/>
      <c r="M51" s="116"/>
      <c r="N51" s="147"/>
    </row>
    <row r="52" spans="2:14" ht="14.25" x14ac:dyDescent="0.15">
      <c r="B52" s="116"/>
      <c r="C52" s="116"/>
      <c r="D52" s="116"/>
      <c r="G52" s="116"/>
      <c r="H52" s="147"/>
      <c r="I52" s="116"/>
      <c r="J52" s="116"/>
      <c r="K52" s="147"/>
      <c r="L52" s="116"/>
      <c r="M52" s="116"/>
      <c r="N52" s="147"/>
    </row>
    <row r="53" spans="2:14" ht="14.25" x14ac:dyDescent="0.15">
      <c r="B53" s="116"/>
      <c r="C53" s="116"/>
      <c r="D53" s="116"/>
      <c r="G53" s="116"/>
      <c r="H53" s="147"/>
      <c r="I53" s="116"/>
      <c r="J53" s="116"/>
      <c r="K53" s="147"/>
      <c r="L53" s="116"/>
      <c r="M53" s="116"/>
      <c r="N53" s="147"/>
    </row>
    <row r="54" spans="2:14" ht="14.25" x14ac:dyDescent="0.15">
      <c r="B54" s="116"/>
      <c r="C54" s="116"/>
      <c r="D54" s="116"/>
      <c r="G54" s="116"/>
      <c r="H54" s="147"/>
      <c r="I54" s="116"/>
      <c r="J54" s="116"/>
      <c r="K54" s="147"/>
      <c r="L54" s="116"/>
      <c r="M54" s="116"/>
      <c r="N54" s="147"/>
    </row>
    <row r="55" spans="2:14" ht="14.25" x14ac:dyDescent="0.15">
      <c r="B55" s="116"/>
      <c r="C55" s="116"/>
      <c r="D55" s="116"/>
      <c r="G55" s="116"/>
      <c r="H55" s="147"/>
      <c r="I55" s="116"/>
      <c r="J55" s="116"/>
      <c r="K55" s="147"/>
      <c r="L55" s="116"/>
      <c r="M55" s="116"/>
      <c r="N55" s="147"/>
    </row>
    <row r="56" spans="2:14" ht="14.25" x14ac:dyDescent="0.15">
      <c r="B56" s="116"/>
      <c r="C56" s="116"/>
      <c r="D56" s="116"/>
      <c r="G56" s="116"/>
      <c r="H56" s="147"/>
      <c r="I56" s="116"/>
      <c r="J56" s="116"/>
      <c r="K56" s="147"/>
      <c r="L56" s="116"/>
      <c r="M56" s="116"/>
      <c r="N56" s="147"/>
    </row>
    <row r="57" spans="2:14" ht="14.25" x14ac:dyDescent="0.15">
      <c r="B57" s="116"/>
      <c r="C57" s="116"/>
      <c r="D57" s="116"/>
      <c r="G57" s="116"/>
      <c r="H57" s="147"/>
      <c r="I57" s="116"/>
      <c r="J57" s="116"/>
      <c r="K57" s="147"/>
      <c r="L57" s="116"/>
      <c r="M57" s="116"/>
      <c r="N57" s="147"/>
    </row>
    <row r="58" spans="2:14" ht="14.25" x14ac:dyDescent="0.15">
      <c r="B58" s="116"/>
      <c r="C58" s="116"/>
      <c r="D58" s="116"/>
      <c r="G58" s="116"/>
      <c r="H58" s="147"/>
      <c r="I58" s="116"/>
      <c r="J58" s="116"/>
      <c r="K58" s="147"/>
      <c r="L58" s="116"/>
      <c r="M58" s="116"/>
      <c r="N58" s="147"/>
    </row>
    <row r="59" spans="2:14" ht="14.25" x14ac:dyDescent="0.15">
      <c r="B59" s="116"/>
      <c r="C59" s="116"/>
      <c r="D59" s="116"/>
      <c r="G59" s="116"/>
      <c r="H59" s="147"/>
      <c r="I59" s="116"/>
      <c r="J59" s="116"/>
      <c r="K59" s="147"/>
      <c r="L59" s="116"/>
      <c r="M59" s="116"/>
      <c r="N59" s="147"/>
    </row>
  </sheetData>
  <mergeCells count="15">
    <mergeCell ref="E1:N1"/>
    <mergeCell ref="A2:O2"/>
    <mergeCell ref="E6:F6"/>
    <mergeCell ref="A7:C7"/>
    <mergeCell ref="E7:F7"/>
    <mergeCell ref="L8:N8"/>
    <mergeCell ref="O8:O10"/>
    <mergeCell ref="I9:K9"/>
    <mergeCell ref="L9:N9"/>
    <mergeCell ref="A11:A25"/>
    <mergeCell ref="A8:C9"/>
    <mergeCell ref="D8:D10"/>
    <mergeCell ref="E8:E10"/>
    <mergeCell ref="F8:F10"/>
    <mergeCell ref="I8:K8"/>
  </mergeCells>
  <phoneticPr fontId="11"/>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30"/>
  <sheetViews>
    <sheetView showZeros="0" zoomScale="60" zoomScaleNormal="60" zoomScaleSheetLayoutView="80" workbookViewId="0"/>
  </sheetViews>
  <sheetFormatPr defaultColWidth="9" defaultRowHeight="18.75" customHeight="1" x14ac:dyDescent="0.15"/>
  <cols>
    <col min="1" max="1" width="4.125" style="97" customWidth="1"/>
    <col min="2" max="2" width="22.5" style="98" customWidth="1"/>
    <col min="3" max="3" width="26.625" style="98" customWidth="1"/>
    <col min="4" max="4" width="17.125" style="63" customWidth="1"/>
    <col min="5" max="5" width="8.125" style="99" customWidth="1"/>
    <col min="6" max="6" width="4" style="100" customWidth="1"/>
    <col min="7" max="7" width="10.25" style="100" hidden="1" customWidth="1"/>
    <col min="8" max="8" width="23.25" style="31" customWidth="1"/>
    <col min="9" max="9" width="17.125" style="63" customWidth="1"/>
    <col min="10" max="10" width="8.125" style="100" customWidth="1"/>
    <col min="11" max="11" width="4" style="100" customWidth="1"/>
    <col min="12" max="12" width="10.25" style="100" hidden="1" customWidth="1"/>
    <col min="13" max="13" width="8.25" style="100" customWidth="1"/>
    <col min="14" max="14" width="8.625" style="101" hidden="1" customWidth="1"/>
    <col min="15" max="15" width="97.75" style="98" customWidth="1"/>
    <col min="16" max="16" width="14.125" style="31" customWidth="1"/>
    <col min="17" max="17" width="16" style="63" customWidth="1"/>
    <col min="18" max="18" width="10.125" style="102" customWidth="1"/>
    <col min="19" max="19" width="10.125" style="99" customWidth="1"/>
    <col min="20" max="20" width="10.125" style="63" customWidth="1"/>
    <col min="21" max="21" width="5.125" style="63" customWidth="1"/>
    <col min="22" max="28" width="8.875" customWidth="1"/>
    <col min="29" max="256" width="9" style="13"/>
    <col min="257" max="257" width="4.125" style="13" customWidth="1"/>
    <col min="258" max="258" width="22.5" style="13" customWidth="1"/>
    <col min="259" max="259" width="26.625" style="13" customWidth="1"/>
    <col min="260" max="260" width="17.125" style="13" customWidth="1"/>
    <col min="261" max="261" width="8.125" style="13" customWidth="1"/>
    <col min="262" max="262" width="4" style="13" customWidth="1"/>
    <col min="263" max="263" width="0" style="13" hidden="1" customWidth="1"/>
    <col min="264" max="264" width="23.25" style="13" customWidth="1"/>
    <col min="265" max="265" width="17.125" style="13" customWidth="1"/>
    <col min="266" max="266" width="8.125" style="13" customWidth="1"/>
    <col min="267" max="267" width="4" style="13" customWidth="1"/>
    <col min="268" max="268" width="0" style="13" hidden="1" customWidth="1"/>
    <col min="269" max="269" width="8.25" style="13" customWidth="1"/>
    <col min="270" max="270" width="0" style="13" hidden="1" customWidth="1"/>
    <col min="271" max="271" width="97.75" style="13" customWidth="1"/>
    <col min="272" max="272" width="14.125" style="13" customWidth="1"/>
    <col min="273" max="273" width="16" style="13" customWidth="1"/>
    <col min="274" max="276" width="10.125" style="13" customWidth="1"/>
    <col min="277" max="277" width="5.125" style="13" customWidth="1"/>
    <col min="278" max="284" width="8.875" style="13" customWidth="1"/>
    <col min="285" max="512" width="9" style="13"/>
    <col min="513" max="513" width="4.125" style="13" customWidth="1"/>
    <col min="514" max="514" width="22.5" style="13" customWidth="1"/>
    <col min="515" max="515" width="26.625" style="13" customWidth="1"/>
    <col min="516" max="516" width="17.125" style="13" customWidth="1"/>
    <col min="517" max="517" width="8.125" style="13" customWidth="1"/>
    <col min="518" max="518" width="4" style="13" customWidth="1"/>
    <col min="519" max="519" width="0" style="13" hidden="1" customWidth="1"/>
    <col min="520" max="520" width="23.25" style="13" customWidth="1"/>
    <col min="521" max="521" width="17.125" style="13" customWidth="1"/>
    <col min="522" max="522" width="8.125" style="13" customWidth="1"/>
    <col min="523" max="523" width="4" style="13" customWidth="1"/>
    <col min="524" max="524" width="0" style="13" hidden="1" customWidth="1"/>
    <col min="525" max="525" width="8.25" style="13" customWidth="1"/>
    <col min="526" max="526" width="0" style="13" hidden="1" customWidth="1"/>
    <col min="527" max="527" width="97.75" style="13" customWidth="1"/>
    <col min="528" max="528" width="14.125" style="13" customWidth="1"/>
    <col min="529" max="529" width="16" style="13" customWidth="1"/>
    <col min="530" max="532" width="10.125" style="13" customWidth="1"/>
    <col min="533" max="533" width="5.125" style="13" customWidth="1"/>
    <col min="534" max="540" width="8.875" style="13" customWidth="1"/>
    <col min="541" max="768" width="9" style="13"/>
    <col min="769" max="769" width="4.125" style="13" customWidth="1"/>
    <col min="770" max="770" width="22.5" style="13" customWidth="1"/>
    <col min="771" max="771" width="26.625" style="13" customWidth="1"/>
    <col min="772" max="772" width="17.125" style="13" customWidth="1"/>
    <col min="773" max="773" width="8.125" style="13" customWidth="1"/>
    <col min="774" max="774" width="4" style="13" customWidth="1"/>
    <col min="775" max="775" width="0" style="13" hidden="1" customWidth="1"/>
    <col min="776" max="776" width="23.25" style="13" customWidth="1"/>
    <col min="777" max="777" width="17.125" style="13" customWidth="1"/>
    <col min="778" max="778" width="8.125" style="13" customWidth="1"/>
    <col min="779" max="779" width="4" style="13" customWidth="1"/>
    <col min="780" max="780" width="0" style="13" hidden="1" customWidth="1"/>
    <col min="781" max="781" width="8.25" style="13" customWidth="1"/>
    <col min="782" max="782" width="0" style="13" hidden="1" customWidth="1"/>
    <col min="783" max="783" width="97.75" style="13" customWidth="1"/>
    <col min="784" max="784" width="14.125" style="13" customWidth="1"/>
    <col min="785" max="785" width="16" style="13" customWidth="1"/>
    <col min="786" max="788" width="10.125" style="13" customWidth="1"/>
    <col min="789" max="789" width="5.125" style="13" customWidth="1"/>
    <col min="790" max="796" width="8.875" style="13" customWidth="1"/>
    <col min="797" max="1024" width="9" style="13"/>
    <col min="1025" max="1025" width="4.125" style="13" customWidth="1"/>
    <col min="1026" max="1026" width="22.5" style="13" customWidth="1"/>
    <col min="1027" max="1027" width="26.625" style="13" customWidth="1"/>
    <col min="1028" max="1028" width="17.125" style="13" customWidth="1"/>
    <col min="1029" max="1029" width="8.125" style="13" customWidth="1"/>
    <col min="1030" max="1030" width="4" style="13" customWidth="1"/>
    <col min="1031" max="1031" width="0" style="13" hidden="1" customWidth="1"/>
    <col min="1032" max="1032" width="23.25" style="13" customWidth="1"/>
    <col min="1033" max="1033" width="17.125" style="13" customWidth="1"/>
    <col min="1034" max="1034" width="8.125" style="13" customWidth="1"/>
    <col min="1035" max="1035" width="4" style="13" customWidth="1"/>
    <col min="1036" max="1036" width="0" style="13" hidden="1" customWidth="1"/>
    <col min="1037" max="1037" width="8.25" style="13" customWidth="1"/>
    <col min="1038" max="1038" width="0" style="13" hidden="1" customWidth="1"/>
    <col min="1039" max="1039" width="97.75" style="13" customWidth="1"/>
    <col min="1040" max="1040" width="14.125" style="13" customWidth="1"/>
    <col min="1041" max="1041" width="16" style="13" customWidth="1"/>
    <col min="1042" max="1044" width="10.125" style="13" customWidth="1"/>
    <col min="1045" max="1045" width="5.125" style="13" customWidth="1"/>
    <col min="1046" max="1052" width="8.875" style="13" customWidth="1"/>
    <col min="1053" max="1280" width="9" style="13"/>
    <col min="1281" max="1281" width="4.125" style="13" customWidth="1"/>
    <col min="1282" max="1282" width="22.5" style="13" customWidth="1"/>
    <col min="1283" max="1283" width="26.625" style="13" customWidth="1"/>
    <col min="1284" max="1284" width="17.125" style="13" customWidth="1"/>
    <col min="1285" max="1285" width="8.125" style="13" customWidth="1"/>
    <col min="1286" max="1286" width="4" style="13" customWidth="1"/>
    <col min="1287" max="1287" width="0" style="13" hidden="1" customWidth="1"/>
    <col min="1288" max="1288" width="23.25" style="13" customWidth="1"/>
    <col min="1289" max="1289" width="17.125" style="13" customWidth="1"/>
    <col min="1290" max="1290" width="8.125" style="13" customWidth="1"/>
    <col min="1291" max="1291" width="4" style="13" customWidth="1"/>
    <col min="1292" max="1292" width="0" style="13" hidden="1" customWidth="1"/>
    <col min="1293" max="1293" width="8.25" style="13" customWidth="1"/>
    <col min="1294" max="1294" width="0" style="13" hidden="1" customWidth="1"/>
    <col min="1295" max="1295" width="97.75" style="13" customWidth="1"/>
    <col min="1296" max="1296" width="14.125" style="13" customWidth="1"/>
    <col min="1297" max="1297" width="16" style="13" customWidth="1"/>
    <col min="1298" max="1300" width="10.125" style="13" customWidth="1"/>
    <col min="1301" max="1301" width="5.125" style="13" customWidth="1"/>
    <col min="1302" max="1308" width="8.875" style="13" customWidth="1"/>
    <col min="1309" max="1536" width="9" style="13"/>
    <col min="1537" max="1537" width="4.125" style="13" customWidth="1"/>
    <col min="1538" max="1538" width="22.5" style="13" customWidth="1"/>
    <col min="1539" max="1539" width="26.625" style="13" customWidth="1"/>
    <col min="1540" max="1540" width="17.125" style="13" customWidth="1"/>
    <col min="1541" max="1541" width="8.125" style="13" customWidth="1"/>
    <col min="1542" max="1542" width="4" style="13" customWidth="1"/>
    <col min="1543" max="1543" width="0" style="13" hidden="1" customWidth="1"/>
    <col min="1544" max="1544" width="23.25" style="13" customWidth="1"/>
    <col min="1545" max="1545" width="17.125" style="13" customWidth="1"/>
    <col min="1546" max="1546" width="8.125" style="13" customWidth="1"/>
    <col min="1547" max="1547" width="4" style="13" customWidth="1"/>
    <col min="1548" max="1548" width="0" style="13" hidden="1" customWidth="1"/>
    <col min="1549" max="1549" width="8.25" style="13" customWidth="1"/>
    <col min="1550" max="1550" width="0" style="13" hidden="1" customWidth="1"/>
    <col min="1551" max="1551" width="97.75" style="13" customWidth="1"/>
    <col min="1552" max="1552" width="14.125" style="13" customWidth="1"/>
    <col min="1553" max="1553" width="16" style="13" customWidth="1"/>
    <col min="1554" max="1556" width="10.125" style="13" customWidth="1"/>
    <col min="1557" max="1557" width="5.125" style="13" customWidth="1"/>
    <col min="1558" max="1564" width="8.875" style="13" customWidth="1"/>
    <col min="1565" max="1792" width="9" style="13"/>
    <col min="1793" max="1793" width="4.125" style="13" customWidth="1"/>
    <col min="1794" max="1794" width="22.5" style="13" customWidth="1"/>
    <col min="1795" max="1795" width="26.625" style="13" customWidth="1"/>
    <col min="1796" max="1796" width="17.125" style="13" customWidth="1"/>
    <col min="1797" max="1797" width="8.125" style="13" customWidth="1"/>
    <col min="1798" max="1798" width="4" style="13" customWidth="1"/>
    <col min="1799" max="1799" width="0" style="13" hidden="1" customWidth="1"/>
    <col min="1800" max="1800" width="23.25" style="13" customWidth="1"/>
    <col min="1801" max="1801" width="17.125" style="13" customWidth="1"/>
    <col min="1802" max="1802" width="8.125" style="13" customWidth="1"/>
    <col min="1803" max="1803" width="4" style="13" customWidth="1"/>
    <col min="1804" max="1804" width="0" style="13" hidden="1" customWidth="1"/>
    <col min="1805" max="1805" width="8.25" style="13" customWidth="1"/>
    <col min="1806" max="1806" width="0" style="13" hidden="1" customWidth="1"/>
    <col min="1807" max="1807" width="97.75" style="13" customWidth="1"/>
    <col min="1808" max="1808" width="14.125" style="13" customWidth="1"/>
    <col min="1809" max="1809" width="16" style="13" customWidth="1"/>
    <col min="1810" max="1812" width="10.125" style="13" customWidth="1"/>
    <col min="1813" max="1813" width="5.125" style="13" customWidth="1"/>
    <col min="1814" max="1820" width="8.875" style="13" customWidth="1"/>
    <col min="1821" max="2048" width="9" style="13"/>
    <col min="2049" max="2049" width="4.125" style="13" customWidth="1"/>
    <col min="2050" max="2050" width="22.5" style="13" customWidth="1"/>
    <col min="2051" max="2051" width="26.625" style="13" customWidth="1"/>
    <col min="2052" max="2052" width="17.125" style="13" customWidth="1"/>
    <col min="2053" max="2053" width="8.125" style="13" customWidth="1"/>
    <col min="2054" max="2054" width="4" style="13" customWidth="1"/>
    <col min="2055" max="2055" width="0" style="13" hidden="1" customWidth="1"/>
    <col min="2056" max="2056" width="23.25" style="13" customWidth="1"/>
    <col min="2057" max="2057" width="17.125" style="13" customWidth="1"/>
    <col min="2058" max="2058" width="8.125" style="13" customWidth="1"/>
    <col min="2059" max="2059" width="4" style="13" customWidth="1"/>
    <col min="2060" max="2060" width="0" style="13" hidden="1" customWidth="1"/>
    <col min="2061" max="2061" width="8.25" style="13" customWidth="1"/>
    <col min="2062" max="2062" width="0" style="13" hidden="1" customWidth="1"/>
    <col min="2063" max="2063" width="97.75" style="13" customWidth="1"/>
    <col min="2064" max="2064" width="14.125" style="13" customWidth="1"/>
    <col min="2065" max="2065" width="16" style="13" customWidth="1"/>
    <col min="2066" max="2068" width="10.125" style="13" customWidth="1"/>
    <col min="2069" max="2069" width="5.125" style="13" customWidth="1"/>
    <col min="2070" max="2076" width="8.875" style="13" customWidth="1"/>
    <col min="2077" max="2304" width="9" style="13"/>
    <col min="2305" max="2305" width="4.125" style="13" customWidth="1"/>
    <col min="2306" max="2306" width="22.5" style="13" customWidth="1"/>
    <col min="2307" max="2307" width="26.625" style="13" customWidth="1"/>
    <col min="2308" max="2308" width="17.125" style="13" customWidth="1"/>
    <col min="2309" max="2309" width="8.125" style="13" customWidth="1"/>
    <col min="2310" max="2310" width="4" style="13" customWidth="1"/>
    <col min="2311" max="2311" width="0" style="13" hidden="1" customWidth="1"/>
    <col min="2312" max="2312" width="23.25" style="13" customWidth="1"/>
    <col min="2313" max="2313" width="17.125" style="13" customWidth="1"/>
    <col min="2314" max="2314" width="8.125" style="13" customWidth="1"/>
    <col min="2315" max="2315" width="4" style="13" customWidth="1"/>
    <col min="2316" max="2316" width="0" style="13" hidden="1" customWidth="1"/>
    <col min="2317" max="2317" width="8.25" style="13" customWidth="1"/>
    <col min="2318" max="2318" width="0" style="13" hidden="1" customWidth="1"/>
    <col min="2319" max="2319" width="97.75" style="13" customWidth="1"/>
    <col min="2320" max="2320" width="14.125" style="13" customWidth="1"/>
    <col min="2321" max="2321" width="16" style="13" customWidth="1"/>
    <col min="2322" max="2324" width="10.125" style="13" customWidth="1"/>
    <col min="2325" max="2325" width="5.125" style="13" customWidth="1"/>
    <col min="2326" max="2332" width="8.875" style="13" customWidth="1"/>
    <col min="2333" max="2560" width="9" style="13"/>
    <col min="2561" max="2561" width="4.125" style="13" customWidth="1"/>
    <col min="2562" max="2562" width="22.5" style="13" customWidth="1"/>
    <col min="2563" max="2563" width="26.625" style="13" customWidth="1"/>
    <col min="2564" max="2564" width="17.125" style="13" customWidth="1"/>
    <col min="2565" max="2565" width="8.125" style="13" customWidth="1"/>
    <col min="2566" max="2566" width="4" style="13" customWidth="1"/>
    <col min="2567" max="2567" width="0" style="13" hidden="1" customWidth="1"/>
    <col min="2568" max="2568" width="23.25" style="13" customWidth="1"/>
    <col min="2569" max="2569" width="17.125" style="13" customWidth="1"/>
    <col min="2570" max="2570" width="8.125" style="13" customWidth="1"/>
    <col min="2571" max="2571" width="4" style="13" customWidth="1"/>
    <col min="2572" max="2572" width="0" style="13" hidden="1" customWidth="1"/>
    <col min="2573" max="2573" width="8.25" style="13" customWidth="1"/>
    <col min="2574" max="2574" width="0" style="13" hidden="1" customWidth="1"/>
    <col min="2575" max="2575" width="97.75" style="13" customWidth="1"/>
    <col min="2576" max="2576" width="14.125" style="13" customWidth="1"/>
    <col min="2577" max="2577" width="16" style="13" customWidth="1"/>
    <col min="2578" max="2580" width="10.125" style="13" customWidth="1"/>
    <col min="2581" max="2581" width="5.125" style="13" customWidth="1"/>
    <col min="2582" max="2588" width="8.875" style="13" customWidth="1"/>
    <col min="2589" max="2816" width="9" style="13"/>
    <col min="2817" max="2817" width="4.125" style="13" customWidth="1"/>
    <col min="2818" max="2818" width="22.5" style="13" customWidth="1"/>
    <col min="2819" max="2819" width="26.625" style="13" customWidth="1"/>
    <col min="2820" max="2820" width="17.125" style="13" customWidth="1"/>
    <col min="2821" max="2821" width="8.125" style="13" customWidth="1"/>
    <col min="2822" max="2822" width="4" style="13" customWidth="1"/>
    <col min="2823" max="2823" width="0" style="13" hidden="1" customWidth="1"/>
    <col min="2824" max="2824" width="23.25" style="13" customWidth="1"/>
    <col min="2825" max="2825" width="17.125" style="13" customWidth="1"/>
    <col min="2826" max="2826" width="8.125" style="13" customWidth="1"/>
    <col min="2827" max="2827" width="4" style="13" customWidth="1"/>
    <col min="2828" max="2828" width="0" style="13" hidden="1" customWidth="1"/>
    <col min="2829" max="2829" width="8.25" style="13" customWidth="1"/>
    <col min="2830" max="2830" width="0" style="13" hidden="1" customWidth="1"/>
    <col min="2831" max="2831" width="97.75" style="13" customWidth="1"/>
    <col min="2832" max="2832" width="14.125" style="13" customWidth="1"/>
    <col min="2833" max="2833" width="16" style="13" customWidth="1"/>
    <col min="2834" max="2836" width="10.125" style="13" customWidth="1"/>
    <col min="2837" max="2837" width="5.125" style="13" customWidth="1"/>
    <col min="2838" max="2844" width="8.875" style="13" customWidth="1"/>
    <col min="2845" max="3072" width="9" style="13"/>
    <col min="3073" max="3073" width="4.125" style="13" customWidth="1"/>
    <col min="3074" max="3074" width="22.5" style="13" customWidth="1"/>
    <col min="3075" max="3075" width="26.625" style="13" customWidth="1"/>
    <col min="3076" max="3076" width="17.125" style="13" customWidth="1"/>
    <col min="3077" max="3077" width="8.125" style="13" customWidth="1"/>
    <col min="3078" max="3078" width="4" style="13" customWidth="1"/>
    <col min="3079" max="3079" width="0" style="13" hidden="1" customWidth="1"/>
    <col min="3080" max="3080" width="23.25" style="13" customWidth="1"/>
    <col min="3081" max="3081" width="17.125" style="13" customWidth="1"/>
    <col min="3082" max="3082" width="8.125" style="13" customWidth="1"/>
    <col min="3083" max="3083" width="4" style="13" customWidth="1"/>
    <col min="3084" max="3084" width="0" style="13" hidden="1" customWidth="1"/>
    <col min="3085" max="3085" width="8.25" style="13" customWidth="1"/>
    <col min="3086" max="3086" width="0" style="13" hidden="1" customWidth="1"/>
    <col min="3087" max="3087" width="97.75" style="13" customWidth="1"/>
    <col min="3088" max="3088" width="14.125" style="13" customWidth="1"/>
    <col min="3089" max="3089" width="16" style="13" customWidth="1"/>
    <col min="3090" max="3092" width="10.125" style="13" customWidth="1"/>
    <col min="3093" max="3093" width="5.125" style="13" customWidth="1"/>
    <col min="3094" max="3100" width="8.875" style="13" customWidth="1"/>
    <col min="3101" max="3328" width="9" style="13"/>
    <col min="3329" max="3329" width="4.125" style="13" customWidth="1"/>
    <col min="3330" max="3330" width="22.5" style="13" customWidth="1"/>
    <col min="3331" max="3331" width="26.625" style="13" customWidth="1"/>
    <col min="3332" max="3332" width="17.125" style="13" customWidth="1"/>
    <col min="3333" max="3333" width="8.125" style="13" customWidth="1"/>
    <col min="3334" max="3334" width="4" style="13" customWidth="1"/>
    <col min="3335" max="3335" width="0" style="13" hidden="1" customWidth="1"/>
    <col min="3336" max="3336" width="23.25" style="13" customWidth="1"/>
    <col min="3337" max="3337" width="17.125" style="13" customWidth="1"/>
    <col min="3338" max="3338" width="8.125" style="13" customWidth="1"/>
    <col min="3339" max="3339" width="4" style="13" customWidth="1"/>
    <col min="3340" max="3340" width="0" style="13" hidden="1" customWidth="1"/>
    <col min="3341" max="3341" width="8.25" style="13" customWidth="1"/>
    <col min="3342" max="3342" width="0" style="13" hidden="1" customWidth="1"/>
    <col min="3343" max="3343" width="97.75" style="13" customWidth="1"/>
    <col min="3344" max="3344" width="14.125" style="13" customWidth="1"/>
    <col min="3345" max="3345" width="16" style="13" customWidth="1"/>
    <col min="3346" max="3348" width="10.125" style="13" customWidth="1"/>
    <col min="3349" max="3349" width="5.125" style="13" customWidth="1"/>
    <col min="3350" max="3356" width="8.875" style="13" customWidth="1"/>
    <col min="3357" max="3584" width="9" style="13"/>
    <col min="3585" max="3585" width="4.125" style="13" customWidth="1"/>
    <col min="3586" max="3586" width="22.5" style="13" customWidth="1"/>
    <col min="3587" max="3587" width="26.625" style="13" customWidth="1"/>
    <col min="3588" max="3588" width="17.125" style="13" customWidth="1"/>
    <col min="3589" max="3589" width="8.125" style="13" customWidth="1"/>
    <col min="3590" max="3590" width="4" style="13" customWidth="1"/>
    <col min="3591" max="3591" width="0" style="13" hidden="1" customWidth="1"/>
    <col min="3592" max="3592" width="23.25" style="13" customWidth="1"/>
    <col min="3593" max="3593" width="17.125" style="13" customWidth="1"/>
    <col min="3594" max="3594" width="8.125" style="13" customWidth="1"/>
    <col min="3595" max="3595" width="4" style="13" customWidth="1"/>
    <col min="3596" max="3596" width="0" style="13" hidden="1" customWidth="1"/>
    <col min="3597" max="3597" width="8.25" style="13" customWidth="1"/>
    <col min="3598" max="3598" width="0" style="13" hidden="1" customWidth="1"/>
    <col min="3599" max="3599" width="97.75" style="13" customWidth="1"/>
    <col min="3600" max="3600" width="14.125" style="13" customWidth="1"/>
    <col min="3601" max="3601" width="16" style="13" customWidth="1"/>
    <col min="3602" max="3604" width="10.125" style="13" customWidth="1"/>
    <col min="3605" max="3605" width="5.125" style="13" customWidth="1"/>
    <col min="3606" max="3612" width="8.875" style="13" customWidth="1"/>
    <col min="3613" max="3840" width="9" style="13"/>
    <col min="3841" max="3841" width="4.125" style="13" customWidth="1"/>
    <col min="3842" max="3842" width="22.5" style="13" customWidth="1"/>
    <col min="3843" max="3843" width="26.625" style="13" customWidth="1"/>
    <col min="3844" max="3844" width="17.125" style="13" customWidth="1"/>
    <col min="3845" max="3845" width="8.125" style="13" customWidth="1"/>
    <col min="3846" max="3846" width="4" style="13" customWidth="1"/>
    <col min="3847" max="3847" width="0" style="13" hidden="1" customWidth="1"/>
    <col min="3848" max="3848" width="23.25" style="13" customWidth="1"/>
    <col min="3849" max="3849" width="17.125" style="13" customWidth="1"/>
    <col min="3850" max="3850" width="8.125" style="13" customWidth="1"/>
    <col min="3851" max="3851" width="4" style="13" customWidth="1"/>
    <col min="3852" max="3852" width="0" style="13" hidden="1" customWidth="1"/>
    <col min="3853" max="3853" width="8.25" style="13" customWidth="1"/>
    <col min="3854" max="3854" width="0" style="13" hidden="1" customWidth="1"/>
    <col min="3855" max="3855" width="97.75" style="13" customWidth="1"/>
    <col min="3856" max="3856" width="14.125" style="13" customWidth="1"/>
    <col min="3857" max="3857" width="16" style="13" customWidth="1"/>
    <col min="3858" max="3860" width="10.125" style="13" customWidth="1"/>
    <col min="3861" max="3861" width="5.125" style="13" customWidth="1"/>
    <col min="3862" max="3868" width="8.875" style="13" customWidth="1"/>
    <col min="3869" max="4096" width="9" style="13"/>
    <col min="4097" max="4097" width="4.125" style="13" customWidth="1"/>
    <col min="4098" max="4098" width="22.5" style="13" customWidth="1"/>
    <col min="4099" max="4099" width="26.625" style="13" customWidth="1"/>
    <col min="4100" max="4100" width="17.125" style="13" customWidth="1"/>
    <col min="4101" max="4101" width="8.125" style="13" customWidth="1"/>
    <col min="4102" max="4102" width="4" style="13" customWidth="1"/>
    <col min="4103" max="4103" width="0" style="13" hidden="1" customWidth="1"/>
    <col min="4104" max="4104" width="23.25" style="13" customWidth="1"/>
    <col min="4105" max="4105" width="17.125" style="13" customWidth="1"/>
    <col min="4106" max="4106" width="8.125" style="13" customWidth="1"/>
    <col min="4107" max="4107" width="4" style="13" customWidth="1"/>
    <col min="4108" max="4108" width="0" style="13" hidden="1" customWidth="1"/>
    <col min="4109" max="4109" width="8.25" style="13" customWidth="1"/>
    <col min="4110" max="4110" width="0" style="13" hidden="1" customWidth="1"/>
    <col min="4111" max="4111" width="97.75" style="13" customWidth="1"/>
    <col min="4112" max="4112" width="14.125" style="13" customWidth="1"/>
    <col min="4113" max="4113" width="16" style="13" customWidth="1"/>
    <col min="4114" max="4116" width="10.125" style="13" customWidth="1"/>
    <col min="4117" max="4117" width="5.125" style="13" customWidth="1"/>
    <col min="4118" max="4124" width="8.875" style="13" customWidth="1"/>
    <col min="4125" max="4352" width="9" style="13"/>
    <col min="4353" max="4353" width="4.125" style="13" customWidth="1"/>
    <col min="4354" max="4354" width="22.5" style="13" customWidth="1"/>
    <col min="4355" max="4355" width="26.625" style="13" customWidth="1"/>
    <col min="4356" max="4356" width="17.125" style="13" customWidth="1"/>
    <col min="4357" max="4357" width="8.125" style="13" customWidth="1"/>
    <col min="4358" max="4358" width="4" style="13" customWidth="1"/>
    <col min="4359" max="4359" width="0" style="13" hidden="1" customWidth="1"/>
    <col min="4360" max="4360" width="23.25" style="13" customWidth="1"/>
    <col min="4361" max="4361" width="17.125" style="13" customWidth="1"/>
    <col min="4362" max="4362" width="8.125" style="13" customWidth="1"/>
    <col min="4363" max="4363" width="4" style="13" customWidth="1"/>
    <col min="4364" max="4364" width="0" style="13" hidden="1" customWidth="1"/>
    <col min="4365" max="4365" width="8.25" style="13" customWidth="1"/>
    <col min="4366" max="4366" width="0" style="13" hidden="1" customWidth="1"/>
    <col min="4367" max="4367" width="97.75" style="13" customWidth="1"/>
    <col min="4368" max="4368" width="14.125" style="13" customWidth="1"/>
    <col min="4369" max="4369" width="16" style="13" customWidth="1"/>
    <col min="4370" max="4372" width="10.125" style="13" customWidth="1"/>
    <col min="4373" max="4373" width="5.125" style="13" customWidth="1"/>
    <col min="4374" max="4380" width="8.875" style="13" customWidth="1"/>
    <col min="4381" max="4608" width="9" style="13"/>
    <col min="4609" max="4609" width="4.125" style="13" customWidth="1"/>
    <col min="4610" max="4610" width="22.5" style="13" customWidth="1"/>
    <col min="4611" max="4611" width="26.625" style="13" customWidth="1"/>
    <col min="4612" max="4612" width="17.125" style="13" customWidth="1"/>
    <col min="4613" max="4613" width="8.125" style="13" customWidth="1"/>
    <col min="4614" max="4614" width="4" style="13" customWidth="1"/>
    <col min="4615" max="4615" width="0" style="13" hidden="1" customWidth="1"/>
    <col min="4616" max="4616" width="23.25" style="13" customWidth="1"/>
    <col min="4617" max="4617" width="17.125" style="13" customWidth="1"/>
    <col min="4618" max="4618" width="8.125" style="13" customWidth="1"/>
    <col min="4619" max="4619" width="4" style="13" customWidth="1"/>
    <col min="4620" max="4620" width="0" style="13" hidden="1" customWidth="1"/>
    <col min="4621" max="4621" width="8.25" style="13" customWidth="1"/>
    <col min="4622" max="4622" width="0" style="13" hidden="1" customWidth="1"/>
    <col min="4623" max="4623" width="97.75" style="13" customWidth="1"/>
    <col min="4624" max="4624" width="14.125" style="13" customWidth="1"/>
    <col min="4625" max="4625" width="16" style="13" customWidth="1"/>
    <col min="4626" max="4628" width="10.125" style="13" customWidth="1"/>
    <col min="4629" max="4629" width="5.125" style="13" customWidth="1"/>
    <col min="4630" max="4636" width="8.875" style="13" customWidth="1"/>
    <col min="4637" max="4864" width="9" style="13"/>
    <col min="4865" max="4865" width="4.125" style="13" customWidth="1"/>
    <col min="4866" max="4866" width="22.5" style="13" customWidth="1"/>
    <col min="4867" max="4867" width="26.625" style="13" customWidth="1"/>
    <col min="4868" max="4868" width="17.125" style="13" customWidth="1"/>
    <col min="4869" max="4869" width="8.125" style="13" customWidth="1"/>
    <col min="4870" max="4870" width="4" style="13" customWidth="1"/>
    <col min="4871" max="4871" width="0" style="13" hidden="1" customWidth="1"/>
    <col min="4872" max="4872" width="23.25" style="13" customWidth="1"/>
    <col min="4873" max="4873" width="17.125" style="13" customWidth="1"/>
    <col min="4874" max="4874" width="8.125" style="13" customWidth="1"/>
    <col min="4875" max="4875" width="4" style="13" customWidth="1"/>
    <col min="4876" max="4876" width="0" style="13" hidden="1" customWidth="1"/>
    <col min="4877" max="4877" width="8.25" style="13" customWidth="1"/>
    <col min="4878" max="4878" width="0" style="13" hidden="1" customWidth="1"/>
    <col min="4879" max="4879" width="97.75" style="13" customWidth="1"/>
    <col min="4880" max="4880" width="14.125" style="13" customWidth="1"/>
    <col min="4881" max="4881" width="16" style="13" customWidth="1"/>
    <col min="4882" max="4884" width="10.125" style="13" customWidth="1"/>
    <col min="4885" max="4885" width="5.125" style="13" customWidth="1"/>
    <col min="4886" max="4892" width="8.875" style="13" customWidth="1"/>
    <col min="4893" max="5120" width="9" style="13"/>
    <col min="5121" max="5121" width="4.125" style="13" customWidth="1"/>
    <col min="5122" max="5122" width="22.5" style="13" customWidth="1"/>
    <col min="5123" max="5123" width="26.625" style="13" customWidth="1"/>
    <col min="5124" max="5124" width="17.125" style="13" customWidth="1"/>
    <col min="5125" max="5125" width="8.125" style="13" customWidth="1"/>
    <col min="5126" max="5126" width="4" style="13" customWidth="1"/>
    <col min="5127" max="5127" width="0" style="13" hidden="1" customWidth="1"/>
    <col min="5128" max="5128" width="23.25" style="13" customWidth="1"/>
    <col min="5129" max="5129" width="17.125" style="13" customWidth="1"/>
    <col min="5130" max="5130" width="8.125" style="13" customWidth="1"/>
    <col min="5131" max="5131" width="4" style="13" customWidth="1"/>
    <col min="5132" max="5132" width="0" style="13" hidden="1" customWidth="1"/>
    <col min="5133" max="5133" width="8.25" style="13" customWidth="1"/>
    <col min="5134" max="5134" width="0" style="13" hidden="1" customWidth="1"/>
    <col min="5135" max="5135" width="97.75" style="13" customWidth="1"/>
    <col min="5136" max="5136" width="14.125" style="13" customWidth="1"/>
    <col min="5137" max="5137" width="16" style="13" customWidth="1"/>
    <col min="5138" max="5140" width="10.125" style="13" customWidth="1"/>
    <col min="5141" max="5141" width="5.125" style="13" customWidth="1"/>
    <col min="5142" max="5148" width="8.875" style="13" customWidth="1"/>
    <col min="5149" max="5376" width="9" style="13"/>
    <col min="5377" max="5377" width="4.125" style="13" customWidth="1"/>
    <col min="5378" max="5378" width="22.5" style="13" customWidth="1"/>
    <col min="5379" max="5379" width="26.625" style="13" customWidth="1"/>
    <col min="5380" max="5380" width="17.125" style="13" customWidth="1"/>
    <col min="5381" max="5381" width="8.125" style="13" customWidth="1"/>
    <col min="5382" max="5382" width="4" style="13" customWidth="1"/>
    <col min="5383" max="5383" width="0" style="13" hidden="1" customWidth="1"/>
    <col min="5384" max="5384" width="23.25" style="13" customWidth="1"/>
    <col min="5385" max="5385" width="17.125" style="13" customWidth="1"/>
    <col min="5386" max="5386" width="8.125" style="13" customWidth="1"/>
    <col min="5387" max="5387" width="4" style="13" customWidth="1"/>
    <col min="5388" max="5388" width="0" style="13" hidden="1" customWidth="1"/>
    <col min="5389" max="5389" width="8.25" style="13" customWidth="1"/>
    <col min="5390" max="5390" width="0" style="13" hidden="1" customWidth="1"/>
    <col min="5391" max="5391" width="97.75" style="13" customWidth="1"/>
    <col min="5392" max="5392" width="14.125" style="13" customWidth="1"/>
    <col min="5393" max="5393" width="16" style="13" customWidth="1"/>
    <col min="5394" max="5396" width="10.125" style="13" customWidth="1"/>
    <col min="5397" max="5397" width="5.125" style="13" customWidth="1"/>
    <col min="5398" max="5404" width="8.875" style="13" customWidth="1"/>
    <col min="5405" max="5632" width="9" style="13"/>
    <col min="5633" max="5633" width="4.125" style="13" customWidth="1"/>
    <col min="5634" max="5634" width="22.5" style="13" customWidth="1"/>
    <col min="5635" max="5635" width="26.625" style="13" customWidth="1"/>
    <col min="5636" max="5636" width="17.125" style="13" customWidth="1"/>
    <col min="5637" max="5637" width="8.125" style="13" customWidth="1"/>
    <col min="5638" max="5638" width="4" style="13" customWidth="1"/>
    <col min="5639" max="5639" width="0" style="13" hidden="1" customWidth="1"/>
    <col min="5640" max="5640" width="23.25" style="13" customWidth="1"/>
    <col min="5641" max="5641" width="17.125" style="13" customWidth="1"/>
    <col min="5642" max="5642" width="8.125" style="13" customWidth="1"/>
    <col min="5643" max="5643" width="4" style="13" customWidth="1"/>
    <col min="5644" max="5644" width="0" style="13" hidden="1" customWidth="1"/>
    <col min="5645" max="5645" width="8.25" style="13" customWidth="1"/>
    <col min="5646" max="5646" width="0" style="13" hidden="1" customWidth="1"/>
    <col min="5647" max="5647" width="97.75" style="13" customWidth="1"/>
    <col min="5648" max="5648" width="14.125" style="13" customWidth="1"/>
    <col min="5649" max="5649" width="16" style="13" customWidth="1"/>
    <col min="5650" max="5652" width="10.125" style="13" customWidth="1"/>
    <col min="5653" max="5653" width="5.125" style="13" customWidth="1"/>
    <col min="5654" max="5660" width="8.875" style="13" customWidth="1"/>
    <col min="5661" max="5888" width="9" style="13"/>
    <col min="5889" max="5889" width="4.125" style="13" customWidth="1"/>
    <col min="5890" max="5890" width="22.5" style="13" customWidth="1"/>
    <col min="5891" max="5891" width="26.625" style="13" customWidth="1"/>
    <col min="5892" max="5892" width="17.125" style="13" customWidth="1"/>
    <col min="5893" max="5893" width="8.125" style="13" customWidth="1"/>
    <col min="5894" max="5894" width="4" style="13" customWidth="1"/>
    <col min="5895" max="5895" width="0" style="13" hidden="1" customWidth="1"/>
    <col min="5896" max="5896" width="23.25" style="13" customWidth="1"/>
    <col min="5897" max="5897" width="17.125" style="13" customWidth="1"/>
    <col min="5898" max="5898" width="8.125" style="13" customWidth="1"/>
    <col min="5899" max="5899" width="4" style="13" customWidth="1"/>
    <col min="5900" max="5900" width="0" style="13" hidden="1" customWidth="1"/>
    <col min="5901" max="5901" width="8.25" style="13" customWidth="1"/>
    <col min="5902" max="5902" width="0" style="13" hidden="1" customWidth="1"/>
    <col min="5903" max="5903" width="97.75" style="13" customWidth="1"/>
    <col min="5904" max="5904" width="14.125" style="13" customWidth="1"/>
    <col min="5905" max="5905" width="16" style="13" customWidth="1"/>
    <col min="5906" max="5908" width="10.125" style="13" customWidth="1"/>
    <col min="5909" max="5909" width="5.125" style="13" customWidth="1"/>
    <col min="5910" max="5916" width="8.875" style="13" customWidth="1"/>
    <col min="5917" max="6144" width="9" style="13"/>
    <col min="6145" max="6145" width="4.125" style="13" customWidth="1"/>
    <col min="6146" max="6146" width="22.5" style="13" customWidth="1"/>
    <col min="6147" max="6147" width="26.625" style="13" customWidth="1"/>
    <col min="6148" max="6148" width="17.125" style="13" customWidth="1"/>
    <col min="6149" max="6149" width="8.125" style="13" customWidth="1"/>
    <col min="6150" max="6150" width="4" style="13" customWidth="1"/>
    <col min="6151" max="6151" width="0" style="13" hidden="1" customWidth="1"/>
    <col min="6152" max="6152" width="23.25" style="13" customWidth="1"/>
    <col min="6153" max="6153" width="17.125" style="13" customWidth="1"/>
    <col min="6154" max="6154" width="8.125" style="13" customWidth="1"/>
    <col min="6155" max="6155" width="4" style="13" customWidth="1"/>
    <col min="6156" max="6156" width="0" style="13" hidden="1" customWidth="1"/>
    <col min="6157" max="6157" width="8.25" style="13" customWidth="1"/>
    <col min="6158" max="6158" width="0" style="13" hidden="1" customWidth="1"/>
    <col min="6159" max="6159" width="97.75" style="13" customWidth="1"/>
    <col min="6160" max="6160" width="14.125" style="13" customWidth="1"/>
    <col min="6161" max="6161" width="16" style="13" customWidth="1"/>
    <col min="6162" max="6164" width="10.125" style="13" customWidth="1"/>
    <col min="6165" max="6165" width="5.125" style="13" customWidth="1"/>
    <col min="6166" max="6172" width="8.875" style="13" customWidth="1"/>
    <col min="6173" max="6400" width="9" style="13"/>
    <col min="6401" max="6401" width="4.125" style="13" customWidth="1"/>
    <col min="6402" max="6402" width="22.5" style="13" customWidth="1"/>
    <col min="6403" max="6403" width="26.625" style="13" customWidth="1"/>
    <col min="6404" max="6404" width="17.125" style="13" customWidth="1"/>
    <col min="6405" max="6405" width="8.125" style="13" customWidth="1"/>
    <col min="6406" max="6406" width="4" style="13" customWidth="1"/>
    <col min="6407" max="6407" width="0" style="13" hidden="1" customWidth="1"/>
    <col min="6408" max="6408" width="23.25" style="13" customWidth="1"/>
    <col min="6409" max="6409" width="17.125" style="13" customWidth="1"/>
    <col min="6410" max="6410" width="8.125" style="13" customWidth="1"/>
    <col min="6411" max="6411" width="4" style="13" customWidth="1"/>
    <col min="6412" max="6412" width="0" style="13" hidden="1" customWidth="1"/>
    <col min="6413" max="6413" width="8.25" style="13" customWidth="1"/>
    <col min="6414" max="6414" width="0" style="13" hidden="1" customWidth="1"/>
    <col min="6415" max="6415" width="97.75" style="13" customWidth="1"/>
    <col min="6416" max="6416" width="14.125" style="13" customWidth="1"/>
    <col min="6417" max="6417" width="16" style="13" customWidth="1"/>
    <col min="6418" max="6420" width="10.125" style="13" customWidth="1"/>
    <col min="6421" max="6421" width="5.125" style="13" customWidth="1"/>
    <col min="6422" max="6428" width="8.875" style="13" customWidth="1"/>
    <col min="6429" max="6656" width="9" style="13"/>
    <col min="6657" max="6657" width="4.125" style="13" customWidth="1"/>
    <col min="6658" max="6658" width="22.5" style="13" customWidth="1"/>
    <col min="6659" max="6659" width="26.625" style="13" customWidth="1"/>
    <col min="6660" max="6660" width="17.125" style="13" customWidth="1"/>
    <col min="6661" max="6661" width="8.125" style="13" customWidth="1"/>
    <col min="6662" max="6662" width="4" style="13" customWidth="1"/>
    <col min="6663" max="6663" width="0" style="13" hidden="1" customWidth="1"/>
    <col min="6664" max="6664" width="23.25" style="13" customWidth="1"/>
    <col min="6665" max="6665" width="17.125" style="13" customWidth="1"/>
    <col min="6666" max="6666" width="8.125" style="13" customWidth="1"/>
    <col min="6667" max="6667" width="4" style="13" customWidth="1"/>
    <col min="6668" max="6668" width="0" style="13" hidden="1" customWidth="1"/>
    <col min="6669" max="6669" width="8.25" style="13" customWidth="1"/>
    <col min="6670" max="6670" width="0" style="13" hidden="1" customWidth="1"/>
    <col min="6671" max="6671" width="97.75" style="13" customWidth="1"/>
    <col min="6672" max="6672" width="14.125" style="13" customWidth="1"/>
    <col min="6673" max="6673" width="16" style="13" customWidth="1"/>
    <col min="6674" max="6676" width="10.125" style="13" customWidth="1"/>
    <col min="6677" max="6677" width="5.125" style="13" customWidth="1"/>
    <col min="6678" max="6684" width="8.875" style="13" customWidth="1"/>
    <col min="6685" max="6912" width="9" style="13"/>
    <col min="6913" max="6913" width="4.125" style="13" customWidth="1"/>
    <col min="6914" max="6914" width="22.5" style="13" customWidth="1"/>
    <col min="6915" max="6915" width="26.625" style="13" customWidth="1"/>
    <col min="6916" max="6916" width="17.125" style="13" customWidth="1"/>
    <col min="6917" max="6917" width="8.125" style="13" customWidth="1"/>
    <col min="6918" max="6918" width="4" style="13" customWidth="1"/>
    <col min="6919" max="6919" width="0" style="13" hidden="1" customWidth="1"/>
    <col min="6920" max="6920" width="23.25" style="13" customWidth="1"/>
    <col min="6921" max="6921" width="17.125" style="13" customWidth="1"/>
    <col min="6922" max="6922" width="8.125" style="13" customWidth="1"/>
    <col min="6923" max="6923" width="4" style="13" customWidth="1"/>
    <col min="6924" max="6924" width="0" style="13" hidden="1" customWidth="1"/>
    <col min="6925" max="6925" width="8.25" style="13" customWidth="1"/>
    <col min="6926" max="6926" width="0" style="13" hidden="1" customWidth="1"/>
    <col min="6927" max="6927" width="97.75" style="13" customWidth="1"/>
    <col min="6928" max="6928" width="14.125" style="13" customWidth="1"/>
    <col min="6929" max="6929" width="16" style="13" customWidth="1"/>
    <col min="6930" max="6932" width="10.125" style="13" customWidth="1"/>
    <col min="6933" max="6933" width="5.125" style="13" customWidth="1"/>
    <col min="6934" max="6940" width="8.875" style="13" customWidth="1"/>
    <col min="6941" max="7168" width="9" style="13"/>
    <col min="7169" max="7169" width="4.125" style="13" customWidth="1"/>
    <col min="7170" max="7170" width="22.5" style="13" customWidth="1"/>
    <col min="7171" max="7171" width="26.625" style="13" customWidth="1"/>
    <col min="7172" max="7172" width="17.125" style="13" customWidth="1"/>
    <col min="7173" max="7173" width="8.125" style="13" customWidth="1"/>
    <col min="7174" max="7174" width="4" style="13" customWidth="1"/>
    <col min="7175" max="7175" width="0" style="13" hidden="1" customWidth="1"/>
    <col min="7176" max="7176" width="23.25" style="13" customWidth="1"/>
    <col min="7177" max="7177" width="17.125" style="13" customWidth="1"/>
    <col min="7178" max="7178" width="8.125" style="13" customWidth="1"/>
    <col min="7179" max="7179" width="4" style="13" customWidth="1"/>
    <col min="7180" max="7180" width="0" style="13" hidden="1" customWidth="1"/>
    <col min="7181" max="7181" width="8.25" style="13" customWidth="1"/>
    <col min="7182" max="7182" width="0" style="13" hidden="1" customWidth="1"/>
    <col min="7183" max="7183" width="97.75" style="13" customWidth="1"/>
    <col min="7184" max="7184" width="14.125" style="13" customWidth="1"/>
    <col min="7185" max="7185" width="16" style="13" customWidth="1"/>
    <col min="7186" max="7188" width="10.125" style="13" customWidth="1"/>
    <col min="7189" max="7189" width="5.125" style="13" customWidth="1"/>
    <col min="7190" max="7196" width="8.875" style="13" customWidth="1"/>
    <col min="7197" max="7424" width="9" style="13"/>
    <col min="7425" max="7425" width="4.125" style="13" customWidth="1"/>
    <col min="7426" max="7426" width="22.5" style="13" customWidth="1"/>
    <col min="7427" max="7427" width="26.625" style="13" customWidth="1"/>
    <col min="7428" max="7428" width="17.125" style="13" customWidth="1"/>
    <col min="7429" max="7429" width="8.125" style="13" customWidth="1"/>
    <col min="7430" max="7430" width="4" style="13" customWidth="1"/>
    <col min="7431" max="7431" width="0" style="13" hidden="1" customWidth="1"/>
    <col min="7432" max="7432" width="23.25" style="13" customWidth="1"/>
    <col min="7433" max="7433" width="17.125" style="13" customWidth="1"/>
    <col min="7434" max="7434" width="8.125" style="13" customWidth="1"/>
    <col min="7435" max="7435" width="4" style="13" customWidth="1"/>
    <col min="7436" max="7436" width="0" style="13" hidden="1" customWidth="1"/>
    <col min="7437" max="7437" width="8.25" style="13" customWidth="1"/>
    <col min="7438" max="7438" width="0" style="13" hidden="1" customWidth="1"/>
    <col min="7439" max="7439" width="97.75" style="13" customWidth="1"/>
    <col min="7440" max="7440" width="14.125" style="13" customWidth="1"/>
    <col min="7441" max="7441" width="16" style="13" customWidth="1"/>
    <col min="7442" max="7444" width="10.125" style="13" customWidth="1"/>
    <col min="7445" max="7445" width="5.125" style="13" customWidth="1"/>
    <col min="7446" max="7452" width="8.875" style="13" customWidth="1"/>
    <col min="7453" max="7680" width="9" style="13"/>
    <col min="7681" max="7681" width="4.125" style="13" customWidth="1"/>
    <col min="7682" max="7682" width="22.5" style="13" customWidth="1"/>
    <col min="7683" max="7683" width="26.625" style="13" customWidth="1"/>
    <col min="7684" max="7684" width="17.125" style="13" customWidth="1"/>
    <col min="7685" max="7685" width="8.125" style="13" customWidth="1"/>
    <col min="7686" max="7686" width="4" style="13" customWidth="1"/>
    <col min="7687" max="7687" width="0" style="13" hidden="1" customWidth="1"/>
    <col min="7688" max="7688" width="23.25" style="13" customWidth="1"/>
    <col min="7689" max="7689" width="17.125" style="13" customWidth="1"/>
    <col min="7690" max="7690" width="8.125" style="13" customWidth="1"/>
    <col min="7691" max="7691" width="4" style="13" customWidth="1"/>
    <col min="7692" max="7692" width="0" style="13" hidden="1" customWidth="1"/>
    <col min="7693" max="7693" width="8.25" style="13" customWidth="1"/>
    <col min="7694" max="7694" width="0" style="13" hidden="1" customWidth="1"/>
    <col min="7695" max="7695" width="97.75" style="13" customWidth="1"/>
    <col min="7696" max="7696" width="14.125" style="13" customWidth="1"/>
    <col min="7697" max="7697" width="16" style="13" customWidth="1"/>
    <col min="7698" max="7700" width="10.125" style="13" customWidth="1"/>
    <col min="7701" max="7701" width="5.125" style="13" customWidth="1"/>
    <col min="7702" max="7708" width="8.875" style="13" customWidth="1"/>
    <col min="7709" max="7936" width="9" style="13"/>
    <col min="7937" max="7937" width="4.125" style="13" customWidth="1"/>
    <col min="7938" max="7938" width="22.5" style="13" customWidth="1"/>
    <col min="7939" max="7939" width="26.625" style="13" customWidth="1"/>
    <col min="7940" max="7940" width="17.125" style="13" customWidth="1"/>
    <col min="7941" max="7941" width="8.125" style="13" customWidth="1"/>
    <col min="7942" max="7942" width="4" style="13" customWidth="1"/>
    <col min="7943" max="7943" width="0" style="13" hidden="1" customWidth="1"/>
    <col min="7944" max="7944" width="23.25" style="13" customWidth="1"/>
    <col min="7945" max="7945" width="17.125" style="13" customWidth="1"/>
    <col min="7946" max="7946" width="8.125" style="13" customWidth="1"/>
    <col min="7947" max="7947" width="4" style="13" customWidth="1"/>
    <col min="7948" max="7948" width="0" style="13" hidden="1" customWidth="1"/>
    <col min="7949" max="7949" width="8.25" style="13" customWidth="1"/>
    <col min="7950" max="7950" width="0" style="13" hidden="1" customWidth="1"/>
    <col min="7951" max="7951" width="97.75" style="13" customWidth="1"/>
    <col min="7952" max="7952" width="14.125" style="13" customWidth="1"/>
    <col min="7953" max="7953" width="16" style="13" customWidth="1"/>
    <col min="7954" max="7956" width="10.125" style="13" customWidth="1"/>
    <col min="7957" max="7957" width="5.125" style="13" customWidth="1"/>
    <col min="7958" max="7964" width="8.875" style="13" customWidth="1"/>
    <col min="7965" max="8192" width="9" style="13"/>
    <col min="8193" max="8193" width="4.125" style="13" customWidth="1"/>
    <col min="8194" max="8194" width="22.5" style="13" customWidth="1"/>
    <col min="8195" max="8195" width="26.625" style="13" customWidth="1"/>
    <col min="8196" max="8196" width="17.125" style="13" customWidth="1"/>
    <col min="8197" max="8197" width="8.125" style="13" customWidth="1"/>
    <col min="8198" max="8198" width="4" style="13" customWidth="1"/>
    <col min="8199" max="8199" width="0" style="13" hidden="1" customWidth="1"/>
    <col min="8200" max="8200" width="23.25" style="13" customWidth="1"/>
    <col min="8201" max="8201" width="17.125" style="13" customWidth="1"/>
    <col min="8202" max="8202" width="8.125" style="13" customWidth="1"/>
    <col min="8203" max="8203" width="4" style="13" customWidth="1"/>
    <col min="8204" max="8204" width="0" style="13" hidden="1" customWidth="1"/>
    <col min="8205" max="8205" width="8.25" style="13" customWidth="1"/>
    <col min="8206" max="8206" width="0" style="13" hidden="1" customWidth="1"/>
    <col min="8207" max="8207" width="97.75" style="13" customWidth="1"/>
    <col min="8208" max="8208" width="14.125" style="13" customWidth="1"/>
    <col min="8209" max="8209" width="16" style="13" customWidth="1"/>
    <col min="8210" max="8212" width="10.125" style="13" customWidth="1"/>
    <col min="8213" max="8213" width="5.125" style="13" customWidth="1"/>
    <col min="8214" max="8220" width="8.875" style="13" customWidth="1"/>
    <col min="8221" max="8448" width="9" style="13"/>
    <col min="8449" max="8449" width="4.125" style="13" customWidth="1"/>
    <col min="8450" max="8450" width="22.5" style="13" customWidth="1"/>
    <col min="8451" max="8451" width="26.625" style="13" customWidth="1"/>
    <col min="8452" max="8452" width="17.125" style="13" customWidth="1"/>
    <col min="8453" max="8453" width="8.125" style="13" customWidth="1"/>
    <col min="8454" max="8454" width="4" style="13" customWidth="1"/>
    <col min="8455" max="8455" width="0" style="13" hidden="1" customWidth="1"/>
    <col min="8456" max="8456" width="23.25" style="13" customWidth="1"/>
    <col min="8457" max="8457" width="17.125" style="13" customWidth="1"/>
    <col min="8458" max="8458" width="8.125" style="13" customWidth="1"/>
    <col min="8459" max="8459" width="4" style="13" customWidth="1"/>
    <col min="8460" max="8460" width="0" style="13" hidden="1" customWidth="1"/>
    <col min="8461" max="8461" width="8.25" style="13" customWidth="1"/>
    <col min="8462" max="8462" width="0" style="13" hidden="1" customWidth="1"/>
    <col min="8463" max="8463" width="97.75" style="13" customWidth="1"/>
    <col min="8464" max="8464" width="14.125" style="13" customWidth="1"/>
    <col min="8465" max="8465" width="16" style="13" customWidth="1"/>
    <col min="8466" max="8468" width="10.125" style="13" customWidth="1"/>
    <col min="8469" max="8469" width="5.125" style="13" customWidth="1"/>
    <col min="8470" max="8476" width="8.875" style="13" customWidth="1"/>
    <col min="8477" max="8704" width="9" style="13"/>
    <col min="8705" max="8705" width="4.125" style="13" customWidth="1"/>
    <col min="8706" max="8706" width="22.5" style="13" customWidth="1"/>
    <col min="8707" max="8707" width="26.625" style="13" customWidth="1"/>
    <col min="8708" max="8708" width="17.125" style="13" customWidth="1"/>
    <col min="8709" max="8709" width="8.125" style="13" customWidth="1"/>
    <col min="8710" max="8710" width="4" style="13" customWidth="1"/>
    <col min="8711" max="8711" width="0" style="13" hidden="1" customWidth="1"/>
    <col min="8712" max="8712" width="23.25" style="13" customWidth="1"/>
    <col min="8713" max="8713" width="17.125" style="13" customWidth="1"/>
    <col min="8714" max="8714" width="8.125" style="13" customWidth="1"/>
    <col min="8715" max="8715" width="4" style="13" customWidth="1"/>
    <col min="8716" max="8716" width="0" style="13" hidden="1" customWidth="1"/>
    <col min="8717" max="8717" width="8.25" style="13" customWidth="1"/>
    <col min="8718" max="8718" width="0" style="13" hidden="1" customWidth="1"/>
    <col min="8719" max="8719" width="97.75" style="13" customWidth="1"/>
    <col min="8720" max="8720" width="14.125" style="13" customWidth="1"/>
    <col min="8721" max="8721" width="16" style="13" customWidth="1"/>
    <col min="8722" max="8724" width="10.125" style="13" customWidth="1"/>
    <col min="8725" max="8725" width="5.125" style="13" customWidth="1"/>
    <col min="8726" max="8732" width="8.875" style="13" customWidth="1"/>
    <col min="8733" max="8960" width="9" style="13"/>
    <col min="8961" max="8961" width="4.125" style="13" customWidth="1"/>
    <col min="8962" max="8962" width="22.5" style="13" customWidth="1"/>
    <col min="8963" max="8963" width="26.625" style="13" customWidth="1"/>
    <col min="8964" max="8964" width="17.125" style="13" customWidth="1"/>
    <col min="8965" max="8965" width="8.125" style="13" customWidth="1"/>
    <col min="8966" max="8966" width="4" style="13" customWidth="1"/>
    <col min="8967" max="8967" width="0" style="13" hidden="1" customWidth="1"/>
    <col min="8968" max="8968" width="23.25" style="13" customWidth="1"/>
    <col min="8969" max="8969" width="17.125" style="13" customWidth="1"/>
    <col min="8970" max="8970" width="8.125" style="13" customWidth="1"/>
    <col min="8971" max="8971" width="4" style="13" customWidth="1"/>
    <col min="8972" max="8972" width="0" style="13" hidden="1" customWidth="1"/>
    <col min="8973" max="8973" width="8.25" style="13" customWidth="1"/>
    <col min="8974" max="8974" width="0" style="13" hidden="1" customWidth="1"/>
    <col min="8975" max="8975" width="97.75" style="13" customWidth="1"/>
    <col min="8976" max="8976" width="14.125" style="13" customWidth="1"/>
    <col min="8977" max="8977" width="16" style="13" customWidth="1"/>
    <col min="8978" max="8980" width="10.125" style="13" customWidth="1"/>
    <col min="8981" max="8981" width="5.125" style="13" customWidth="1"/>
    <col min="8982" max="8988" width="8.875" style="13" customWidth="1"/>
    <col min="8989" max="9216" width="9" style="13"/>
    <col min="9217" max="9217" width="4.125" style="13" customWidth="1"/>
    <col min="9218" max="9218" width="22.5" style="13" customWidth="1"/>
    <col min="9219" max="9219" width="26.625" style="13" customWidth="1"/>
    <col min="9220" max="9220" width="17.125" style="13" customWidth="1"/>
    <col min="9221" max="9221" width="8.125" style="13" customWidth="1"/>
    <col min="9222" max="9222" width="4" style="13" customWidth="1"/>
    <col min="9223" max="9223" width="0" style="13" hidden="1" customWidth="1"/>
    <col min="9224" max="9224" width="23.25" style="13" customWidth="1"/>
    <col min="9225" max="9225" width="17.125" style="13" customWidth="1"/>
    <col min="9226" max="9226" width="8.125" style="13" customWidth="1"/>
    <col min="9227" max="9227" width="4" style="13" customWidth="1"/>
    <col min="9228" max="9228" width="0" style="13" hidden="1" customWidth="1"/>
    <col min="9229" max="9229" width="8.25" style="13" customWidth="1"/>
    <col min="9230" max="9230" width="0" style="13" hidden="1" customWidth="1"/>
    <col min="9231" max="9231" width="97.75" style="13" customWidth="1"/>
    <col min="9232" max="9232" width="14.125" style="13" customWidth="1"/>
    <col min="9233" max="9233" width="16" style="13" customWidth="1"/>
    <col min="9234" max="9236" width="10.125" style="13" customWidth="1"/>
    <col min="9237" max="9237" width="5.125" style="13" customWidth="1"/>
    <col min="9238" max="9244" width="8.875" style="13" customWidth="1"/>
    <col min="9245" max="9472" width="9" style="13"/>
    <col min="9473" max="9473" width="4.125" style="13" customWidth="1"/>
    <col min="9474" max="9474" width="22.5" style="13" customWidth="1"/>
    <col min="9475" max="9475" width="26.625" style="13" customWidth="1"/>
    <col min="9476" max="9476" width="17.125" style="13" customWidth="1"/>
    <col min="9477" max="9477" width="8.125" style="13" customWidth="1"/>
    <col min="9478" max="9478" width="4" style="13" customWidth="1"/>
    <col min="9479" max="9479" width="0" style="13" hidden="1" customWidth="1"/>
    <col min="9480" max="9480" width="23.25" style="13" customWidth="1"/>
    <col min="9481" max="9481" width="17.125" style="13" customWidth="1"/>
    <col min="9482" max="9482" width="8.125" style="13" customWidth="1"/>
    <col min="9483" max="9483" width="4" style="13" customWidth="1"/>
    <col min="9484" max="9484" width="0" style="13" hidden="1" customWidth="1"/>
    <col min="9485" max="9485" width="8.25" style="13" customWidth="1"/>
    <col min="9486" max="9486" width="0" style="13" hidden="1" customWidth="1"/>
    <col min="9487" max="9487" width="97.75" style="13" customWidth="1"/>
    <col min="9488" max="9488" width="14.125" style="13" customWidth="1"/>
    <col min="9489" max="9489" width="16" style="13" customWidth="1"/>
    <col min="9490" max="9492" width="10.125" style="13" customWidth="1"/>
    <col min="9493" max="9493" width="5.125" style="13" customWidth="1"/>
    <col min="9494" max="9500" width="8.875" style="13" customWidth="1"/>
    <col min="9501" max="9728" width="9" style="13"/>
    <col min="9729" max="9729" width="4.125" style="13" customWidth="1"/>
    <col min="9730" max="9730" width="22.5" style="13" customWidth="1"/>
    <col min="9731" max="9731" width="26.625" style="13" customWidth="1"/>
    <col min="9732" max="9732" width="17.125" style="13" customWidth="1"/>
    <col min="9733" max="9733" width="8.125" style="13" customWidth="1"/>
    <col min="9734" max="9734" width="4" style="13" customWidth="1"/>
    <col min="9735" max="9735" width="0" style="13" hidden="1" customWidth="1"/>
    <col min="9736" max="9736" width="23.25" style="13" customWidth="1"/>
    <col min="9737" max="9737" width="17.125" style="13" customWidth="1"/>
    <col min="9738" max="9738" width="8.125" style="13" customWidth="1"/>
    <col min="9739" max="9739" width="4" style="13" customWidth="1"/>
    <col min="9740" max="9740" width="0" style="13" hidden="1" customWidth="1"/>
    <col min="9741" max="9741" width="8.25" style="13" customWidth="1"/>
    <col min="9742" max="9742" width="0" style="13" hidden="1" customWidth="1"/>
    <col min="9743" max="9743" width="97.75" style="13" customWidth="1"/>
    <col min="9744" max="9744" width="14.125" style="13" customWidth="1"/>
    <col min="9745" max="9745" width="16" style="13" customWidth="1"/>
    <col min="9746" max="9748" width="10.125" style="13" customWidth="1"/>
    <col min="9749" max="9749" width="5.125" style="13" customWidth="1"/>
    <col min="9750" max="9756" width="8.875" style="13" customWidth="1"/>
    <col min="9757" max="9984" width="9" style="13"/>
    <col min="9985" max="9985" width="4.125" style="13" customWidth="1"/>
    <col min="9986" max="9986" width="22.5" style="13" customWidth="1"/>
    <col min="9987" max="9987" width="26.625" style="13" customWidth="1"/>
    <col min="9988" max="9988" width="17.125" style="13" customWidth="1"/>
    <col min="9989" max="9989" width="8.125" style="13" customWidth="1"/>
    <col min="9990" max="9990" width="4" style="13" customWidth="1"/>
    <col min="9991" max="9991" width="0" style="13" hidden="1" customWidth="1"/>
    <col min="9992" max="9992" width="23.25" style="13" customWidth="1"/>
    <col min="9993" max="9993" width="17.125" style="13" customWidth="1"/>
    <col min="9994" max="9994" width="8.125" style="13" customWidth="1"/>
    <col min="9995" max="9995" width="4" style="13" customWidth="1"/>
    <col min="9996" max="9996" width="0" style="13" hidden="1" customWidth="1"/>
    <col min="9997" max="9997" width="8.25" style="13" customWidth="1"/>
    <col min="9998" max="9998" width="0" style="13" hidden="1" customWidth="1"/>
    <col min="9999" max="9999" width="97.75" style="13" customWidth="1"/>
    <col min="10000" max="10000" width="14.125" style="13" customWidth="1"/>
    <col min="10001" max="10001" width="16" style="13" customWidth="1"/>
    <col min="10002" max="10004" width="10.125" style="13" customWidth="1"/>
    <col min="10005" max="10005" width="5.125" style="13" customWidth="1"/>
    <col min="10006" max="10012" width="8.875" style="13" customWidth="1"/>
    <col min="10013" max="10240" width="9" style="13"/>
    <col min="10241" max="10241" width="4.125" style="13" customWidth="1"/>
    <col min="10242" max="10242" width="22.5" style="13" customWidth="1"/>
    <col min="10243" max="10243" width="26.625" style="13" customWidth="1"/>
    <col min="10244" max="10244" width="17.125" style="13" customWidth="1"/>
    <col min="10245" max="10245" width="8.125" style="13" customWidth="1"/>
    <col min="10246" max="10246" width="4" style="13" customWidth="1"/>
    <col min="10247" max="10247" width="0" style="13" hidden="1" customWidth="1"/>
    <col min="10248" max="10248" width="23.25" style="13" customWidth="1"/>
    <col min="10249" max="10249" width="17.125" style="13" customWidth="1"/>
    <col min="10250" max="10250" width="8.125" style="13" customWidth="1"/>
    <col min="10251" max="10251" width="4" style="13" customWidth="1"/>
    <col min="10252" max="10252" width="0" style="13" hidden="1" customWidth="1"/>
    <col min="10253" max="10253" width="8.25" style="13" customWidth="1"/>
    <col min="10254" max="10254" width="0" style="13" hidden="1" customWidth="1"/>
    <col min="10255" max="10255" width="97.75" style="13" customWidth="1"/>
    <col min="10256" max="10256" width="14.125" style="13" customWidth="1"/>
    <col min="10257" max="10257" width="16" style="13" customWidth="1"/>
    <col min="10258" max="10260" width="10.125" style="13" customWidth="1"/>
    <col min="10261" max="10261" width="5.125" style="13" customWidth="1"/>
    <col min="10262" max="10268" width="8.875" style="13" customWidth="1"/>
    <col min="10269" max="10496" width="9" style="13"/>
    <col min="10497" max="10497" width="4.125" style="13" customWidth="1"/>
    <col min="10498" max="10498" width="22.5" style="13" customWidth="1"/>
    <col min="10499" max="10499" width="26.625" style="13" customWidth="1"/>
    <col min="10500" max="10500" width="17.125" style="13" customWidth="1"/>
    <col min="10501" max="10501" width="8.125" style="13" customWidth="1"/>
    <col min="10502" max="10502" width="4" style="13" customWidth="1"/>
    <col min="10503" max="10503" width="0" style="13" hidden="1" customWidth="1"/>
    <col min="10504" max="10504" width="23.25" style="13" customWidth="1"/>
    <col min="10505" max="10505" width="17.125" style="13" customWidth="1"/>
    <col min="10506" max="10506" width="8.125" style="13" customWidth="1"/>
    <col min="10507" max="10507" width="4" style="13" customWidth="1"/>
    <col min="10508" max="10508" width="0" style="13" hidden="1" customWidth="1"/>
    <col min="10509" max="10509" width="8.25" style="13" customWidth="1"/>
    <col min="10510" max="10510" width="0" style="13" hidden="1" customWidth="1"/>
    <col min="10511" max="10511" width="97.75" style="13" customWidth="1"/>
    <col min="10512" max="10512" width="14.125" style="13" customWidth="1"/>
    <col min="10513" max="10513" width="16" style="13" customWidth="1"/>
    <col min="10514" max="10516" width="10.125" style="13" customWidth="1"/>
    <col min="10517" max="10517" width="5.125" style="13" customWidth="1"/>
    <col min="10518" max="10524" width="8.875" style="13" customWidth="1"/>
    <col min="10525" max="10752" width="9" style="13"/>
    <col min="10753" max="10753" width="4.125" style="13" customWidth="1"/>
    <col min="10754" max="10754" width="22.5" style="13" customWidth="1"/>
    <col min="10755" max="10755" width="26.625" style="13" customWidth="1"/>
    <col min="10756" max="10756" width="17.125" style="13" customWidth="1"/>
    <col min="10757" max="10757" width="8.125" style="13" customWidth="1"/>
    <col min="10758" max="10758" width="4" style="13" customWidth="1"/>
    <col min="10759" max="10759" width="0" style="13" hidden="1" customWidth="1"/>
    <col min="10760" max="10760" width="23.25" style="13" customWidth="1"/>
    <col min="10761" max="10761" width="17.125" style="13" customWidth="1"/>
    <col min="10762" max="10762" width="8.125" style="13" customWidth="1"/>
    <col min="10763" max="10763" width="4" style="13" customWidth="1"/>
    <col min="10764" max="10764" width="0" style="13" hidden="1" customWidth="1"/>
    <col min="10765" max="10765" width="8.25" style="13" customWidth="1"/>
    <col min="10766" max="10766" width="0" style="13" hidden="1" customWidth="1"/>
    <col min="10767" max="10767" width="97.75" style="13" customWidth="1"/>
    <col min="10768" max="10768" width="14.125" style="13" customWidth="1"/>
    <col min="10769" max="10769" width="16" style="13" customWidth="1"/>
    <col min="10770" max="10772" width="10.125" style="13" customWidth="1"/>
    <col min="10773" max="10773" width="5.125" style="13" customWidth="1"/>
    <col min="10774" max="10780" width="8.875" style="13" customWidth="1"/>
    <col min="10781" max="11008" width="9" style="13"/>
    <col min="11009" max="11009" width="4.125" style="13" customWidth="1"/>
    <col min="11010" max="11010" width="22.5" style="13" customWidth="1"/>
    <col min="11011" max="11011" width="26.625" style="13" customWidth="1"/>
    <col min="11012" max="11012" width="17.125" style="13" customWidth="1"/>
    <col min="11013" max="11013" width="8.125" style="13" customWidth="1"/>
    <col min="11014" max="11014" width="4" style="13" customWidth="1"/>
    <col min="11015" max="11015" width="0" style="13" hidden="1" customWidth="1"/>
    <col min="11016" max="11016" width="23.25" style="13" customWidth="1"/>
    <col min="11017" max="11017" width="17.125" style="13" customWidth="1"/>
    <col min="11018" max="11018" width="8.125" style="13" customWidth="1"/>
    <col min="11019" max="11019" width="4" style="13" customWidth="1"/>
    <col min="11020" max="11020" width="0" style="13" hidden="1" customWidth="1"/>
    <col min="11021" max="11021" width="8.25" style="13" customWidth="1"/>
    <col min="11022" max="11022" width="0" style="13" hidden="1" customWidth="1"/>
    <col min="11023" max="11023" width="97.75" style="13" customWidth="1"/>
    <col min="11024" max="11024" width="14.125" style="13" customWidth="1"/>
    <col min="11025" max="11025" width="16" style="13" customWidth="1"/>
    <col min="11026" max="11028" width="10.125" style="13" customWidth="1"/>
    <col min="11029" max="11029" width="5.125" style="13" customWidth="1"/>
    <col min="11030" max="11036" width="8.875" style="13" customWidth="1"/>
    <col min="11037" max="11264" width="9" style="13"/>
    <col min="11265" max="11265" width="4.125" style="13" customWidth="1"/>
    <col min="11266" max="11266" width="22.5" style="13" customWidth="1"/>
    <col min="11267" max="11267" width="26.625" style="13" customWidth="1"/>
    <col min="11268" max="11268" width="17.125" style="13" customWidth="1"/>
    <col min="11269" max="11269" width="8.125" style="13" customWidth="1"/>
    <col min="11270" max="11270" width="4" style="13" customWidth="1"/>
    <col min="11271" max="11271" width="0" style="13" hidden="1" customWidth="1"/>
    <col min="11272" max="11272" width="23.25" style="13" customWidth="1"/>
    <col min="11273" max="11273" width="17.125" style="13" customWidth="1"/>
    <col min="11274" max="11274" width="8.125" style="13" customWidth="1"/>
    <col min="11275" max="11275" width="4" style="13" customWidth="1"/>
    <col min="11276" max="11276" width="0" style="13" hidden="1" customWidth="1"/>
    <col min="11277" max="11277" width="8.25" style="13" customWidth="1"/>
    <col min="11278" max="11278" width="0" style="13" hidden="1" customWidth="1"/>
    <col min="11279" max="11279" width="97.75" style="13" customWidth="1"/>
    <col min="11280" max="11280" width="14.125" style="13" customWidth="1"/>
    <col min="11281" max="11281" width="16" style="13" customWidth="1"/>
    <col min="11282" max="11284" width="10.125" style="13" customWidth="1"/>
    <col min="11285" max="11285" width="5.125" style="13" customWidth="1"/>
    <col min="11286" max="11292" width="8.875" style="13" customWidth="1"/>
    <col min="11293" max="11520" width="9" style="13"/>
    <col min="11521" max="11521" width="4.125" style="13" customWidth="1"/>
    <col min="11522" max="11522" width="22.5" style="13" customWidth="1"/>
    <col min="11523" max="11523" width="26.625" style="13" customWidth="1"/>
    <col min="11524" max="11524" width="17.125" style="13" customWidth="1"/>
    <col min="11525" max="11525" width="8.125" style="13" customWidth="1"/>
    <col min="11526" max="11526" width="4" style="13" customWidth="1"/>
    <col min="11527" max="11527" width="0" style="13" hidden="1" customWidth="1"/>
    <col min="11528" max="11528" width="23.25" style="13" customWidth="1"/>
    <col min="11529" max="11529" width="17.125" style="13" customWidth="1"/>
    <col min="11530" max="11530" width="8.125" style="13" customWidth="1"/>
    <col min="11531" max="11531" width="4" style="13" customWidth="1"/>
    <col min="11532" max="11532" width="0" style="13" hidden="1" customWidth="1"/>
    <col min="11533" max="11533" width="8.25" style="13" customWidth="1"/>
    <col min="11534" max="11534" width="0" style="13" hidden="1" customWidth="1"/>
    <col min="11535" max="11535" width="97.75" style="13" customWidth="1"/>
    <col min="11536" max="11536" width="14.125" style="13" customWidth="1"/>
    <col min="11537" max="11537" width="16" style="13" customWidth="1"/>
    <col min="11538" max="11540" width="10.125" style="13" customWidth="1"/>
    <col min="11541" max="11541" width="5.125" style="13" customWidth="1"/>
    <col min="11542" max="11548" width="8.875" style="13" customWidth="1"/>
    <col min="11549" max="11776" width="9" style="13"/>
    <col min="11777" max="11777" width="4.125" style="13" customWidth="1"/>
    <col min="11778" max="11778" width="22.5" style="13" customWidth="1"/>
    <col min="11779" max="11779" width="26.625" style="13" customWidth="1"/>
    <col min="11780" max="11780" width="17.125" style="13" customWidth="1"/>
    <col min="11781" max="11781" width="8.125" style="13" customWidth="1"/>
    <col min="11782" max="11782" width="4" style="13" customWidth="1"/>
    <col min="11783" max="11783" width="0" style="13" hidden="1" customWidth="1"/>
    <col min="11784" max="11784" width="23.25" style="13" customWidth="1"/>
    <col min="11785" max="11785" width="17.125" style="13" customWidth="1"/>
    <col min="11786" max="11786" width="8.125" style="13" customWidth="1"/>
    <col min="11787" max="11787" width="4" style="13" customWidth="1"/>
    <col min="11788" max="11788" width="0" style="13" hidden="1" customWidth="1"/>
    <col min="11789" max="11789" width="8.25" style="13" customWidth="1"/>
    <col min="11790" max="11790" width="0" style="13" hidden="1" customWidth="1"/>
    <col min="11791" max="11791" width="97.75" style="13" customWidth="1"/>
    <col min="11792" max="11792" width="14.125" style="13" customWidth="1"/>
    <col min="11793" max="11793" width="16" style="13" customWidth="1"/>
    <col min="11794" max="11796" width="10.125" style="13" customWidth="1"/>
    <col min="11797" max="11797" width="5.125" style="13" customWidth="1"/>
    <col min="11798" max="11804" width="8.875" style="13" customWidth="1"/>
    <col min="11805" max="12032" width="9" style="13"/>
    <col min="12033" max="12033" width="4.125" style="13" customWidth="1"/>
    <col min="12034" max="12034" width="22.5" style="13" customWidth="1"/>
    <col min="12035" max="12035" width="26.625" style="13" customWidth="1"/>
    <col min="12036" max="12036" width="17.125" style="13" customWidth="1"/>
    <col min="12037" max="12037" width="8.125" style="13" customWidth="1"/>
    <col min="12038" max="12038" width="4" style="13" customWidth="1"/>
    <col min="12039" max="12039" width="0" style="13" hidden="1" customWidth="1"/>
    <col min="12040" max="12040" width="23.25" style="13" customWidth="1"/>
    <col min="12041" max="12041" width="17.125" style="13" customWidth="1"/>
    <col min="12042" max="12042" width="8.125" style="13" customWidth="1"/>
    <col min="12043" max="12043" width="4" style="13" customWidth="1"/>
    <col min="12044" max="12044" width="0" style="13" hidden="1" customWidth="1"/>
    <col min="12045" max="12045" width="8.25" style="13" customWidth="1"/>
    <col min="12046" max="12046" width="0" style="13" hidden="1" customWidth="1"/>
    <col min="12047" max="12047" width="97.75" style="13" customWidth="1"/>
    <col min="12048" max="12048" width="14.125" style="13" customWidth="1"/>
    <col min="12049" max="12049" width="16" style="13" customWidth="1"/>
    <col min="12050" max="12052" width="10.125" style="13" customWidth="1"/>
    <col min="12053" max="12053" width="5.125" style="13" customWidth="1"/>
    <col min="12054" max="12060" width="8.875" style="13" customWidth="1"/>
    <col min="12061" max="12288" width="9" style="13"/>
    <col min="12289" max="12289" width="4.125" style="13" customWidth="1"/>
    <col min="12290" max="12290" width="22.5" style="13" customWidth="1"/>
    <col min="12291" max="12291" width="26.625" style="13" customWidth="1"/>
    <col min="12292" max="12292" width="17.125" style="13" customWidth="1"/>
    <col min="12293" max="12293" width="8.125" style="13" customWidth="1"/>
    <col min="12294" max="12294" width="4" style="13" customWidth="1"/>
    <col min="12295" max="12295" width="0" style="13" hidden="1" customWidth="1"/>
    <col min="12296" max="12296" width="23.25" style="13" customWidth="1"/>
    <col min="12297" max="12297" width="17.125" style="13" customWidth="1"/>
    <col min="12298" max="12298" width="8.125" style="13" customWidth="1"/>
    <col min="12299" max="12299" width="4" style="13" customWidth="1"/>
    <col min="12300" max="12300" width="0" style="13" hidden="1" customWidth="1"/>
    <col min="12301" max="12301" width="8.25" style="13" customWidth="1"/>
    <col min="12302" max="12302" width="0" style="13" hidden="1" customWidth="1"/>
    <col min="12303" max="12303" width="97.75" style="13" customWidth="1"/>
    <col min="12304" max="12304" width="14.125" style="13" customWidth="1"/>
    <col min="12305" max="12305" width="16" style="13" customWidth="1"/>
    <col min="12306" max="12308" width="10.125" style="13" customWidth="1"/>
    <col min="12309" max="12309" width="5.125" style="13" customWidth="1"/>
    <col min="12310" max="12316" width="8.875" style="13" customWidth="1"/>
    <col min="12317" max="12544" width="9" style="13"/>
    <col min="12545" max="12545" width="4.125" style="13" customWidth="1"/>
    <col min="12546" max="12546" width="22.5" style="13" customWidth="1"/>
    <col min="12547" max="12547" width="26.625" style="13" customWidth="1"/>
    <col min="12548" max="12548" width="17.125" style="13" customWidth="1"/>
    <col min="12549" max="12549" width="8.125" style="13" customWidth="1"/>
    <col min="12550" max="12550" width="4" style="13" customWidth="1"/>
    <col min="12551" max="12551" width="0" style="13" hidden="1" customWidth="1"/>
    <col min="12552" max="12552" width="23.25" style="13" customWidth="1"/>
    <col min="12553" max="12553" width="17.125" style="13" customWidth="1"/>
    <col min="12554" max="12554" width="8.125" style="13" customWidth="1"/>
    <col min="12555" max="12555" width="4" style="13" customWidth="1"/>
    <col min="12556" max="12556" width="0" style="13" hidden="1" customWidth="1"/>
    <col min="12557" max="12557" width="8.25" style="13" customWidth="1"/>
    <col min="12558" max="12558" width="0" style="13" hidden="1" customWidth="1"/>
    <col min="12559" max="12559" width="97.75" style="13" customWidth="1"/>
    <col min="12560" max="12560" width="14.125" style="13" customWidth="1"/>
    <col min="12561" max="12561" width="16" style="13" customWidth="1"/>
    <col min="12562" max="12564" width="10.125" style="13" customWidth="1"/>
    <col min="12565" max="12565" width="5.125" style="13" customWidth="1"/>
    <col min="12566" max="12572" width="8.875" style="13" customWidth="1"/>
    <col min="12573" max="12800" width="9" style="13"/>
    <col min="12801" max="12801" width="4.125" style="13" customWidth="1"/>
    <col min="12802" max="12802" width="22.5" style="13" customWidth="1"/>
    <col min="12803" max="12803" width="26.625" style="13" customWidth="1"/>
    <col min="12804" max="12804" width="17.125" style="13" customWidth="1"/>
    <col min="12805" max="12805" width="8.125" style="13" customWidth="1"/>
    <col min="12806" max="12806" width="4" style="13" customWidth="1"/>
    <col min="12807" max="12807" width="0" style="13" hidden="1" customWidth="1"/>
    <col min="12808" max="12808" width="23.25" style="13" customWidth="1"/>
    <col min="12809" max="12809" width="17.125" style="13" customWidth="1"/>
    <col min="12810" max="12810" width="8.125" style="13" customWidth="1"/>
    <col min="12811" max="12811" width="4" style="13" customWidth="1"/>
    <col min="12812" max="12812" width="0" style="13" hidden="1" customWidth="1"/>
    <col min="12813" max="12813" width="8.25" style="13" customWidth="1"/>
    <col min="12814" max="12814" width="0" style="13" hidden="1" customWidth="1"/>
    <col min="12815" max="12815" width="97.75" style="13" customWidth="1"/>
    <col min="12816" max="12816" width="14.125" style="13" customWidth="1"/>
    <col min="12817" max="12817" width="16" style="13" customWidth="1"/>
    <col min="12818" max="12820" width="10.125" style="13" customWidth="1"/>
    <col min="12821" max="12821" width="5.125" style="13" customWidth="1"/>
    <col min="12822" max="12828" width="8.875" style="13" customWidth="1"/>
    <col min="12829" max="13056" width="9" style="13"/>
    <col min="13057" max="13057" width="4.125" style="13" customWidth="1"/>
    <col min="13058" max="13058" width="22.5" style="13" customWidth="1"/>
    <col min="13059" max="13059" width="26.625" style="13" customWidth="1"/>
    <col min="13060" max="13060" width="17.125" style="13" customWidth="1"/>
    <col min="13061" max="13061" width="8.125" style="13" customWidth="1"/>
    <col min="13062" max="13062" width="4" style="13" customWidth="1"/>
    <col min="13063" max="13063" width="0" style="13" hidden="1" customWidth="1"/>
    <col min="13064" max="13064" width="23.25" style="13" customWidth="1"/>
    <col min="13065" max="13065" width="17.125" style="13" customWidth="1"/>
    <col min="13066" max="13066" width="8.125" style="13" customWidth="1"/>
    <col min="13067" max="13067" width="4" style="13" customWidth="1"/>
    <col min="13068" max="13068" width="0" style="13" hidden="1" customWidth="1"/>
    <col min="13069" max="13069" width="8.25" style="13" customWidth="1"/>
    <col min="13070" max="13070" width="0" style="13" hidden="1" customWidth="1"/>
    <col min="13071" max="13071" width="97.75" style="13" customWidth="1"/>
    <col min="13072" max="13072" width="14.125" style="13" customWidth="1"/>
    <col min="13073" max="13073" width="16" style="13" customWidth="1"/>
    <col min="13074" max="13076" width="10.125" style="13" customWidth="1"/>
    <col min="13077" max="13077" width="5.125" style="13" customWidth="1"/>
    <col min="13078" max="13084" width="8.875" style="13" customWidth="1"/>
    <col min="13085" max="13312" width="9" style="13"/>
    <col min="13313" max="13313" width="4.125" style="13" customWidth="1"/>
    <col min="13314" max="13314" width="22.5" style="13" customWidth="1"/>
    <col min="13315" max="13315" width="26.625" style="13" customWidth="1"/>
    <col min="13316" max="13316" width="17.125" style="13" customWidth="1"/>
    <col min="13317" max="13317" width="8.125" style="13" customWidth="1"/>
    <col min="13318" max="13318" width="4" style="13" customWidth="1"/>
    <col min="13319" max="13319" width="0" style="13" hidden="1" customWidth="1"/>
    <col min="13320" max="13320" width="23.25" style="13" customWidth="1"/>
    <col min="13321" max="13321" width="17.125" style="13" customWidth="1"/>
    <col min="13322" max="13322" width="8.125" style="13" customWidth="1"/>
    <col min="13323" max="13323" width="4" style="13" customWidth="1"/>
    <col min="13324" max="13324" width="0" style="13" hidden="1" customWidth="1"/>
    <col min="13325" max="13325" width="8.25" style="13" customWidth="1"/>
    <col min="13326" max="13326" width="0" style="13" hidden="1" customWidth="1"/>
    <col min="13327" max="13327" width="97.75" style="13" customWidth="1"/>
    <col min="13328" max="13328" width="14.125" style="13" customWidth="1"/>
    <col min="13329" max="13329" width="16" style="13" customWidth="1"/>
    <col min="13330" max="13332" width="10.125" style="13" customWidth="1"/>
    <col min="13333" max="13333" width="5.125" style="13" customWidth="1"/>
    <col min="13334" max="13340" width="8.875" style="13" customWidth="1"/>
    <col min="13341" max="13568" width="9" style="13"/>
    <col min="13569" max="13569" width="4.125" style="13" customWidth="1"/>
    <col min="13570" max="13570" width="22.5" style="13" customWidth="1"/>
    <col min="13571" max="13571" width="26.625" style="13" customWidth="1"/>
    <col min="13572" max="13572" width="17.125" style="13" customWidth="1"/>
    <col min="13573" max="13573" width="8.125" style="13" customWidth="1"/>
    <col min="13574" max="13574" width="4" style="13" customWidth="1"/>
    <col min="13575" max="13575" width="0" style="13" hidden="1" customWidth="1"/>
    <col min="13576" max="13576" width="23.25" style="13" customWidth="1"/>
    <col min="13577" max="13577" width="17.125" style="13" customWidth="1"/>
    <col min="13578" max="13578" width="8.125" style="13" customWidth="1"/>
    <col min="13579" max="13579" width="4" style="13" customWidth="1"/>
    <col min="13580" max="13580" width="0" style="13" hidden="1" customWidth="1"/>
    <col min="13581" max="13581" width="8.25" style="13" customWidth="1"/>
    <col min="13582" max="13582" width="0" style="13" hidden="1" customWidth="1"/>
    <col min="13583" max="13583" width="97.75" style="13" customWidth="1"/>
    <col min="13584" max="13584" width="14.125" style="13" customWidth="1"/>
    <col min="13585" max="13585" width="16" style="13" customWidth="1"/>
    <col min="13586" max="13588" width="10.125" style="13" customWidth="1"/>
    <col min="13589" max="13589" width="5.125" style="13" customWidth="1"/>
    <col min="13590" max="13596" width="8.875" style="13" customWidth="1"/>
    <col min="13597" max="13824" width="9" style="13"/>
    <col min="13825" max="13825" width="4.125" style="13" customWidth="1"/>
    <col min="13826" max="13826" width="22.5" style="13" customWidth="1"/>
    <col min="13827" max="13827" width="26.625" style="13" customWidth="1"/>
    <col min="13828" max="13828" width="17.125" style="13" customWidth="1"/>
    <col min="13829" max="13829" width="8.125" style="13" customWidth="1"/>
    <col min="13830" max="13830" width="4" style="13" customWidth="1"/>
    <col min="13831" max="13831" width="0" style="13" hidden="1" customWidth="1"/>
    <col min="13832" max="13832" width="23.25" style="13" customWidth="1"/>
    <col min="13833" max="13833" width="17.125" style="13" customWidth="1"/>
    <col min="13834" max="13834" width="8.125" style="13" customWidth="1"/>
    <col min="13835" max="13835" width="4" style="13" customWidth="1"/>
    <col min="13836" max="13836" width="0" style="13" hidden="1" customWidth="1"/>
    <col min="13837" max="13837" width="8.25" style="13" customWidth="1"/>
    <col min="13838" max="13838" width="0" style="13" hidden="1" customWidth="1"/>
    <col min="13839" max="13839" width="97.75" style="13" customWidth="1"/>
    <col min="13840" max="13840" width="14.125" style="13" customWidth="1"/>
    <col min="13841" max="13841" width="16" style="13" customWidth="1"/>
    <col min="13842" max="13844" width="10.125" style="13" customWidth="1"/>
    <col min="13845" max="13845" width="5.125" style="13" customWidth="1"/>
    <col min="13846" max="13852" width="8.875" style="13" customWidth="1"/>
    <col min="13853" max="14080" width="9" style="13"/>
    <col min="14081" max="14081" width="4.125" style="13" customWidth="1"/>
    <col min="14082" max="14082" width="22.5" style="13" customWidth="1"/>
    <col min="14083" max="14083" width="26.625" style="13" customWidth="1"/>
    <col min="14084" max="14084" width="17.125" style="13" customWidth="1"/>
    <col min="14085" max="14085" width="8.125" style="13" customWidth="1"/>
    <col min="14086" max="14086" width="4" style="13" customWidth="1"/>
    <col min="14087" max="14087" width="0" style="13" hidden="1" customWidth="1"/>
    <col min="14088" max="14088" width="23.25" style="13" customWidth="1"/>
    <col min="14089" max="14089" width="17.125" style="13" customWidth="1"/>
    <col min="14090" max="14090" width="8.125" style="13" customWidth="1"/>
    <col min="14091" max="14091" width="4" style="13" customWidth="1"/>
    <col min="14092" max="14092" width="0" style="13" hidden="1" customWidth="1"/>
    <col min="14093" max="14093" width="8.25" style="13" customWidth="1"/>
    <col min="14094" max="14094" width="0" style="13" hidden="1" customWidth="1"/>
    <col min="14095" max="14095" width="97.75" style="13" customWidth="1"/>
    <col min="14096" max="14096" width="14.125" style="13" customWidth="1"/>
    <col min="14097" max="14097" width="16" style="13" customWidth="1"/>
    <col min="14098" max="14100" width="10.125" style="13" customWidth="1"/>
    <col min="14101" max="14101" width="5.125" style="13" customWidth="1"/>
    <col min="14102" max="14108" width="8.875" style="13" customWidth="1"/>
    <col min="14109" max="14336" width="9" style="13"/>
    <col min="14337" max="14337" width="4.125" style="13" customWidth="1"/>
    <col min="14338" max="14338" width="22.5" style="13" customWidth="1"/>
    <col min="14339" max="14339" width="26.625" style="13" customWidth="1"/>
    <col min="14340" max="14340" width="17.125" style="13" customWidth="1"/>
    <col min="14341" max="14341" width="8.125" style="13" customWidth="1"/>
    <col min="14342" max="14342" width="4" style="13" customWidth="1"/>
    <col min="14343" max="14343" width="0" style="13" hidden="1" customWidth="1"/>
    <col min="14344" max="14344" width="23.25" style="13" customWidth="1"/>
    <col min="14345" max="14345" width="17.125" style="13" customWidth="1"/>
    <col min="14346" max="14346" width="8.125" style="13" customWidth="1"/>
    <col min="14347" max="14347" width="4" style="13" customWidth="1"/>
    <col min="14348" max="14348" width="0" style="13" hidden="1" customWidth="1"/>
    <col min="14349" max="14349" width="8.25" style="13" customWidth="1"/>
    <col min="14350" max="14350" width="0" style="13" hidden="1" customWidth="1"/>
    <col min="14351" max="14351" width="97.75" style="13" customWidth="1"/>
    <col min="14352" max="14352" width="14.125" style="13" customWidth="1"/>
    <col min="14353" max="14353" width="16" style="13" customWidth="1"/>
    <col min="14354" max="14356" width="10.125" style="13" customWidth="1"/>
    <col min="14357" max="14357" width="5.125" style="13" customWidth="1"/>
    <col min="14358" max="14364" width="8.875" style="13" customWidth="1"/>
    <col min="14365" max="14592" width="9" style="13"/>
    <col min="14593" max="14593" width="4.125" style="13" customWidth="1"/>
    <col min="14594" max="14594" width="22.5" style="13" customWidth="1"/>
    <col min="14595" max="14595" width="26.625" style="13" customWidth="1"/>
    <col min="14596" max="14596" width="17.125" style="13" customWidth="1"/>
    <col min="14597" max="14597" width="8.125" style="13" customWidth="1"/>
    <col min="14598" max="14598" width="4" style="13" customWidth="1"/>
    <col min="14599" max="14599" width="0" style="13" hidden="1" customWidth="1"/>
    <col min="14600" max="14600" width="23.25" style="13" customWidth="1"/>
    <col min="14601" max="14601" width="17.125" style="13" customWidth="1"/>
    <col min="14602" max="14602" width="8.125" style="13" customWidth="1"/>
    <col min="14603" max="14603" width="4" style="13" customWidth="1"/>
    <col min="14604" max="14604" width="0" style="13" hidden="1" customWidth="1"/>
    <col min="14605" max="14605" width="8.25" style="13" customWidth="1"/>
    <col min="14606" max="14606" width="0" style="13" hidden="1" customWidth="1"/>
    <col min="14607" max="14607" width="97.75" style="13" customWidth="1"/>
    <col min="14608" max="14608" width="14.125" style="13" customWidth="1"/>
    <col min="14609" max="14609" width="16" style="13" customWidth="1"/>
    <col min="14610" max="14612" width="10.125" style="13" customWidth="1"/>
    <col min="14613" max="14613" width="5.125" style="13" customWidth="1"/>
    <col min="14614" max="14620" width="8.875" style="13" customWidth="1"/>
    <col min="14621" max="14848" width="9" style="13"/>
    <col min="14849" max="14849" width="4.125" style="13" customWidth="1"/>
    <col min="14850" max="14850" width="22.5" style="13" customWidth="1"/>
    <col min="14851" max="14851" width="26.625" style="13" customWidth="1"/>
    <col min="14852" max="14852" width="17.125" style="13" customWidth="1"/>
    <col min="14853" max="14853" width="8.125" style="13" customWidth="1"/>
    <col min="14854" max="14854" width="4" style="13" customWidth="1"/>
    <col min="14855" max="14855" width="0" style="13" hidden="1" customWidth="1"/>
    <col min="14856" max="14856" width="23.25" style="13" customWidth="1"/>
    <col min="14857" max="14857" width="17.125" style="13" customWidth="1"/>
    <col min="14858" max="14858" width="8.125" style="13" customWidth="1"/>
    <col min="14859" max="14859" width="4" style="13" customWidth="1"/>
    <col min="14860" max="14860" width="0" style="13" hidden="1" customWidth="1"/>
    <col min="14861" max="14861" width="8.25" style="13" customWidth="1"/>
    <col min="14862" max="14862" width="0" style="13" hidden="1" customWidth="1"/>
    <col min="14863" max="14863" width="97.75" style="13" customWidth="1"/>
    <col min="14864" max="14864" width="14.125" style="13" customWidth="1"/>
    <col min="14865" max="14865" width="16" style="13" customWidth="1"/>
    <col min="14866" max="14868" width="10.125" style="13" customWidth="1"/>
    <col min="14869" max="14869" width="5.125" style="13" customWidth="1"/>
    <col min="14870" max="14876" width="8.875" style="13" customWidth="1"/>
    <col min="14877" max="15104" width="9" style="13"/>
    <col min="15105" max="15105" width="4.125" style="13" customWidth="1"/>
    <col min="15106" max="15106" width="22.5" style="13" customWidth="1"/>
    <col min="15107" max="15107" width="26.625" style="13" customWidth="1"/>
    <col min="15108" max="15108" width="17.125" style="13" customWidth="1"/>
    <col min="15109" max="15109" width="8.125" style="13" customWidth="1"/>
    <col min="15110" max="15110" width="4" style="13" customWidth="1"/>
    <col min="15111" max="15111" width="0" style="13" hidden="1" customWidth="1"/>
    <col min="15112" max="15112" width="23.25" style="13" customWidth="1"/>
    <col min="15113" max="15113" width="17.125" style="13" customWidth="1"/>
    <col min="15114" max="15114" width="8.125" style="13" customWidth="1"/>
    <col min="15115" max="15115" width="4" style="13" customWidth="1"/>
    <col min="15116" max="15116" width="0" style="13" hidden="1" customWidth="1"/>
    <col min="15117" max="15117" width="8.25" style="13" customWidth="1"/>
    <col min="15118" max="15118" width="0" style="13" hidden="1" customWidth="1"/>
    <col min="15119" max="15119" width="97.75" style="13" customWidth="1"/>
    <col min="15120" max="15120" width="14.125" style="13" customWidth="1"/>
    <col min="15121" max="15121" width="16" style="13" customWidth="1"/>
    <col min="15122" max="15124" width="10.125" style="13" customWidth="1"/>
    <col min="15125" max="15125" width="5.125" style="13" customWidth="1"/>
    <col min="15126" max="15132" width="8.875" style="13" customWidth="1"/>
    <col min="15133" max="15360" width="9" style="13"/>
    <col min="15361" max="15361" width="4.125" style="13" customWidth="1"/>
    <col min="15362" max="15362" width="22.5" style="13" customWidth="1"/>
    <col min="15363" max="15363" width="26.625" style="13" customWidth="1"/>
    <col min="15364" max="15364" width="17.125" style="13" customWidth="1"/>
    <col min="15365" max="15365" width="8.125" style="13" customWidth="1"/>
    <col min="15366" max="15366" width="4" style="13" customWidth="1"/>
    <col min="15367" max="15367" width="0" style="13" hidden="1" customWidth="1"/>
    <col min="15368" max="15368" width="23.25" style="13" customWidth="1"/>
    <col min="15369" max="15369" width="17.125" style="13" customWidth="1"/>
    <col min="15370" max="15370" width="8.125" style="13" customWidth="1"/>
    <col min="15371" max="15371" width="4" style="13" customWidth="1"/>
    <col min="15372" max="15372" width="0" style="13" hidden="1" customWidth="1"/>
    <col min="15373" max="15373" width="8.25" style="13" customWidth="1"/>
    <col min="15374" max="15374" width="0" style="13" hidden="1" customWidth="1"/>
    <col min="15375" max="15375" width="97.75" style="13" customWidth="1"/>
    <col min="15376" max="15376" width="14.125" style="13" customWidth="1"/>
    <col min="15377" max="15377" width="16" style="13" customWidth="1"/>
    <col min="15378" max="15380" width="10.125" style="13" customWidth="1"/>
    <col min="15381" max="15381" width="5.125" style="13" customWidth="1"/>
    <col min="15382" max="15388" width="8.875" style="13" customWidth="1"/>
    <col min="15389" max="15616" width="9" style="13"/>
    <col min="15617" max="15617" width="4.125" style="13" customWidth="1"/>
    <col min="15618" max="15618" width="22.5" style="13" customWidth="1"/>
    <col min="15619" max="15619" width="26.625" style="13" customWidth="1"/>
    <col min="15620" max="15620" width="17.125" style="13" customWidth="1"/>
    <col min="15621" max="15621" width="8.125" style="13" customWidth="1"/>
    <col min="15622" max="15622" width="4" style="13" customWidth="1"/>
    <col min="15623" max="15623" width="0" style="13" hidden="1" customWidth="1"/>
    <col min="15624" max="15624" width="23.25" style="13" customWidth="1"/>
    <col min="15625" max="15625" width="17.125" style="13" customWidth="1"/>
    <col min="15626" max="15626" width="8.125" style="13" customWidth="1"/>
    <col min="15627" max="15627" width="4" style="13" customWidth="1"/>
    <col min="15628" max="15628" width="0" style="13" hidden="1" customWidth="1"/>
    <col min="15629" max="15629" width="8.25" style="13" customWidth="1"/>
    <col min="15630" max="15630" width="0" style="13" hidden="1" customWidth="1"/>
    <col min="15631" max="15631" width="97.75" style="13" customWidth="1"/>
    <col min="15632" max="15632" width="14.125" style="13" customWidth="1"/>
    <col min="15633" max="15633" width="16" style="13" customWidth="1"/>
    <col min="15634" max="15636" width="10.125" style="13" customWidth="1"/>
    <col min="15637" max="15637" width="5.125" style="13" customWidth="1"/>
    <col min="15638" max="15644" width="8.875" style="13" customWidth="1"/>
    <col min="15645" max="15872" width="9" style="13"/>
    <col min="15873" max="15873" width="4.125" style="13" customWidth="1"/>
    <col min="15874" max="15874" width="22.5" style="13" customWidth="1"/>
    <col min="15875" max="15875" width="26.625" style="13" customWidth="1"/>
    <col min="15876" max="15876" width="17.125" style="13" customWidth="1"/>
    <col min="15877" max="15877" width="8.125" style="13" customWidth="1"/>
    <col min="15878" max="15878" width="4" style="13" customWidth="1"/>
    <col min="15879" max="15879" width="0" style="13" hidden="1" customWidth="1"/>
    <col min="15880" max="15880" width="23.25" style="13" customWidth="1"/>
    <col min="15881" max="15881" width="17.125" style="13" customWidth="1"/>
    <col min="15882" max="15882" width="8.125" style="13" customWidth="1"/>
    <col min="15883" max="15883" width="4" style="13" customWidth="1"/>
    <col min="15884" max="15884" width="0" style="13" hidden="1" customWidth="1"/>
    <col min="15885" max="15885" width="8.25" style="13" customWidth="1"/>
    <col min="15886" max="15886" width="0" style="13" hidden="1" customWidth="1"/>
    <col min="15887" max="15887" width="97.75" style="13" customWidth="1"/>
    <col min="15888" max="15888" width="14.125" style="13" customWidth="1"/>
    <col min="15889" max="15889" width="16" style="13" customWidth="1"/>
    <col min="15890" max="15892" width="10.125" style="13" customWidth="1"/>
    <col min="15893" max="15893" width="5.125" style="13" customWidth="1"/>
    <col min="15894" max="15900" width="8.875" style="13" customWidth="1"/>
    <col min="15901" max="16128" width="9" style="13"/>
    <col min="16129" max="16129" width="4.125" style="13" customWidth="1"/>
    <col min="16130" max="16130" width="22.5" style="13" customWidth="1"/>
    <col min="16131" max="16131" width="26.625" style="13" customWidth="1"/>
    <col min="16132" max="16132" width="17.125" style="13" customWidth="1"/>
    <col min="16133" max="16133" width="8.125" style="13" customWidth="1"/>
    <col min="16134" max="16134" width="4" style="13" customWidth="1"/>
    <col min="16135" max="16135" width="0" style="13" hidden="1" customWidth="1"/>
    <col min="16136" max="16136" width="23.25" style="13" customWidth="1"/>
    <col min="16137" max="16137" width="17.125" style="13" customWidth="1"/>
    <col min="16138" max="16138" width="8.125" style="13" customWidth="1"/>
    <col min="16139" max="16139" width="4" style="13" customWidth="1"/>
    <col min="16140" max="16140" width="0" style="13" hidden="1" customWidth="1"/>
    <col min="16141" max="16141" width="8.25" style="13" customWidth="1"/>
    <col min="16142" max="16142" width="0" style="13" hidden="1" customWidth="1"/>
    <col min="16143" max="16143" width="97.75" style="13" customWidth="1"/>
    <col min="16144" max="16144" width="14.125" style="13" customWidth="1"/>
    <col min="16145" max="16145" width="16" style="13" customWidth="1"/>
    <col min="16146" max="16148" width="10.125" style="13" customWidth="1"/>
    <col min="16149" max="16149" width="5.125" style="13" customWidth="1"/>
    <col min="16150" max="16156" width="8.875" style="13" customWidth="1"/>
    <col min="16157" max="16384" width="9" style="13"/>
  </cols>
  <sheetData>
    <row r="1" spans="1:21" ht="36.75" customHeight="1" x14ac:dyDescent="0.15">
      <c r="A1" s="11" t="s">
        <v>105</v>
      </c>
      <c r="B1" s="11"/>
      <c r="C1" s="12"/>
      <c r="D1" s="13"/>
      <c r="E1" s="12"/>
      <c r="F1" s="12"/>
      <c r="G1" s="12"/>
      <c r="H1" s="210"/>
      <c r="I1" s="210"/>
      <c r="J1" s="211"/>
      <c r="K1" s="211"/>
      <c r="L1" s="211"/>
      <c r="M1" s="211"/>
      <c r="N1" s="211"/>
      <c r="O1" s="211"/>
      <c r="P1" s="12"/>
      <c r="Q1" s="12"/>
      <c r="R1" s="15"/>
      <c r="S1" s="15"/>
      <c r="T1" s="13"/>
      <c r="U1" s="13"/>
    </row>
    <row r="2" spans="1:21" ht="36.75" customHeight="1" x14ac:dyDescent="0.15">
      <c r="A2" s="210" t="s">
        <v>106</v>
      </c>
      <c r="B2" s="210"/>
      <c r="C2" s="211"/>
      <c r="D2" s="211"/>
      <c r="E2" s="211"/>
      <c r="F2" s="211"/>
      <c r="G2" s="211"/>
      <c r="H2" s="211"/>
      <c r="I2" s="211"/>
      <c r="J2" s="211"/>
      <c r="K2" s="211"/>
      <c r="L2" s="211"/>
      <c r="M2" s="211"/>
      <c r="N2" s="211"/>
      <c r="O2" s="211"/>
      <c r="P2" s="211"/>
      <c r="Q2" s="211"/>
      <c r="R2" s="211"/>
      <c r="S2" s="211"/>
      <c r="T2" s="211"/>
      <c r="U2" s="13"/>
    </row>
    <row r="3" spans="1:21" ht="18.75" customHeight="1" x14ac:dyDescent="0.15">
      <c r="A3" s="16"/>
      <c r="B3" s="16"/>
      <c r="C3" s="12"/>
      <c r="D3" s="13"/>
      <c r="E3" s="17"/>
      <c r="F3" s="12"/>
      <c r="G3" s="12"/>
      <c r="H3" s="12"/>
      <c r="I3" s="13"/>
      <c r="J3" s="12"/>
      <c r="K3" s="18"/>
      <c r="L3" s="18"/>
      <c r="M3" s="18"/>
      <c r="N3" s="18"/>
      <c r="O3" s="12"/>
      <c r="P3" s="19"/>
      <c r="Q3" s="212" t="s">
        <v>107</v>
      </c>
      <c r="R3" s="213"/>
      <c r="S3" s="213"/>
      <c r="T3" s="214"/>
      <c r="U3" s="13"/>
    </row>
    <row r="4" spans="1:21" ht="15.75" customHeight="1" x14ac:dyDescent="0.15">
      <c r="A4" s="16"/>
      <c r="B4" s="16"/>
      <c r="C4" s="12"/>
      <c r="D4" s="13"/>
      <c r="E4" s="17"/>
      <c r="F4" s="12"/>
      <c r="G4" s="12"/>
      <c r="H4" s="12"/>
      <c r="I4" s="13"/>
      <c r="J4" s="12"/>
      <c r="K4" s="18"/>
      <c r="L4" s="18"/>
      <c r="M4" s="18"/>
      <c r="N4" s="20"/>
      <c r="O4" s="12"/>
      <c r="P4" s="21"/>
      <c r="Q4" s="22"/>
      <c r="R4" s="23" t="s">
        <v>5</v>
      </c>
      <c r="S4" s="24" t="s">
        <v>161</v>
      </c>
      <c r="T4" s="24" t="s">
        <v>109</v>
      </c>
      <c r="U4" s="13"/>
    </row>
    <row r="5" spans="1:21" ht="22.5" customHeight="1" x14ac:dyDescent="0.15">
      <c r="A5" s="16"/>
      <c r="B5" s="16"/>
      <c r="C5" s="12"/>
      <c r="D5" s="13"/>
      <c r="E5" s="17"/>
      <c r="F5" s="12"/>
      <c r="G5" s="12"/>
      <c r="H5" s="12"/>
      <c r="I5" s="13"/>
      <c r="J5" s="12"/>
      <c r="K5" s="18"/>
      <c r="L5" s="18"/>
      <c r="M5" s="18"/>
      <c r="N5" s="20"/>
      <c r="O5" s="12"/>
      <c r="P5" s="25"/>
      <c r="Q5" s="26" t="s">
        <v>110</v>
      </c>
      <c r="R5" s="27"/>
      <c r="S5" s="28"/>
      <c r="T5" s="28"/>
      <c r="U5" s="13"/>
    </row>
    <row r="6" spans="1:21" ht="22.5" customHeight="1" x14ac:dyDescent="0.15">
      <c r="A6" s="16"/>
      <c r="B6" s="16"/>
      <c r="C6" s="12"/>
      <c r="D6" s="29"/>
      <c r="E6" s="17"/>
      <c r="F6" s="12"/>
      <c r="G6" s="12"/>
      <c r="H6" s="12"/>
      <c r="I6" s="29"/>
      <c r="J6" s="12"/>
      <c r="K6" s="18"/>
      <c r="L6" s="18"/>
      <c r="M6" s="18"/>
      <c r="N6" s="20"/>
      <c r="O6" s="12"/>
      <c r="P6" s="25"/>
      <c r="Q6" s="26" t="s">
        <v>111</v>
      </c>
      <c r="R6" s="27"/>
      <c r="S6" s="28"/>
      <c r="T6" s="28"/>
      <c r="U6" s="13"/>
    </row>
    <row r="7" spans="1:21" ht="22.5" customHeight="1" x14ac:dyDescent="0.15">
      <c r="A7" s="16"/>
      <c r="B7" s="16"/>
      <c r="C7" s="12"/>
      <c r="D7" s="30"/>
      <c r="E7" s="17"/>
      <c r="F7" s="12"/>
      <c r="G7" s="12"/>
      <c r="I7" s="30"/>
      <c r="J7" s="12"/>
      <c r="K7" s="18"/>
      <c r="L7" s="18"/>
      <c r="M7" s="18"/>
      <c r="N7" s="32"/>
      <c r="O7" s="12"/>
      <c r="P7" s="25"/>
      <c r="Q7" s="26" t="s">
        <v>112</v>
      </c>
      <c r="R7" s="27"/>
      <c r="S7" s="28"/>
      <c r="T7" s="28"/>
      <c r="U7" s="33"/>
    </row>
    <row r="8" spans="1:21" ht="27.75" customHeight="1" thickBot="1" x14ac:dyDescent="0.3">
      <c r="A8" s="215" t="s">
        <v>162</v>
      </c>
      <c r="B8" s="216"/>
      <c r="C8" s="216"/>
      <c r="D8" s="216"/>
      <c r="E8" s="216"/>
      <c r="F8" s="216"/>
      <c r="G8" s="12"/>
      <c r="H8" s="12"/>
      <c r="I8" s="34"/>
      <c r="J8" s="12"/>
      <c r="K8" s="18"/>
      <c r="L8" s="18"/>
      <c r="M8" s="18"/>
      <c r="N8" s="32"/>
      <c r="O8" s="12"/>
      <c r="P8" s="35"/>
      <c r="Q8" s="34"/>
      <c r="R8" s="36"/>
      <c r="S8" s="36"/>
      <c r="T8" s="37"/>
      <c r="U8" s="33"/>
    </row>
    <row r="9" spans="1:21" customFormat="1" ht="42" customHeight="1" thickBot="1" x14ac:dyDescent="0.2">
      <c r="A9" s="38"/>
      <c r="B9" s="39" t="s">
        <v>114</v>
      </c>
      <c r="C9" s="40" t="s">
        <v>115</v>
      </c>
      <c r="D9" s="41" t="s">
        <v>116</v>
      </c>
      <c r="E9" s="42" t="s">
        <v>117</v>
      </c>
      <c r="F9" s="43" t="s">
        <v>118</v>
      </c>
      <c r="G9" s="40" t="s">
        <v>119</v>
      </c>
      <c r="H9" s="39" t="s">
        <v>115</v>
      </c>
      <c r="I9" s="41" t="s">
        <v>116</v>
      </c>
      <c r="J9" s="44" t="s">
        <v>120</v>
      </c>
      <c r="K9" s="43" t="s">
        <v>118</v>
      </c>
      <c r="L9" s="43" t="s">
        <v>119</v>
      </c>
      <c r="M9" s="43" t="s">
        <v>121</v>
      </c>
      <c r="N9" s="45" t="s">
        <v>122</v>
      </c>
      <c r="O9" s="46" t="s">
        <v>123</v>
      </c>
      <c r="P9" s="43" t="s">
        <v>124</v>
      </c>
      <c r="Q9" s="47" t="s">
        <v>116</v>
      </c>
      <c r="R9" s="48" t="s">
        <v>125</v>
      </c>
      <c r="S9" s="49" t="s">
        <v>126</v>
      </c>
      <c r="T9" s="50" t="s">
        <v>127</v>
      </c>
      <c r="U9" s="51"/>
    </row>
    <row r="10" spans="1:21" ht="18.75" customHeight="1" x14ac:dyDescent="0.15">
      <c r="A10" s="217" t="s">
        <v>128</v>
      </c>
      <c r="B10" s="52" t="s">
        <v>163</v>
      </c>
      <c r="C10" s="53" t="s">
        <v>164</v>
      </c>
      <c r="D10" s="54" t="s">
        <v>165</v>
      </c>
      <c r="E10" s="103">
        <v>0.5</v>
      </c>
      <c r="F10" s="56" t="s">
        <v>166</v>
      </c>
      <c r="G10" s="57"/>
      <c r="H10" s="58" t="s">
        <v>164</v>
      </c>
      <c r="I10" s="54" t="s">
        <v>167</v>
      </c>
      <c r="J10" s="56">
        <f>ROUNDUP(E10*0.75,2)</f>
        <v>0.38</v>
      </c>
      <c r="K10" s="56" t="s">
        <v>166</v>
      </c>
      <c r="L10" s="56"/>
      <c r="M10" s="56">
        <f>ROUNDUP((R5*E10)+(R6*J10)+(R7*(E10*2)),2)</f>
        <v>0</v>
      </c>
      <c r="N10" s="59">
        <f>M10</f>
        <v>0</v>
      </c>
      <c r="O10" s="52"/>
      <c r="P10" s="60" t="s">
        <v>129</v>
      </c>
      <c r="Q10" s="54"/>
      <c r="R10" s="61">
        <v>110</v>
      </c>
      <c r="S10" s="55">
        <f>ROUNDUP(R10*0.75,2)</f>
        <v>82.5</v>
      </c>
      <c r="T10" s="62">
        <f>ROUNDUP((R5*R10)+(R6*S10)+(R7*(R10*2)),2)</f>
        <v>0</v>
      </c>
    </row>
    <row r="11" spans="1:21" ht="18.75" customHeight="1" x14ac:dyDescent="0.15">
      <c r="A11" s="218"/>
      <c r="B11" s="64"/>
      <c r="C11" s="65"/>
      <c r="D11" s="66"/>
      <c r="E11" s="67"/>
      <c r="F11" s="68"/>
      <c r="G11" s="69"/>
      <c r="H11" s="70"/>
      <c r="I11" s="66"/>
      <c r="J11" s="68"/>
      <c r="K11" s="68"/>
      <c r="L11" s="68"/>
      <c r="M11" s="68"/>
      <c r="N11" s="71"/>
      <c r="O11" s="64"/>
      <c r="P11" s="72"/>
      <c r="Q11" s="66"/>
      <c r="R11" s="73"/>
      <c r="S11" s="67"/>
      <c r="T11" s="74"/>
    </row>
    <row r="12" spans="1:21" ht="18.75" customHeight="1" x14ac:dyDescent="0.15">
      <c r="A12" s="218"/>
      <c r="B12" s="75" t="s">
        <v>168</v>
      </c>
      <c r="C12" s="76" t="s">
        <v>169</v>
      </c>
      <c r="D12" s="77"/>
      <c r="E12" s="78">
        <v>1</v>
      </c>
      <c r="F12" s="79" t="s">
        <v>170</v>
      </c>
      <c r="G12" s="80" t="s">
        <v>171</v>
      </c>
      <c r="H12" s="81" t="s">
        <v>169</v>
      </c>
      <c r="I12" s="77"/>
      <c r="J12" s="79">
        <f>ROUNDUP(E12*0.75,2)</f>
        <v>0.75</v>
      </c>
      <c r="K12" s="79" t="s">
        <v>170</v>
      </c>
      <c r="L12" s="79" t="s">
        <v>171</v>
      </c>
      <c r="M12" s="79">
        <f>ROUNDUP((R5*E12)+(R6*J12)+(R7*(E12*2)),2)</f>
        <v>0</v>
      </c>
      <c r="N12" s="82">
        <f>M12</f>
        <v>0</v>
      </c>
      <c r="O12" s="75" t="s">
        <v>172</v>
      </c>
      <c r="P12" s="83" t="s">
        <v>137</v>
      </c>
      <c r="Q12" s="77"/>
      <c r="R12" s="84">
        <v>0.2</v>
      </c>
      <c r="S12" s="78">
        <f t="shared" ref="S12:S19" si="0">ROUNDUP(R12*0.75,2)</f>
        <v>0.15</v>
      </c>
      <c r="T12" s="85">
        <f>ROUNDUP((R5*R12)+(R6*S12)+(R7*(R12*2)),2)</f>
        <v>0</v>
      </c>
    </row>
    <row r="13" spans="1:21" ht="18.75" customHeight="1" x14ac:dyDescent="0.15">
      <c r="A13" s="218"/>
      <c r="B13" s="75"/>
      <c r="C13" s="76" t="s">
        <v>135</v>
      </c>
      <c r="D13" s="77"/>
      <c r="E13" s="78">
        <v>20</v>
      </c>
      <c r="F13" s="79" t="s">
        <v>132</v>
      </c>
      <c r="G13" s="80"/>
      <c r="H13" s="81" t="s">
        <v>135</v>
      </c>
      <c r="I13" s="77"/>
      <c r="J13" s="79">
        <f>ROUNDUP(E13*0.75,2)</f>
        <v>15</v>
      </c>
      <c r="K13" s="79" t="s">
        <v>132</v>
      </c>
      <c r="L13" s="79"/>
      <c r="M13" s="79">
        <f>ROUNDUP((R5*E13)+(R6*J13)+(R7*(E13*2)),2)</f>
        <v>0</v>
      </c>
      <c r="N13" s="82">
        <f>ROUND(M13+(M13*6/100),2)</f>
        <v>0</v>
      </c>
      <c r="O13" s="75" t="s">
        <v>173</v>
      </c>
      <c r="P13" s="83" t="s">
        <v>174</v>
      </c>
      <c r="Q13" s="77" t="s">
        <v>146</v>
      </c>
      <c r="R13" s="84">
        <v>3</v>
      </c>
      <c r="S13" s="78">
        <f t="shared" si="0"/>
        <v>2.25</v>
      </c>
      <c r="T13" s="85">
        <f>ROUNDUP((R5*R13)+(R6*S13)+(R7*(R13*2)),2)</f>
        <v>0</v>
      </c>
    </row>
    <row r="14" spans="1:21" ht="18.75" customHeight="1" x14ac:dyDescent="0.15">
      <c r="A14" s="218"/>
      <c r="B14" s="75"/>
      <c r="C14" s="76" t="s">
        <v>138</v>
      </c>
      <c r="D14" s="77" t="s">
        <v>139</v>
      </c>
      <c r="E14" s="78">
        <v>20</v>
      </c>
      <c r="F14" s="79" t="s">
        <v>140</v>
      </c>
      <c r="G14" s="80"/>
      <c r="H14" s="81" t="s">
        <v>138</v>
      </c>
      <c r="I14" s="77" t="s">
        <v>139</v>
      </c>
      <c r="J14" s="79">
        <f>ROUNDUP(E14*0.75,2)</f>
        <v>15</v>
      </c>
      <c r="K14" s="79" t="s">
        <v>140</v>
      </c>
      <c r="L14" s="79"/>
      <c r="M14" s="79">
        <f>ROUNDUP((R5*E14)+(R6*J14)+(R7*(E14*2)),2)</f>
        <v>0</v>
      </c>
      <c r="N14" s="82">
        <f>M14</f>
        <v>0</v>
      </c>
      <c r="O14" s="104" t="s">
        <v>175</v>
      </c>
      <c r="P14" s="83" t="s">
        <v>134</v>
      </c>
      <c r="Q14" s="77"/>
      <c r="R14" s="84">
        <v>2</v>
      </c>
      <c r="S14" s="78">
        <f t="shared" si="0"/>
        <v>1.5</v>
      </c>
      <c r="T14" s="85">
        <f>ROUNDUP((R5*R14)+(R6*S14)+(R7*(R14*2)),2)</f>
        <v>0</v>
      </c>
    </row>
    <row r="15" spans="1:21" ht="18.75" customHeight="1" x14ac:dyDescent="0.15">
      <c r="A15" s="218"/>
      <c r="B15" s="75"/>
      <c r="C15" s="76" t="s">
        <v>176</v>
      </c>
      <c r="D15" s="77"/>
      <c r="E15" s="78">
        <v>0.5</v>
      </c>
      <c r="F15" s="79" t="s">
        <v>132</v>
      </c>
      <c r="G15" s="80"/>
      <c r="H15" s="81" t="s">
        <v>176</v>
      </c>
      <c r="I15" s="77"/>
      <c r="J15" s="79">
        <f>ROUNDUP(E15*0.75,2)</f>
        <v>0.38</v>
      </c>
      <c r="K15" s="79" t="s">
        <v>132</v>
      </c>
      <c r="L15" s="79"/>
      <c r="M15" s="79">
        <f>ROUNDUP((R5*E15)+(R6*J15)+(R7*(E15*2)),2)</f>
        <v>0</v>
      </c>
      <c r="N15" s="82">
        <f>ROUND(M15+(M15*10/100),2)</f>
        <v>0</v>
      </c>
      <c r="O15" s="98" t="s">
        <v>177</v>
      </c>
      <c r="P15" s="83" t="s">
        <v>134</v>
      </c>
      <c r="Q15" s="77"/>
      <c r="R15" s="84">
        <v>1</v>
      </c>
      <c r="S15" s="78">
        <f t="shared" si="0"/>
        <v>0.75</v>
      </c>
      <c r="T15" s="85">
        <f>ROUNDUP((R5*R15)+(R6*S15)+(R7*(R15*2)),2)</f>
        <v>0</v>
      </c>
    </row>
    <row r="16" spans="1:21" ht="18.75" customHeight="1" x14ac:dyDescent="0.15">
      <c r="A16" s="218"/>
      <c r="B16" s="75"/>
      <c r="C16" s="76"/>
      <c r="D16" s="77"/>
      <c r="E16" s="78"/>
      <c r="F16" s="79"/>
      <c r="G16" s="80"/>
      <c r="H16" s="81"/>
      <c r="I16" s="77"/>
      <c r="J16" s="79"/>
      <c r="K16" s="79"/>
      <c r="L16" s="79"/>
      <c r="M16" s="79"/>
      <c r="N16" s="82"/>
      <c r="O16" s="75" t="s">
        <v>178</v>
      </c>
      <c r="P16" s="83" t="s">
        <v>179</v>
      </c>
      <c r="Q16" s="77" t="s">
        <v>139</v>
      </c>
      <c r="R16" s="84">
        <v>2</v>
      </c>
      <c r="S16" s="78">
        <f t="shared" si="0"/>
        <v>1.5</v>
      </c>
      <c r="T16" s="85">
        <f>ROUNDUP((R5*R16)+(R6*S16)+(R7*(R16*2)),2)</f>
        <v>0</v>
      </c>
    </row>
    <row r="17" spans="1:20" ht="18.75" customHeight="1" x14ac:dyDescent="0.15">
      <c r="A17" s="218"/>
      <c r="B17" s="75"/>
      <c r="C17" s="76"/>
      <c r="D17" s="77"/>
      <c r="E17" s="78"/>
      <c r="F17" s="79"/>
      <c r="G17" s="80"/>
      <c r="H17" s="81"/>
      <c r="I17" s="77"/>
      <c r="J17" s="79"/>
      <c r="K17" s="79"/>
      <c r="L17" s="79"/>
      <c r="M17" s="79"/>
      <c r="N17" s="82"/>
      <c r="O17" s="75" t="s">
        <v>148</v>
      </c>
      <c r="P17" s="83" t="s">
        <v>174</v>
      </c>
      <c r="Q17" s="77" t="s">
        <v>146</v>
      </c>
      <c r="R17" s="84">
        <v>2</v>
      </c>
      <c r="S17" s="78">
        <f t="shared" si="0"/>
        <v>1.5</v>
      </c>
      <c r="T17" s="85">
        <f>ROUNDUP((R5*R17)+(R6*S17)+(R7*(R17*2)),2)</f>
        <v>0</v>
      </c>
    </row>
    <row r="18" spans="1:20" ht="18.75" customHeight="1" x14ac:dyDescent="0.15">
      <c r="A18" s="218"/>
      <c r="B18" s="75"/>
      <c r="C18" s="76"/>
      <c r="D18" s="77"/>
      <c r="E18" s="78"/>
      <c r="F18" s="79"/>
      <c r="G18" s="80"/>
      <c r="H18" s="81"/>
      <c r="I18" s="77"/>
      <c r="J18" s="79"/>
      <c r="K18" s="79"/>
      <c r="L18" s="79"/>
      <c r="M18" s="79"/>
      <c r="N18" s="82"/>
      <c r="O18" s="75"/>
      <c r="P18" s="83" t="s">
        <v>137</v>
      </c>
      <c r="Q18" s="77"/>
      <c r="R18" s="84">
        <v>0.2</v>
      </c>
      <c r="S18" s="78">
        <f t="shared" si="0"/>
        <v>0.15</v>
      </c>
      <c r="T18" s="85">
        <f>ROUNDUP((R5*R18)+(R6*S18)+(R7*(R18*2)),2)</f>
        <v>0</v>
      </c>
    </row>
    <row r="19" spans="1:20" ht="18.75" customHeight="1" x14ac:dyDescent="0.15">
      <c r="A19" s="218"/>
      <c r="B19" s="75"/>
      <c r="C19" s="76"/>
      <c r="D19" s="77"/>
      <c r="E19" s="78"/>
      <c r="F19" s="79"/>
      <c r="G19" s="80"/>
      <c r="H19" s="81"/>
      <c r="I19" s="77"/>
      <c r="J19" s="79"/>
      <c r="K19" s="79"/>
      <c r="L19" s="79"/>
      <c r="M19" s="79"/>
      <c r="N19" s="82"/>
      <c r="O19" s="75"/>
      <c r="P19" s="83" t="s">
        <v>142</v>
      </c>
      <c r="Q19" s="77"/>
      <c r="R19" s="84">
        <v>0.01</v>
      </c>
      <c r="S19" s="78">
        <f t="shared" si="0"/>
        <v>0.01</v>
      </c>
      <c r="T19" s="85">
        <f>ROUNDUP((R5*R19)+(R6*S19)+(R7*(R19*2)),2)</f>
        <v>0</v>
      </c>
    </row>
    <row r="20" spans="1:20" ht="18.75" customHeight="1" x14ac:dyDescent="0.15">
      <c r="A20" s="218"/>
      <c r="B20" s="64"/>
      <c r="C20" s="65"/>
      <c r="D20" s="66"/>
      <c r="E20" s="67"/>
      <c r="F20" s="68"/>
      <c r="G20" s="69"/>
      <c r="H20" s="70"/>
      <c r="I20" s="66"/>
      <c r="J20" s="68"/>
      <c r="K20" s="68"/>
      <c r="L20" s="68"/>
      <c r="M20" s="68"/>
      <c r="N20" s="71"/>
      <c r="O20" s="64"/>
      <c r="P20" s="72"/>
      <c r="Q20" s="66"/>
      <c r="R20" s="73"/>
      <c r="S20" s="67"/>
      <c r="T20" s="74"/>
    </row>
    <row r="21" spans="1:20" ht="18.75" customHeight="1" x14ac:dyDescent="0.15">
      <c r="A21" s="218"/>
      <c r="B21" s="75" t="s">
        <v>28</v>
      </c>
      <c r="C21" s="76" t="s">
        <v>180</v>
      </c>
      <c r="D21" s="77"/>
      <c r="E21" s="78">
        <v>30</v>
      </c>
      <c r="F21" s="79" t="s">
        <v>132</v>
      </c>
      <c r="G21" s="80"/>
      <c r="H21" s="81" t="s">
        <v>180</v>
      </c>
      <c r="I21" s="77"/>
      <c r="J21" s="79">
        <f>ROUNDUP(E21*0.75,2)</f>
        <v>22.5</v>
      </c>
      <c r="K21" s="79" t="s">
        <v>132</v>
      </c>
      <c r="L21" s="79"/>
      <c r="M21" s="79">
        <f>ROUNDUP((R5*E21)+(R6*J21)+(R7*(E21*2)),2)</f>
        <v>0</v>
      </c>
      <c r="N21" s="82">
        <f>ROUND(M21+(M21*10/100),2)</f>
        <v>0</v>
      </c>
      <c r="O21" s="75" t="s">
        <v>181</v>
      </c>
      <c r="P21" s="83" t="s">
        <v>182</v>
      </c>
      <c r="Q21" s="77" t="s">
        <v>183</v>
      </c>
      <c r="R21" s="84">
        <v>4</v>
      </c>
      <c r="S21" s="78">
        <f>ROUNDUP(R21*0.75,2)</f>
        <v>3</v>
      </c>
      <c r="T21" s="85">
        <f>ROUNDUP((R5*R21)+(R6*S21)+(R7*(R21*2)),2)</f>
        <v>0</v>
      </c>
    </row>
    <row r="22" spans="1:20" ht="18.75" customHeight="1" x14ac:dyDescent="0.15">
      <c r="A22" s="218"/>
      <c r="B22" s="75"/>
      <c r="C22" s="76" t="s">
        <v>154</v>
      </c>
      <c r="D22" s="77"/>
      <c r="E22" s="78">
        <v>5</v>
      </c>
      <c r="F22" s="79" t="s">
        <v>132</v>
      </c>
      <c r="G22" s="80"/>
      <c r="H22" s="81" t="s">
        <v>154</v>
      </c>
      <c r="I22" s="77"/>
      <c r="J22" s="79">
        <f>ROUNDUP(E22*0.75,2)</f>
        <v>3.75</v>
      </c>
      <c r="K22" s="79" t="s">
        <v>132</v>
      </c>
      <c r="L22" s="79"/>
      <c r="M22" s="79">
        <f>ROUNDUP((R5*E22)+(R6*J22)+(R7*(E22*2)),2)</f>
        <v>0</v>
      </c>
      <c r="N22" s="82">
        <f>ROUND(M22+(M22*2/100),2)</f>
        <v>0</v>
      </c>
      <c r="O22" s="75" t="s">
        <v>184</v>
      </c>
      <c r="P22" s="83" t="s">
        <v>151</v>
      </c>
      <c r="Q22" s="77"/>
      <c r="R22" s="84">
        <v>0.3</v>
      </c>
      <c r="S22" s="78">
        <f>ROUNDUP(R22*0.75,2)</f>
        <v>0.23</v>
      </c>
      <c r="T22" s="85">
        <f>ROUNDUP((R5*R22)+(R6*S22)+(R7*(R22*2)),2)</f>
        <v>0</v>
      </c>
    </row>
    <row r="23" spans="1:20" ht="18.75" customHeight="1" x14ac:dyDescent="0.15">
      <c r="A23" s="218"/>
      <c r="B23" s="75"/>
      <c r="C23" s="76"/>
      <c r="D23" s="77"/>
      <c r="E23" s="78"/>
      <c r="F23" s="79"/>
      <c r="G23" s="80"/>
      <c r="H23" s="81"/>
      <c r="I23" s="77"/>
      <c r="J23" s="79"/>
      <c r="K23" s="79"/>
      <c r="L23" s="79"/>
      <c r="M23" s="79"/>
      <c r="N23" s="82"/>
      <c r="O23" s="75" t="s">
        <v>148</v>
      </c>
      <c r="P23" s="83" t="s">
        <v>137</v>
      </c>
      <c r="Q23" s="77"/>
      <c r="R23" s="84">
        <v>0.1</v>
      </c>
      <c r="S23" s="78">
        <f>ROUNDUP(R23*0.75,2)</f>
        <v>0.08</v>
      </c>
      <c r="T23" s="85">
        <f>ROUNDUP((R5*R23)+(R6*S23)+(R7*(R23*2)),2)</f>
        <v>0</v>
      </c>
    </row>
    <row r="24" spans="1:20" ht="18.75" customHeight="1" x14ac:dyDescent="0.15">
      <c r="A24" s="218"/>
      <c r="B24" s="64"/>
      <c r="C24" s="65"/>
      <c r="D24" s="66"/>
      <c r="E24" s="67"/>
      <c r="F24" s="68"/>
      <c r="G24" s="69"/>
      <c r="H24" s="70"/>
      <c r="I24" s="66"/>
      <c r="J24" s="68"/>
      <c r="K24" s="68"/>
      <c r="L24" s="68"/>
      <c r="M24" s="68"/>
      <c r="N24" s="71"/>
      <c r="O24" s="64"/>
      <c r="P24" s="72"/>
      <c r="Q24" s="66"/>
      <c r="R24" s="73"/>
      <c r="S24" s="67"/>
      <c r="T24" s="74"/>
    </row>
    <row r="25" spans="1:20" ht="18.75" customHeight="1" x14ac:dyDescent="0.15">
      <c r="A25" s="218"/>
      <c r="B25" s="75" t="s">
        <v>61</v>
      </c>
      <c r="C25" s="76" t="s">
        <v>185</v>
      </c>
      <c r="D25" s="77"/>
      <c r="E25" s="78">
        <v>5</v>
      </c>
      <c r="F25" s="79" t="s">
        <v>132</v>
      </c>
      <c r="G25" s="80"/>
      <c r="H25" s="81" t="s">
        <v>185</v>
      </c>
      <c r="I25" s="77"/>
      <c r="J25" s="79">
        <f>ROUNDUP(E25*0.75,2)</f>
        <v>3.75</v>
      </c>
      <c r="K25" s="79" t="s">
        <v>132</v>
      </c>
      <c r="L25" s="79"/>
      <c r="M25" s="79">
        <f>ROUNDUP((R5*E25)+(R6*J25)+(R7*(E25*2)),2)</f>
        <v>0</v>
      </c>
      <c r="N25" s="82">
        <f>M25</f>
        <v>0</v>
      </c>
      <c r="O25" s="75" t="s">
        <v>148</v>
      </c>
      <c r="P25" s="83" t="s">
        <v>41</v>
      </c>
      <c r="Q25" s="77"/>
      <c r="R25" s="84">
        <v>100</v>
      </c>
      <c r="S25" s="78">
        <f>ROUNDUP(R25*0.75,2)</f>
        <v>75</v>
      </c>
      <c r="T25" s="85">
        <f>ROUNDUP((R5*R25)+(R6*S25)+(R7*(R25*2)),2)</f>
        <v>0</v>
      </c>
    </row>
    <row r="26" spans="1:20" ht="18.75" customHeight="1" x14ac:dyDescent="0.15">
      <c r="A26" s="218"/>
      <c r="B26" s="75"/>
      <c r="C26" s="76" t="s">
        <v>186</v>
      </c>
      <c r="D26" s="77" t="s">
        <v>187</v>
      </c>
      <c r="E26" s="105">
        <v>0.25</v>
      </c>
      <c r="F26" s="79" t="s">
        <v>188</v>
      </c>
      <c r="G26" s="80"/>
      <c r="H26" s="81" t="s">
        <v>186</v>
      </c>
      <c r="I26" s="77" t="s">
        <v>187</v>
      </c>
      <c r="J26" s="79">
        <f>ROUNDUP(E26*0.75,2)</f>
        <v>0.19</v>
      </c>
      <c r="K26" s="79" t="s">
        <v>188</v>
      </c>
      <c r="L26" s="79"/>
      <c r="M26" s="79">
        <f>ROUNDUP((R5*E26)+(R6*J26)+(R7*(E26*2)),2)</f>
        <v>0</v>
      </c>
      <c r="N26" s="82">
        <f>M26</f>
        <v>0</v>
      </c>
      <c r="O26" s="75"/>
      <c r="P26" s="83" t="s">
        <v>189</v>
      </c>
      <c r="Q26" s="77" t="s">
        <v>190</v>
      </c>
      <c r="R26" s="84">
        <v>0.6</v>
      </c>
      <c r="S26" s="78">
        <f>ROUNDUP(R26*0.75,2)</f>
        <v>0.45</v>
      </c>
      <c r="T26" s="85">
        <f>ROUNDUP((R5*R26)+(R6*S26)+(R7*(R26*2)),2)</f>
        <v>0</v>
      </c>
    </row>
    <row r="27" spans="1:20" ht="18.75" customHeight="1" x14ac:dyDescent="0.15">
      <c r="A27" s="218"/>
      <c r="B27" s="75"/>
      <c r="C27" s="76"/>
      <c r="D27" s="77"/>
      <c r="E27" s="78"/>
      <c r="F27" s="79"/>
      <c r="G27" s="80"/>
      <c r="H27" s="81"/>
      <c r="I27" s="77"/>
      <c r="J27" s="79"/>
      <c r="K27" s="79"/>
      <c r="L27" s="79"/>
      <c r="M27" s="79"/>
      <c r="N27" s="82"/>
      <c r="O27" s="75"/>
      <c r="P27" s="83" t="s">
        <v>137</v>
      </c>
      <c r="Q27" s="77"/>
      <c r="R27" s="84">
        <v>0.2</v>
      </c>
      <c r="S27" s="78">
        <f>ROUNDUP(R27*0.75,2)</f>
        <v>0.15</v>
      </c>
      <c r="T27" s="85">
        <f>ROUNDUP((R5*R27)+(R6*S27)+(R7*(R27*2)),2)</f>
        <v>0</v>
      </c>
    </row>
    <row r="28" spans="1:20" ht="18.75" customHeight="1" x14ac:dyDescent="0.15">
      <c r="A28" s="218"/>
      <c r="B28" s="64"/>
      <c r="C28" s="65"/>
      <c r="D28" s="66"/>
      <c r="E28" s="67"/>
      <c r="F28" s="68"/>
      <c r="G28" s="69"/>
      <c r="H28" s="70"/>
      <c r="I28" s="66"/>
      <c r="J28" s="68"/>
      <c r="K28" s="68"/>
      <c r="L28" s="68"/>
      <c r="M28" s="68"/>
      <c r="N28" s="71"/>
      <c r="O28" s="64"/>
      <c r="P28" s="72"/>
      <c r="Q28" s="66"/>
      <c r="R28" s="73"/>
      <c r="S28" s="67"/>
      <c r="T28" s="74"/>
    </row>
    <row r="29" spans="1:20" ht="18.75" customHeight="1" x14ac:dyDescent="0.15">
      <c r="A29" s="218"/>
      <c r="B29" s="75" t="s">
        <v>191</v>
      </c>
      <c r="C29" s="76" t="s">
        <v>192</v>
      </c>
      <c r="D29" s="77"/>
      <c r="E29" s="106">
        <v>0.125</v>
      </c>
      <c r="F29" s="79" t="s">
        <v>188</v>
      </c>
      <c r="G29" s="80"/>
      <c r="H29" s="81" t="s">
        <v>192</v>
      </c>
      <c r="I29" s="77"/>
      <c r="J29" s="79">
        <f>ROUNDUP(E29*0.75,2)</f>
        <v>9.9999999999999992E-2</v>
      </c>
      <c r="K29" s="79" t="s">
        <v>188</v>
      </c>
      <c r="L29" s="79"/>
      <c r="M29" s="79">
        <f>ROUNDUP((R5*E29)+(R6*J29)+(R7*(E29*2)),2)</f>
        <v>0</v>
      </c>
      <c r="N29" s="82">
        <f>M29</f>
        <v>0</v>
      </c>
      <c r="O29" s="75" t="s">
        <v>193</v>
      </c>
      <c r="P29" s="83"/>
      <c r="Q29" s="77"/>
      <c r="R29" s="84"/>
      <c r="S29" s="78"/>
      <c r="T29" s="85"/>
    </row>
    <row r="30" spans="1:20" ht="18.75" customHeight="1" thickBot="1" x14ac:dyDescent="0.2">
      <c r="A30" s="219"/>
      <c r="B30" s="86"/>
      <c r="C30" s="87"/>
      <c r="D30" s="88"/>
      <c r="E30" s="89"/>
      <c r="F30" s="90"/>
      <c r="G30" s="91"/>
      <c r="H30" s="92"/>
      <c r="I30" s="88"/>
      <c r="J30" s="90"/>
      <c r="K30" s="90"/>
      <c r="L30" s="90"/>
      <c r="M30" s="90"/>
      <c r="N30" s="93"/>
      <c r="O30" s="86"/>
      <c r="P30" s="94"/>
      <c r="Q30" s="88"/>
      <c r="R30" s="95"/>
      <c r="S30" s="89"/>
      <c r="T30" s="96"/>
    </row>
  </sheetData>
  <mergeCells count="5">
    <mergeCell ref="H1:O1"/>
    <mergeCell ref="A2:T2"/>
    <mergeCell ref="Q3:T3"/>
    <mergeCell ref="A8:F8"/>
    <mergeCell ref="A10:A30"/>
  </mergeCells>
  <phoneticPr fontId="11"/>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A7179-2B19-400D-BC7D-9D7D83B0F959}">
  <sheetPr>
    <pageSetUpPr fitToPage="1"/>
  </sheetPr>
  <dimension ref="A1:U63"/>
  <sheetViews>
    <sheetView showZeros="0" zoomScale="60" zoomScaleNormal="60" zoomScaleSheetLayoutView="90" workbookViewId="0"/>
  </sheetViews>
  <sheetFormatPr defaultRowHeight="13.5" x14ac:dyDescent="0.15"/>
  <cols>
    <col min="1" max="1" width="4.5" style="114" customWidth="1"/>
    <col min="2" max="2" width="24.375" style="114" customWidth="1"/>
    <col min="3" max="3" width="28.25" style="114" customWidth="1"/>
    <col min="4" max="4" width="12.5" style="114" hidden="1" customWidth="1"/>
    <col min="5" max="6" width="10.375" style="63" customWidth="1"/>
    <col min="7" max="7" width="10" style="114" customWidth="1"/>
    <col min="8" max="8" width="18.75" style="114" customWidth="1"/>
    <col min="9" max="9" width="22.5" style="114" customWidth="1"/>
    <col min="10" max="10" width="21.25" style="114" customWidth="1"/>
    <col min="11" max="11" width="11.125" style="114" customWidth="1"/>
    <col min="12" max="12" width="22.375" style="114" customWidth="1"/>
    <col min="13" max="13" width="21.25" style="114" customWidth="1"/>
    <col min="14" max="14" width="11.25" style="114" customWidth="1"/>
    <col min="15" max="15" width="12.5" hidden="1" customWidth="1"/>
  </cols>
  <sheetData>
    <row r="1" spans="1:21" s="114" customFormat="1" ht="37.5" customHeight="1" x14ac:dyDescent="0.15">
      <c r="A1" s="113" t="s">
        <v>0</v>
      </c>
      <c r="B1" s="16"/>
      <c r="C1" s="113"/>
      <c r="D1" s="113"/>
      <c r="E1" s="235"/>
      <c r="F1" s="236"/>
      <c r="G1" s="236"/>
      <c r="H1" s="236"/>
      <c r="I1" s="236"/>
      <c r="J1" s="236"/>
      <c r="K1" s="236"/>
      <c r="L1" s="236"/>
      <c r="M1" s="236"/>
      <c r="N1" s="236"/>
      <c r="O1"/>
      <c r="P1"/>
      <c r="Q1"/>
      <c r="R1"/>
      <c r="S1"/>
      <c r="T1"/>
      <c r="U1"/>
    </row>
    <row r="2" spans="1:21" s="114" customFormat="1" ht="36" customHeight="1" x14ac:dyDescent="0.15">
      <c r="A2" s="210" t="s">
        <v>106</v>
      </c>
      <c r="B2" s="211"/>
      <c r="C2" s="211"/>
      <c r="D2" s="211"/>
      <c r="E2" s="211"/>
      <c r="F2" s="211"/>
      <c r="G2" s="211"/>
      <c r="H2" s="211"/>
      <c r="I2" s="211"/>
      <c r="J2" s="211"/>
      <c r="K2" s="211"/>
      <c r="L2" s="211"/>
      <c r="M2" s="211"/>
      <c r="N2" s="211"/>
      <c r="O2" s="236"/>
      <c r="P2"/>
      <c r="Q2"/>
      <c r="R2"/>
      <c r="S2"/>
      <c r="T2"/>
      <c r="U2"/>
    </row>
    <row r="3" spans="1:21" s="114" customFormat="1" ht="18.75" customHeight="1" x14ac:dyDescent="0.15">
      <c r="A3" s="113"/>
      <c r="B3" s="16"/>
      <c r="C3" s="113"/>
      <c r="D3" s="113"/>
      <c r="G3" s="113"/>
      <c r="H3" s="113"/>
      <c r="I3" s="16"/>
      <c r="J3" s="113"/>
      <c r="K3" s="113"/>
      <c r="L3" s="16"/>
      <c r="M3" s="113"/>
      <c r="N3" s="113"/>
      <c r="O3"/>
      <c r="P3"/>
      <c r="Q3"/>
      <c r="R3"/>
      <c r="S3"/>
      <c r="T3"/>
      <c r="U3"/>
    </row>
    <row r="4" spans="1:21" s="114" customFormat="1" ht="23.25" customHeight="1" x14ac:dyDescent="0.15">
      <c r="A4" s="115"/>
      <c r="B4" s="116"/>
      <c r="C4" s="115"/>
      <c r="D4" s="115"/>
      <c r="G4" s="115"/>
      <c r="H4" s="115"/>
      <c r="I4" s="116"/>
      <c r="J4" s="115"/>
      <c r="K4" s="115"/>
      <c r="L4" s="117"/>
      <c r="M4" s="117"/>
      <c r="N4" s="118"/>
      <c r="O4" s="14"/>
      <c r="P4"/>
      <c r="Q4"/>
      <c r="R4"/>
      <c r="S4"/>
      <c r="T4"/>
      <c r="U4"/>
    </row>
    <row r="5" spans="1:21" s="114" customFormat="1" ht="31.5" customHeight="1" x14ac:dyDescent="0.15">
      <c r="A5" s="115"/>
      <c r="B5" s="116"/>
      <c r="C5" s="115"/>
      <c r="D5" s="115"/>
      <c r="G5" s="115"/>
      <c r="H5" s="115"/>
      <c r="I5" s="116"/>
      <c r="J5" s="115"/>
      <c r="K5" s="115"/>
      <c r="L5" s="116"/>
      <c r="M5" s="119"/>
      <c r="N5" s="115"/>
      <c r="O5" s="115"/>
      <c r="P5"/>
      <c r="Q5"/>
      <c r="R5"/>
      <c r="S5"/>
      <c r="T5"/>
      <c r="U5"/>
    </row>
    <row r="6" spans="1:21" ht="31.5" customHeight="1" thickBot="1" x14ac:dyDescent="0.2">
      <c r="A6" s="115"/>
      <c r="B6" s="115"/>
      <c r="C6" s="115"/>
      <c r="D6" s="115"/>
      <c r="E6" s="237"/>
      <c r="F6" s="238"/>
      <c r="G6" s="115"/>
      <c r="H6" s="115"/>
      <c r="I6" s="115"/>
      <c r="J6" s="115"/>
      <c r="K6" s="115"/>
      <c r="L6" s="115"/>
      <c r="M6" s="119"/>
      <c r="N6" s="115"/>
      <c r="O6" s="115"/>
    </row>
    <row r="7" spans="1:21" ht="33.75" customHeight="1" thickBot="1" x14ac:dyDescent="0.3">
      <c r="A7" s="239" t="s">
        <v>162</v>
      </c>
      <c r="B7" s="240"/>
      <c r="C7" s="240"/>
      <c r="D7" s="120"/>
      <c r="E7" s="241" t="s">
        <v>395</v>
      </c>
      <c r="F7" s="242"/>
      <c r="G7" s="121"/>
      <c r="H7" s="121"/>
      <c r="I7" s="121"/>
      <c r="J7" s="121"/>
      <c r="K7" s="122"/>
      <c r="L7" s="121"/>
      <c r="M7" s="121"/>
    </row>
    <row r="8" spans="1:21" ht="18.75" customHeight="1" x14ac:dyDescent="0.15">
      <c r="A8" s="243"/>
      <c r="B8" s="244"/>
      <c r="C8" s="245"/>
      <c r="D8" s="223" t="s">
        <v>119</v>
      </c>
      <c r="E8" s="249" t="s">
        <v>396</v>
      </c>
      <c r="F8" s="252" t="s">
        <v>397</v>
      </c>
      <c r="G8" s="123" t="s">
        <v>398</v>
      </c>
      <c r="H8" s="124" t="s">
        <v>399</v>
      </c>
      <c r="I8" s="255" t="s">
        <v>400</v>
      </c>
      <c r="J8" s="256"/>
      <c r="K8" s="257"/>
      <c r="L8" s="220" t="s">
        <v>401</v>
      </c>
      <c r="M8" s="221"/>
      <c r="N8" s="222"/>
      <c r="O8" s="223" t="s">
        <v>119</v>
      </c>
    </row>
    <row r="9" spans="1:21" ht="18.75" customHeight="1" x14ac:dyDescent="0.15">
      <c r="A9" s="246"/>
      <c r="B9" s="247"/>
      <c r="C9" s="248"/>
      <c r="D9" s="224"/>
      <c r="E9" s="250"/>
      <c r="F9" s="253"/>
      <c r="G9" s="23" t="s">
        <v>402</v>
      </c>
      <c r="H9" s="125" t="s">
        <v>403</v>
      </c>
      <c r="I9" s="226" t="s">
        <v>404</v>
      </c>
      <c r="J9" s="227"/>
      <c r="K9" s="228"/>
      <c r="L9" s="229" t="s">
        <v>405</v>
      </c>
      <c r="M9" s="230"/>
      <c r="N9" s="231"/>
      <c r="O9" s="224"/>
    </row>
    <row r="10" spans="1:21" ht="18.75" customHeight="1" thickBot="1" x14ac:dyDescent="0.2">
      <c r="A10" s="126"/>
      <c r="B10" s="127" t="s">
        <v>114</v>
      </c>
      <c r="C10" s="128" t="s">
        <v>406</v>
      </c>
      <c r="D10" s="225"/>
      <c r="E10" s="251"/>
      <c r="F10" s="254"/>
      <c r="G10" s="129" t="s">
        <v>397</v>
      </c>
      <c r="H10" s="130" t="s">
        <v>407</v>
      </c>
      <c r="I10" s="131" t="s">
        <v>114</v>
      </c>
      <c r="J10" s="128" t="s">
        <v>406</v>
      </c>
      <c r="K10" s="132" t="s">
        <v>407</v>
      </c>
      <c r="L10" s="131" t="s">
        <v>114</v>
      </c>
      <c r="M10" s="130" t="s">
        <v>406</v>
      </c>
      <c r="N10" s="132" t="s">
        <v>407</v>
      </c>
      <c r="O10" s="225"/>
    </row>
    <row r="11" spans="1:21" ht="14.25" x14ac:dyDescent="0.15">
      <c r="A11" s="232" t="s">
        <v>128</v>
      </c>
      <c r="B11" s="133" t="s">
        <v>8</v>
      </c>
      <c r="C11" s="133" t="s">
        <v>408</v>
      </c>
      <c r="D11" s="133"/>
      <c r="E11" s="54"/>
      <c r="F11" s="54"/>
      <c r="G11" s="133"/>
      <c r="H11" s="134" t="s">
        <v>409</v>
      </c>
      <c r="I11" s="133" t="s">
        <v>8</v>
      </c>
      <c r="J11" s="133" t="s">
        <v>408</v>
      </c>
      <c r="K11" s="134" t="s">
        <v>410</v>
      </c>
      <c r="L11" s="133" t="s">
        <v>11</v>
      </c>
      <c r="M11" s="133" t="s">
        <v>408</v>
      </c>
      <c r="N11" s="134">
        <v>30</v>
      </c>
      <c r="O11" s="135"/>
    </row>
    <row r="12" spans="1:21" ht="14.25" x14ac:dyDescent="0.15">
      <c r="A12" s="233"/>
      <c r="B12" s="136"/>
      <c r="C12" s="136"/>
      <c r="D12" s="136"/>
      <c r="E12" s="66"/>
      <c r="F12" s="66"/>
      <c r="G12" s="136"/>
      <c r="H12" s="137"/>
      <c r="I12" s="136"/>
      <c r="J12" s="136"/>
      <c r="K12" s="137"/>
      <c r="L12" s="136"/>
      <c r="M12" s="136"/>
      <c r="N12" s="137"/>
      <c r="O12" s="138"/>
    </row>
    <row r="13" spans="1:21" ht="14.25" x14ac:dyDescent="0.15">
      <c r="A13" s="233"/>
      <c r="B13" s="139" t="s">
        <v>26</v>
      </c>
      <c r="C13" s="139" t="s">
        <v>169</v>
      </c>
      <c r="D13" s="139" t="s">
        <v>171</v>
      </c>
      <c r="E13" s="77"/>
      <c r="F13" s="77"/>
      <c r="G13" s="139"/>
      <c r="H13" s="148">
        <v>0.7</v>
      </c>
      <c r="I13" s="139" t="s">
        <v>26</v>
      </c>
      <c r="J13" s="139" t="s">
        <v>169</v>
      </c>
      <c r="K13" s="148">
        <v>0.3</v>
      </c>
      <c r="L13" s="139" t="s">
        <v>27</v>
      </c>
      <c r="M13" s="139" t="s">
        <v>135</v>
      </c>
      <c r="N13" s="140">
        <v>10</v>
      </c>
      <c r="O13" s="142"/>
    </row>
    <row r="14" spans="1:21" ht="14.25" x14ac:dyDescent="0.15">
      <c r="A14" s="233"/>
      <c r="B14" s="139"/>
      <c r="C14" s="139" t="s">
        <v>135</v>
      </c>
      <c r="D14" s="139"/>
      <c r="E14" s="77"/>
      <c r="F14" s="77"/>
      <c r="G14" s="139"/>
      <c r="H14" s="140">
        <v>20</v>
      </c>
      <c r="I14" s="139"/>
      <c r="J14" s="139" t="s">
        <v>135</v>
      </c>
      <c r="K14" s="140">
        <v>20</v>
      </c>
      <c r="L14" s="136"/>
      <c r="M14" s="136"/>
      <c r="N14" s="137"/>
      <c r="O14" s="138"/>
    </row>
    <row r="15" spans="1:21" ht="14.25" x14ac:dyDescent="0.15">
      <c r="A15" s="233"/>
      <c r="B15" s="139"/>
      <c r="C15" s="139" t="s">
        <v>138</v>
      </c>
      <c r="D15" s="139"/>
      <c r="E15" s="77" t="s">
        <v>139</v>
      </c>
      <c r="F15" s="77"/>
      <c r="G15" s="139"/>
      <c r="H15" s="140">
        <v>20</v>
      </c>
      <c r="I15" s="139"/>
      <c r="J15" s="139" t="s">
        <v>138</v>
      </c>
      <c r="K15" s="140">
        <v>15</v>
      </c>
      <c r="L15" s="139" t="s">
        <v>29</v>
      </c>
      <c r="M15" s="139" t="s">
        <v>180</v>
      </c>
      <c r="N15" s="140">
        <v>10</v>
      </c>
      <c r="O15" s="142"/>
    </row>
    <row r="16" spans="1:21" ht="14.25" x14ac:dyDescent="0.15">
      <c r="A16" s="233"/>
      <c r="B16" s="139"/>
      <c r="C16" s="139"/>
      <c r="D16" s="139"/>
      <c r="E16" s="77"/>
      <c r="F16" s="77"/>
      <c r="G16" s="139" t="s">
        <v>41</v>
      </c>
      <c r="H16" s="140" t="s">
        <v>412</v>
      </c>
      <c r="I16" s="139"/>
      <c r="J16" s="139"/>
      <c r="K16" s="140"/>
      <c r="L16" s="139"/>
      <c r="M16" s="139" t="s">
        <v>185</v>
      </c>
      <c r="N16" s="140">
        <v>5</v>
      </c>
      <c r="O16" s="142"/>
    </row>
    <row r="17" spans="1:15" ht="14.25" x14ac:dyDescent="0.15">
      <c r="A17" s="233"/>
      <c r="B17" s="139"/>
      <c r="C17" s="139"/>
      <c r="D17" s="139"/>
      <c r="E17" s="77"/>
      <c r="F17" s="77"/>
      <c r="G17" s="139" t="s">
        <v>137</v>
      </c>
      <c r="H17" s="140" t="s">
        <v>413</v>
      </c>
      <c r="I17" s="139"/>
      <c r="J17" s="139"/>
      <c r="K17" s="140"/>
      <c r="L17" s="136"/>
      <c r="M17" s="136"/>
      <c r="N17" s="137"/>
      <c r="O17" s="138"/>
    </row>
    <row r="18" spans="1:15" ht="14.25" x14ac:dyDescent="0.15">
      <c r="A18" s="233"/>
      <c r="B18" s="136"/>
      <c r="C18" s="136"/>
      <c r="D18" s="136"/>
      <c r="E18" s="66"/>
      <c r="F18" s="66"/>
      <c r="G18" s="136"/>
      <c r="H18" s="137"/>
      <c r="I18" s="136"/>
      <c r="J18" s="136"/>
      <c r="K18" s="137"/>
      <c r="L18" s="139" t="s">
        <v>21</v>
      </c>
      <c r="M18" s="139" t="s">
        <v>192</v>
      </c>
      <c r="N18" s="149">
        <v>0.08</v>
      </c>
      <c r="O18" s="142"/>
    </row>
    <row r="19" spans="1:15" ht="14.25" x14ac:dyDescent="0.15">
      <c r="A19" s="233"/>
      <c r="B19" s="139" t="s">
        <v>28</v>
      </c>
      <c r="C19" s="139" t="s">
        <v>180</v>
      </c>
      <c r="D19" s="139"/>
      <c r="E19" s="77"/>
      <c r="F19" s="77"/>
      <c r="G19" s="139"/>
      <c r="H19" s="140">
        <v>20</v>
      </c>
      <c r="I19" s="139" t="s">
        <v>28</v>
      </c>
      <c r="J19" s="139" t="s">
        <v>180</v>
      </c>
      <c r="K19" s="140">
        <v>10</v>
      </c>
      <c r="L19" s="139"/>
      <c r="M19" s="139"/>
      <c r="N19" s="140"/>
      <c r="O19" s="142"/>
    </row>
    <row r="20" spans="1:15" ht="14.25" x14ac:dyDescent="0.15">
      <c r="A20" s="233"/>
      <c r="B20" s="139"/>
      <c r="C20" s="139" t="s">
        <v>154</v>
      </c>
      <c r="D20" s="139"/>
      <c r="E20" s="77"/>
      <c r="F20" s="77"/>
      <c r="G20" s="139"/>
      <c r="H20" s="140">
        <v>5</v>
      </c>
      <c r="I20" s="139"/>
      <c r="J20" s="139" t="s">
        <v>154</v>
      </c>
      <c r="K20" s="140">
        <v>5</v>
      </c>
      <c r="L20" s="139"/>
      <c r="M20" s="139"/>
      <c r="N20" s="140"/>
      <c r="O20" s="142"/>
    </row>
    <row r="21" spans="1:15" ht="14.25" x14ac:dyDescent="0.15">
      <c r="A21" s="233"/>
      <c r="B21" s="136"/>
      <c r="C21" s="136"/>
      <c r="D21" s="136"/>
      <c r="E21" s="66"/>
      <c r="F21" s="66"/>
      <c r="G21" s="136"/>
      <c r="H21" s="137"/>
      <c r="I21" s="136"/>
      <c r="J21" s="136"/>
      <c r="K21" s="137"/>
      <c r="L21" s="139"/>
      <c r="M21" s="139"/>
      <c r="N21" s="140"/>
      <c r="O21" s="142"/>
    </row>
    <row r="22" spans="1:15" ht="14.25" x14ac:dyDescent="0.15">
      <c r="A22" s="233"/>
      <c r="B22" s="139" t="s">
        <v>61</v>
      </c>
      <c r="C22" s="139" t="s">
        <v>185</v>
      </c>
      <c r="D22" s="139"/>
      <c r="E22" s="77"/>
      <c r="F22" s="77"/>
      <c r="G22" s="139"/>
      <c r="H22" s="140">
        <v>5</v>
      </c>
      <c r="I22" s="139" t="s">
        <v>61</v>
      </c>
      <c r="J22" s="139" t="s">
        <v>185</v>
      </c>
      <c r="K22" s="140">
        <v>5</v>
      </c>
      <c r="L22" s="139"/>
      <c r="M22" s="139"/>
      <c r="N22" s="140"/>
      <c r="O22" s="142"/>
    </row>
    <row r="23" spans="1:15" ht="14.25" x14ac:dyDescent="0.15">
      <c r="A23" s="233"/>
      <c r="B23" s="139"/>
      <c r="C23" s="139" t="s">
        <v>186</v>
      </c>
      <c r="D23" s="139"/>
      <c r="E23" s="77" t="s">
        <v>187</v>
      </c>
      <c r="F23" s="143"/>
      <c r="G23" s="139"/>
      <c r="H23" s="150">
        <v>0.13</v>
      </c>
      <c r="I23" s="139"/>
      <c r="J23" s="139" t="s">
        <v>414</v>
      </c>
      <c r="K23" s="150">
        <v>0.13</v>
      </c>
      <c r="L23" s="139"/>
      <c r="M23" s="139"/>
      <c r="N23" s="140"/>
      <c r="O23" s="142"/>
    </row>
    <row r="24" spans="1:15" ht="14.25" x14ac:dyDescent="0.15">
      <c r="A24" s="233"/>
      <c r="B24" s="139"/>
      <c r="C24" s="139"/>
      <c r="D24" s="139"/>
      <c r="E24" s="77"/>
      <c r="F24" s="77"/>
      <c r="G24" s="139" t="s">
        <v>41</v>
      </c>
      <c r="H24" s="140" t="s">
        <v>412</v>
      </c>
      <c r="I24" s="139"/>
      <c r="J24" s="139"/>
      <c r="K24" s="140"/>
      <c r="L24" s="139"/>
      <c r="M24" s="139"/>
      <c r="N24" s="140"/>
      <c r="O24" s="142"/>
    </row>
    <row r="25" spans="1:15" ht="14.25" x14ac:dyDescent="0.15">
      <c r="A25" s="233"/>
      <c r="B25" s="136"/>
      <c r="C25" s="136"/>
      <c r="D25" s="136"/>
      <c r="E25" s="66"/>
      <c r="F25" s="66"/>
      <c r="G25" s="136"/>
      <c r="H25" s="137"/>
      <c r="I25" s="136"/>
      <c r="J25" s="136"/>
      <c r="K25" s="137"/>
      <c r="L25" s="139"/>
      <c r="M25" s="139"/>
      <c r="N25" s="140"/>
      <c r="O25" s="142"/>
    </row>
    <row r="26" spans="1:15" ht="14.25" x14ac:dyDescent="0.15">
      <c r="A26" s="233"/>
      <c r="B26" s="139" t="s">
        <v>191</v>
      </c>
      <c r="C26" s="139" t="s">
        <v>192</v>
      </c>
      <c r="D26" s="139"/>
      <c r="E26" s="77"/>
      <c r="F26" s="77"/>
      <c r="G26" s="139"/>
      <c r="H26" s="151">
        <v>0.1</v>
      </c>
      <c r="I26" s="139" t="s">
        <v>191</v>
      </c>
      <c r="J26" s="139" t="s">
        <v>192</v>
      </c>
      <c r="K26" s="151">
        <v>0.1</v>
      </c>
      <c r="L26" s="139"/>
      <c r="M26" s="139"/>
      <c r="N26" s="140"/>
      <c r="O26" s="142"/>
    </row>
    <row r="27" spans="1:15" ht="15" thickBot="1" x14ac:dyDescent="0.2">
      <c r="A27" s="234"/>
      <c r="B27" s="144"/>
      <c r="C27" s="144"/>
      <c r="D27" s="144"/>
      <c r="E27" s="88"/>
      <c r="F27" s="88"/>
      <c r="G27" s="144"/>
      <c r="H27" s="145"/>
      <c r="I27" s="144"/>
      <c r="J27" s="144"/>
      <c r="K27" s="145"/>
      <c r="L27" s="144"/>
      <c r="M27" s="144"/>
      <c r="N27" s="145"/>
      <c r="O27" s="146"/>
    </row>
    <row r="28" spans="1:15" ht="14.25" x14ac:dyDescent="0.15">
      <c r="B28" s="116"/>
      <c r="C28" s="116"/>
      <c r="D28" s="116"/>
      <c r="G28" s="116"/>
      <c r="H28" s="147"/>
      <c r="I28" s="116"/>
      <c r="J28" s="116"/>
      <c r="K28" s="147"/>
      <c r="L28" s="116"/>
      <c r="M28" s="116"/>
      <c r="N28" s="147"/>
    </row>
    <row r="29" spans="1:15" ht="14.25" x14ac:dyDescent="0.15">
      <c r="B29" s="116"/>
      <c r="C29" s="116"/>
      <c r="D29" s="116"/>
      <c r="G29" s="116"/>
      <c r="H29" s="147"/>
      <c r="I29" s="116"/>
      <c r="J29" s="116"/>
      <c r="K29" s="147"/>
      <c r="L29" s="116"/>
      <c r="M29" s="116"/>
      <c r="N29" s="147"/>
    </row>
    <row r="30" spans="1:15" ht="14.25" x14ac:dyDescent="0.15">
      <c r="B30" s="116"/>
      <c r="C30" s="116"/>
      <c r="D30" s="116"/>
      <c r="G30" s="116"/>
      <c r="H30" s="147"/>
      <c r="I30" s="116"/>
      <c r="J30" s="116"/>
      <c r="K30" s="147"/>
      <c r="L30" s="116"/>
      <c r="M30" s="116"/>
      <c r="N30" s="147"/>
    </row>
    <row r="31" spans="1:15" ht="14.25" x14ac:dyDescent="0.15">
      <c r="B31" s="116"/>
      <c r="C31" s="116"/>
      <c r="D31" s="116"/>
      <c r="G31" s="116"/>
      <c r="H31" s="147"/>
      <c r="I31" s="116"/>
      <c r="J31" s="116"/>
      <c r="K31" s="147"/>
      <c r="L31" s="116"/>
      <c r="M31" s="116"/>
      <c r="N31" s="147"/>
    </row>
    <row r="32" spans="1:15" ht="14.25" x14ac:dyDescent="0.15">
      <c r="B32" s="116"/>
      <c r="C32" s="116"/>
      <c r="D32" s="116"/>
      <c r="G32" s="116"/>
      <c r="H32" s="147"/>
      <c r="I32" s="116"/>
      <c r="J32" s="116"/>
      <c r="K32" s="147"/>
      <c r="L32" s="116"/>
      <c r="M32" s="116"/>
      <c r="N32" s="147"/>
    </row>
    <row r="33" spans="2:14" ht="14.25" x14ac:dyDescent="0.15">
      <c r="B33" s="116"/>
      <c r="C33" s="116"/>
      <c r="D33" s="116"/>
      <c r="G33" s="116"/>
      <c r="H33" s="147"/>
      <c r="I33" s="116"/>
      <c r="J33" s="116"/>
      <c r="K33" s="147"/>
      <c r="L33" s="116"/>
      <c r="M33" s="116"/>
      <c r="N33" s="147"/>
    </row>
    <row r="34" spans="2:14" ht="14.25" x14ac:dyDescent="0.15">
      <c r="B34" s="116"/>
      <c r="C34" s="116"/>
      <c r="D34" s="116"/>
      <c r="G34" s="116"/>
      <c r="H34" s="147"/>
      <c r="I34" s="116"/>
      <c r="J34" s="116"/>
      <c r="K34" s="147"/>
      <c r="L34" s="116"/>
      <c r="M34" s="116"/>
      <c r="N34" s="147"/>
    </row>
    <row r="35" spans="2:14" ht="14.25" x14ac:dyDescent="0.15">
      <c r="B35" s="116"/>
      <c r="C35" s="116"/>
      <c r="D35" s="116"/>
      <c r="G35" s="116"/>
      <c r="H35" s="147"/>
      <c r="I35" s="116"/>
      <c r="J35" s="116"/>
      <c r="K35" s="147"/>
      <c r="L35" s="116"/>
      <c r="M35" s="116"/>
      <c r="N35" s="147"/>
    </row>
    <row r="36" spans="2:14" ht="14.25" x14ac:dyDescent="0.15">
      <c r="B36" s="116"/>
      <c r="C36" s="116"/>
      <c r="D36" s="116"/>
      <c r="G36" s="116"/>
      <c r="H36" s="147"/>
      <c r="I36" s="116"/>
      <c r="J36" s="116"/>
      <c r="K36" s="147"/>
      <c r="L36" s="116"/>
      <c r="M36" s="116"/>
      <c r="N36" s="147"/>
    </row>
    <row r="37" spans="2:14" ht="14.25" x14ac:dyDescent="0.15">
      <c r="B37" s="116"/>
      <c r="C37" s="116"/>
      <c r="D37" s="116"/>
      <c r="G37" s="116"/>
      <c r="H37" s="147"/>
      <c r="I37" s="116"/>
      <c r="J37" s="116"/>
      <c r="K37" s="147"/>
      <c r="L37" s="116"/>
      <c r="M37" s="116"/>
      <c r="N37" s="147"/>
    </row>
    <row r="38" spans="2:14" ht="14.25" x14ac:dyDescent="0.15">
      <c r="B38" s="116"/>
      <c r="C38" s="116"/>
      <c r="D38" s="116"/>
      <c r="G38" s="116"/>
      <c r="H38" s="147"/>
      <c r="I38" s="116"/>
      <c r="J38" s="116"/>
      <c r="K38" s="147"/>
      <c r="L38" s="116"/>
      <c r="M38" s="116"/>
      <c r="N38" s="147"/>
    </row>
    <row r="39" spans="2:14" ht="14.25" x14ac:dyDescent="0.15">
      <c r="B39" s="116"/>
      <c r="C39" s="116"/>
      <c r="D39" s="116"/>
      <c r="G39" s="116"/>
      <c r="H39" s="147"/>
      <c r="I39" s="116"/>
      <c r="J39" s="116"/>
      <c r="K39" s="147"/>
      <c r="L39" s="116"/>
      <c r="M39" s="116"/>
      <c r="N39" s="147"/>
    </row>
    <row r="40" spans="2:14" ht="14.25" x14ac:dyDescent="0.15">
      <c r="B40" s="116"/>
      <c r="C40" s="116"/>
      <c r="D40" s="116"/>
      <c r="G40" s="116"/>
      <c r="H40" s="147"/>
      <c r="I40" s="116"/>
      <c r="J40" s="116"/>
      <c r="K40" s="147"/>
      <c r="L40" s="116"/>
      <c r="M40" s="116"/>
      <c r="N40" s="147"/>
    </row>
    <row r="41" spans="2:14" ht="14.25" x14ac:dyDescent="0.15">
      <c r="B41" s="116"/>
      <c r="C41" s="116"/>
      <c r="D41" s="116"/>
      <c r="G41" s="116"/>
      <c r="H41" s="147"/>
      <c r="I41" s="116"/>
      <c r="J41" s="116"/>
      <c r="K41" s="147"/>
      <c r="L41" s="116"/>
      <c r="M41" s="116"/>
      <c r="N41" s="147"/>
    </row>
    <row r="42" spans="2:14" ht="14.25" x14ac:dyDescent="0.15">
      <c r="B42" s="116"/>
      <c r="C42" s="116"/>
      <c r="D42" s="116"/>
      <c r="G42" s="116"/>
      <c r="H42" s="147"/>
      <c r="I42" s="116"/>
      <c r="J42" s="116"/>
      <c r="K42" s="147"/>
      <c r="L42" s="116"/>
      <c r="M42" s="116"/>
      <c r="N42" s="147"/>
    </row>
    <row r="43" spans="2:14" ht="14.25" x14ac:dyDescent="0.15">
      <c r="B43" s="116"/>
      <c r="C43" s="116"/>
      <c r="D43" s="116"/>
      <c r="G43" s="116"/>
      <c r="H43" s="147"/>
      <c r="I43" s="116"/>
      <c r="J43" s="116"/>
      <c r="K43" s="147"/>
      <c r="L43" s="116"/>
      <c r="M43" s="116"/>
      <c r="N43" s="147"/>
    </row>
    <row r="44" spans="2:14" ht="14.25" x14ac:dyDescent="0.15">
      <c r="B44" s="116"/>
      <c r="C44" s="116"/>
      <c r="D44" s="116"/>
      <c r="G44" s="116"/>
      <c r="H44" s="147"/>
      <c r="I44" s="116"/>
      <c r="J44" s="116"/>
      <c r="K44" s="147"/>
      <c r="L44" s="116"/>
      <c r="M44" s="116"/>
      <c r="N44" s="147"/>
    </row>
    <row r="45" spans="2:14" ht="14.25" x14ac:dyDescent="0.15">
      <c r="B45" s="116"/>
      <c r="C45" s="116"/>
      <c r="D45" s="116"/>
      <c r="G45" s="116"/>
      <c r="H45" s="147"/>
      <c r="I45" s="116"/>
      <c r="J45" s="116"/>
      <c r="K45" s="147"/>
      <c r="L45" s="116"/>
      <c r="M45" s="116"/>
      <c r="N45" s="147"/>
    </row>
    <row r="46" spans="2:14" ht="14.25" x14ac:dyDescent="0.15">
      <c r="B46" s="116"/>
      <c r="C46" s="116"/>
      <c r="D46" s="116"/>
      <c r="G46" s="116"/>
      <c r="H46" s="147"/>
      <c r="I46" s="116"/>
      <c r="J46" s="116"/>
      <c r="K46" s="147"/>
      <c r="L46" s="116"/>
      <c r="M46" s="116"/>
      <c r="N46" s="147"/>
    </row>
    <row r="47" spans="2:14" ht="14.25" x14ac:dyDescent="0.15">
      <c r="B47" s="116"/>
      <c r="C47" s="116"/>
      <c r="D47" s="116"/>
      <c r="G47" s="116"/>
      <c r="H47" s="147"/>
      <c r="I47" s="116"/>
      <c r="J47" s="116"/>
      <c r="K47" s="147"/>
      <c r="L47" s="116"/>
      <c r="M47" s="116"/>
      <c r="N47" s="147"/>
    </row>
    <row r="48" spans="2:14" ht="14.25" x14ac:dyDescent="0.15">
      <c r="B48" s="116"/>
      <c r="C48" s="116"/>
      <c r="D48" s="116"/>
      <c r="G48" s="116"/>
      <c r="H48" s="147"/>
      <c r="I48" s="116"/>
      <c r="J48" s="116"/>
      <c r="K48" s="147"/>
      <c r="L48" s="116"/>
      <c r="M48" s="116"/>
      <c r="N48" s="147"/>
    </row>
    <row r="49" spans="2:14" ht="14.25" x14ac:dyDescent="0.15">
      <c r="B49" s="116"/>
      <c r="C49" s="116"/>
      <c r="D49" s="116"/>
      <c r="G49" s="116"/>
      <c r="H49" s="147"/>
      <c r="I49" s="116"/>
      <c r="J49" s="116"/>
      <c r="K49" s="147"/>
      <c r="L49" s="116"/>
      <c r="M49" s="116"/>
      <c r="N49" s="147"/>
    </row>
    <row r="50" spans="2:14" ht="14.25" x14ac:dyDescent="0.15">
      <c r="B50" s="116"/>
      <c r="C50" s="116"/>
      <c r="D50" s="116"/>
      <c r="G50" s="116"/>
      <c r="H50" s="147"/>
      <c r="I50" s="116"/>
      <c r="J50" s="116"/>
      <c r="K50" s="147"/>
      <c r="L50" s="116"/>
      <c r="M50" s="116"/>
      <c r="N50" s="147"/>
    </row>
    <row r="51" spans="2:14" ht="14.25" x14ac:dyDescent="0.15">
      <c r="B51" s="116"/>
      <c r="C51" s="116"/>
      <c r="D51" s="116"/>
      <c r="G51" s="116"/>
      <c r="H51" s="147"/>
      <c r="I51" s="116"/>
      <c r="J51" s="116"/>
      <c r="K51" s="147"/>
      <c r="L51" s="116"/>
      <c r="M51" s="116"/>
      <c r="N51" s="147"/>
    </row>
    <row r="52" spans="2:14" ht="14.25" x14ac:dyDescent="0.15">
      <c r="B52" s="116"/>
      <c r="C52" s="116"/>
      <c r="D52" s="116"/>
      <c r="G52" s="116"/>
      <c r="H52" s="147"/>
      <c r="I52" s="116"/>
      <c r="J52" s="116"/>
      <c r="K52" s="147"/>
      <c r="L52" s="116"/>
      <c r="M52" s="116"/>
      <c r="N52" s="147"/>
    </row>
    <row r="53" spans="2:14" ht="14.25" x14ac:dyDescent="0.15">
      <c r="B53" s="116"/>
      <c r="C53" s="116"/>
      <c r="D53" s="116"/>
      <c r="G53" s="116"/>
      <c r="H53" s="147"/>
      <c r="I53" s="116"/>
      <c r="J53" s="116"/>
      <c r="K53" s="147"/>
      <c r="L53" s="116"/>
      <c r="M53" s="116"/>
      <c r="N53" s="147"/>
    </row>
    <row r="54" spans="2:14" ht="14.25" x14ac:dyDescent="0.15">
      <c r="B54" s="116"/>
      <c r="C54" s="116"/>
      <c r="D54" s="116"/>
      <c r="G54" s="116"/>
      <c r="H54" s="147"/>
      <c r="I54" s="116"/>
      <c r="J54" s="116"/>
      <c r="K54" s="147"/>
      <c r="L54" s="116"/>
      <c r="M54" s="116"/>
      <c r="N54" s="147"/>
    </row>
    <row r="55" spans="2:14" ht="14.25" x14ac:dyDescent="0.15">
      <c r="B55" s="116"/>
      <c r="C55" s="116"/>
      <c r="D55" s="116"/>
      <c r="G55" s="116"/>
      <c r="H55" s="147"/>
      <c r="I55" s="116"/>
      <c r="J55" s="116"/>
      <c r="K55" s="147"/>
      <c r="L55" s="116"/>
      <c r="M55" s="116"/>
      <c r="N55" s="147"/>
    </row>
    <row r="56" spans="2:14" ht="14.25" x14ac:dyDescent="0.15">
      <c r="B56" s="116"/>
      <c r="C56" s="116"/>
      <c r="D56" s="116"/>
      <c r="G56" s="116"/>
      <c r="H56" s="147"/>
      <c r="I56" s="116"/>
      <c r="J56" s="116"/>
      <c r="K56" s="147"/>
      <c r="L56" s="116"/>
      <c r="M56" s="116"/>
      <c r="N56" s="147"/>
    </row>
    <row r="57" spans="2:14" ht="14.25" x14ac:dyDescent="0.15">
      <c r="B57" s="116"/>
      <c r="C57" s="116"/>
      <c r="D57" s="116"/>
      <c r="G57" s="116"/>
      <c r="H57" s="147"/>
      <c r="I57" s="116"/>
      <c r="J57" s="116"/>
      <c r="K57" s="147"/>
      <c r="L57" s="116"/>
      <c r="M57" s="116"/>
      <c r="N57" s="147"/>
    </row>
    <row r="58" spans="2:14" ht="14.25" x14ac:dyDescent="0.15">
      <c r="B58" s="116"/>
      <c r="C58" s="116"/>
      <c r="D58" s="116"/>
      <c r="G58" s="116"/>
      <c r="H58" s="147"/>
      <c r="I58" s="116"/>
      <c r="J58" s="116"/>
      <c r="K58" s="147"/>
      <c r="L58" s="116"/>
      <c r="M58" s="116"/>
      <c r="N58" s="147"/>
    </row>
    <row r="59" spans="2:14" ht="14.25" x14ac:dyDescent="0.15">
      <c r="B59" s="116"/>
      <c r="C59" s="116"/>
      <c r="D59" s="116"/>
      <c r="G59" s="116"/>
      <c r="H59" s="147"/>
      <c r="I59" s="116"/>
      <c r="J59" s="116"/>
      <c r="K59" s="147"/>
      <c r="L59" s="116"/>
      <c r="M59" s="116"/>
      <c r="N59" s="147"/>
    </row>
    <row r="60" spans="2:14" ht="14.25" x14ac:dyDescent="0.15">
      <c r="B60" s="116"/>
      <c r="C60" s="116"/>
      <c r="D60" s="116"/>
      <c r="G60" s="116"/>
      <c r="H60" s="147"/>
      <c r="I60" s="116"/>
      <c r="J60" s="116"/>
      <c r="K60" s="147"/>
      <c r="L60" s="116"/>
      <c r="M60" s="116"/>
      <c r="N60" s="147"/>
    </row>
    <row r="61" spans="2:14" ht="14.25" x14ac:dyDescent="0.15">
      <c r="B61" s="116"/>
      <c r="C61" s="116"/>
      <c r="D61" s="116"/>
      <c r="G61" s="116"/>
      <c r="H61" s="147"/>
      <c r="I61" s="116"/>
      <c r="J61" s="116"/>
      <c r="K61" s="147"/>
      <c r="L61" s="116"/>
      <c r="M61" s="116"/>
      <c r="N61" s="147"/>
    </row>
    <row r="62" spans="2:14" ht="14.25" x14ac:dyDescent="0.15">
      <c r="B62" s="116"/>
      <c r="C62" s="116"/>
      <c r="D62" s="116"/>
      <c r="G62" s="116"/>
      <c r="H62" s="147"/>
      <c r="I62" s="116"/>
      <c r="J62" s="116"/>
      <c r="K62" s="147"/>
      <c r="L62" s="116"/>
      <c r="M62" s="116"/>
      <c r="N62" s="147"/>
    </row>
    <row r="63" spans="2:14" ht="14.25" x14ac:dyDescent="0.15">
      <c r="B63" s="116"/>
      <c r="C63" s="116"/>
      <c r="D63" s="116"/>
      <c r="G63" s="116"/>
      <c r="H63" s="147"/>
      <c r="I63" s="116"/>
      <c r="J63" s="116"/>
      <c r="K63" s="147"/>
      <c r="L63" s="116"/>
      <c r="M63" s="116"/>
      <c r="N63" s="147"/>
    </row>
  </sheetData>
  <mergeCells count="15">
    <mergeCell ref="E1:N1"/>
    <mergeCell ref="A2:O2"/>
    <mergeCell ref="E6:F6"/>
    <mergeCell ref="A7:C7"/>
    <mergeCell ref="E7:F7"/>
    <mergeCell ref="L8:N8"/>
    <mergeCell ref="O8:O10"/>
    <mergeCell ref="I9:K9"/>
    <mergeCell ref="L9:N9"/>
    <mergeCell ref="A11:A27"/>
    <mergeCell ref="A8:C9"/>
    <mergeCell ref="D8:D10"/>
    <mergeCell ref="E8:E10"/>
    <mergeCell ref="F8:F10"/>
    <mergeCell ref="I8:K8"/>
  </mergeCells>
  <phoneticPr fontId="11"/>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B28"/>
  <sheetViews>
    <sheetView showZeros="0" zoomScale="60" zoomScaleNormal="60" zoomScaleSheetLayoutView="80" workbookViewId="0"/>
  </sheetViews>
  <sheetFormatPr defaultColWidth="9" defaultRowHeight="18.75" customHeight="1" x14ac:dyDescent="0.15"/>
  <cols>
    <col min="1" max="1" width="4.125" style="97" customWidth="1"/>
    <col min="2" max="2" width="22.5" style="98" customWidth="1"/>
    <col min="3" max="3" width="26.625" style="98" customWidth="1"/>
    <col min="4" max="4" width="17.125" style="63" customWidth="1"/>
    <col min="5" max="5" width="8.125" style="99" customWidth="1"/>
    <col min="6" max="6" width="4" style="100" customWidth="1"/>
    <col min="7" max="7" width="10.25" style="100" hidden="1" customWidth="1"/>
    <col min="8" max="8" width="23.25" style="31" customWidth="1"/>
    <col min="9" max="9" width="17.125" style="63" customWidth="1"/>
    <col min="10" max="10" width="8.125" style="100" customWidth="1"/>
    <col min="11" max="11" width="4" style="100" customWidth="1"/>
    <col min="12" max="12" width="10.25" style="100" hidden="1" customWidth="1"/>
    <col min="13" max="13" width="8.25" style="100" customWidth="1"/>
    <col min="14" max="14" width="8.625" style="101" hidden="1" customWidth="1"/>
    <col min="15" max="15" width="97.75" style="98" customWidth="1"/>
    <col min="16" max="16" width="14.125" style="31" customWidth="1"/>
    <col min="17" max="17" width="16" style="63" customWidth="1"/>
    <col min="18" max="18" width="10.125" style="102" customWidth="1"/>
    <col min="19" max="19" width="10.125" style="99" customWidth="1"/>
    <col min="20" max="20" width="10.125" style="63" customWidth="1"/>
    <col min="21" max="21" width="5.125" style="63" customWidth="1"/>
    <col min="29" max="256" width="9" style="13"/>
    <col min="257" max="257" width="4.125" style="13" customWidth="1"/>
    <col min="258" max="258" width="22.5" style="13" customWidth="1"/>
    <col min="259" max="259" width="26.625" style="13" customWidth="1"/>
    <col min="260" max="260" width="17.125" style="13" customWidth="1"/>
    <col min="261" max="261" width="8.125" style="13" customWidth="1"/>
    <col min="262" max="262" width="4" style="13" customWidth="1"/>
    <col min="263" max="263" width="0" style="13" hidden="1" customWidth="1"/>
    <col min="264" max="264" width="23.25" style="13" customWidth="1"/>
    <col min="265" max="265" width="17.125" style="13" customWidth="1"/>
    <col min="266" max="266" width="8.125" style="13" customWidth="1"/>
    <col min="267" max="267" width="4" style="13" customWidth="1"/>
    <col min="268" max="268" width="0" style="13" hidden="1" customWidth="1"/>
    <col min="269" max="269" width="8.25" style="13" customWidth="1"/>
    <col min="270" max="270" width="0" style="13" hidden="1" customWidth="1"/>
    <col min="271" max="271" width="97.75" style="13" customWidth="1"/>
    <col min="272" max="272" width="14.125" style="13" customWidth="1"/>
    <col min="273" max="273" width="16" style="13" customWidth="1"/>
    <col min="274" max="276" width="10.125" style="13" customWidth="1"/>
    <col min="277" max="277" width="5.125" style="13" customWidth="1"/>
    <col min="278" max="512" width="9" style="13"/>
    <col min="513" max="513" width="4.125" style="13" customWidth="1"/>
    <col min="514" max="514" width="22.5" style="13" customWidth="1"/>
    <col min="515" max="515" width="26.625" style="13" customWidth="1"/>
    <col min="516" max="516" width="17.125" style="13" customWidth="1"/>
    <col min="517" max="517" width="8.125" style="13" customWidth="1"/>
    <col min="518" max="518" width="4" style="13" customWidth="1"/>
    <col min="519" max="519" width="0" style="13" hidden="1" customWidth="1"/>
    <col min="520" max="520" width="23.25" style="13" customWidth="1"/>
    <col min="521" max="521" width="17.125" style="13" customWidth="1"/>
    <col min="522" max="522" width="8.125" style="13" customWidth="1"/>
    <col min="523" max="523" width="4" style="13" customWidth="1"/>
    <col min="524" max="524" width="0" style="13" hidden="1" customWidth="1"/>
    <col min="525" max="525" width="8.25" style="13" customWidth="1"/>
    <col min="526" max="526" width="0" style="13" hidden="1" customWidth="1"/>
    <col min="527" max="527" width="97.75" style="13" customWidth="1"/>
    <col min="528" max="528" width="14.125" style="13" customWidth="1"/>
    <col min="529" max="529" width="16" style="13" customWidth="1"/>
    <col min="530" max="532" width="10.125" style="13" customWidth="1"/>
    <col min="533" max="533" width="5.125" style="13" customWidth="1"/>
    <col min="534" max="768" width="9" style="13"/>
    <col min="769" max="769" width="4.125" style="13" customWidth="1"/>
    <col min="770" max="770" width="22.5" style="13" customWidth="1"/>
    <col min="771" max="771" width="26.625" style="13" customWidth="1"/>
    <col min="772" max="772" width="17.125" style="13" customWidth="1"/>
    <col min="773" max="773" width="8.125" style="13" customWidth="1"/>
    <col min="774" max="774" width="4" style="13" customWidth="1"/>
    <col min="775" max="775" width="0" style="13" hidden="1" customWidth="1"/>
    <col min="776" max="776" width="23.25" style="13" customWidth="1"/>
    <col min="777" max="777" width="17.125" style="13" customWidth="1"/>
    <col min="778" max="778" width="8.125" style="13" customWidth="1"/>
    <col min="779" max="779" width="4" style="13" customWidth="1"/>
    <col min="780" max="780" width="0" style="13" hidden="1" customWidth="1"/>
    <col min="781" max="781" width="8.25" style="13" customWidth="1"/>
    <col min="782" max="782" width="0" style="13" hidden="1" customWidth="1"/>
    <col min="783" max="783" width="97.75" style="13" customWidth="1"/>
    <col min="784" max="784" width="14.125" style="13" customWidth="1"/>
    <col min="785" max="785" width="16" style="13" customWidth="1"/>
    <col min="786" max="788" width="10.125" style="13" customWidth="1"/>
    <col min="789" max="789" width="5.125" style="13" customWidth="1"/>
    <col min="790" max="1024" width="9" style="13"/>
    <col min="1025" max="1025" width="4.125" style="13" customWidth="1"/>
    <col min="1026" max="1026" width="22.5" style="13" customWidth="1"/>
    <col min="1027" max="1027" width="26.625" style="13" customWidth="1"/>
    <col min="1028" max="1028" width="17.125" style="13" customWidth="1"/>
    <col min="1029" max="1029" width="8.125" style="13" customWidth="1"/>
    <col min="1030" max="1030" width="4" style="13" customWidth="1"/>
    <col min="1031" max="1031" width="0" style="13" hidden="1" customWidth="1"/>
    <col min="1032" max="1032" width="23.25" style="13" customWidth="1"/>
    <col min="1033" max="1033" width="17.125" style="13" customWidth="1"/>
    <col min="1034" max="1034" width="8.125" style="13" customWidth="1"/>
    <col min="1035" max="1035" width="4" style="13" customWidth="1"/>
    <col min="1036" max="1036" width="0" style="13" hidden="1" customWidth="1"/>
    <col min="1037" max="1037" width="8.25" style="13" customWidth="1"/>
    <col min="1038" max="1038" width="0" style="13" hidden="1" customWidth="1"/>
    <col min="1039" max="1039" width="97.75" style="13" customWidth="1"/>
    <col min="1040" max="1040" width="14.125" style="13" customWidth="1"/>
    <col min="1041" max="1041" width="16" style="13" customWidth="1"/>
    <col min="1042" max="1044" width="10.125" style="13" customWidth="1"/>
    <col min="1045" max="1045" width="5.125" style="13" customWidth="1"/>
    <col min="1046" max="1280" width="9" style="13"/>
    <col min="1281" max="1281" width="4.125" style="13" customWidth="1"/>
    <col min="1282" max="1282" width="22.5" style="13" customWidth="1"/>
    <col min="1283" max="1283" width="26.625" style="13" customWidth="1"/>
    <col min="1284" max="1284" width="17.125" style="13" customWidth="1"/>
    <col min="1285" max="1285" width="8.125" style="13" customWidth="1"/>
    <col min="1286" max="1286" width="4" style="13" customWidth="1"/>
    <col min="1287" max="1287" width="0" style="13" hidden="1" customWidth="1"/>
    <col min="1288" max="1288" width="23.25" style="13" customWidth="1"/>
    <col min="1289" max="1289" width="17.125" style="13" customWidth="1"/>
    <col min="1290" max="1290" width="8.125" style="13" customWidth="1"/>
    <col min="1291" max="1291" width="4" style="13" customWidth="1"/>
    <col min="1292" max="1292" width="0" style="13" hidden="1" customWidth="1"/>
    <col min="1293" max="1293" width="8.25" style="13" customWidth="1"/>
    <col min="1294" max="1294" width="0" style="13" hidden="1" customWidth="1"/>
    <col min="1295" max="1295" width="97.75" style="13" customWidth="1"/>
    <col min="1296" max="1296" width="14.125" style="13" customWidth="1"/>
    <col min="1297" max="1297" width="16" style="13" customWidth="1"/>
    <col min="1298" max="1300" width="10.125" style="13" customWidth="1"/>
    <col min="1301" max="1301" width="5.125" style="13" customWidth="1"/>
    <col min="1302" max="1536" width="9" style="13"/>
    <col min="1537" max="1537" width="4.125" style="13" customWidth="1"/>
    <col min="1538" max="1538" width="22.5" style="13" customWidth="1"/>
    <col min="1539" max="1539" width="26.625" style="13" customWidth="1"/>
    <col min="1540" max="1540" width="17.125" style="13" customWidth="1"/>
    <col min="1541" max="1541" width="8.125" style="13" customWidth="1"/>
    <col min="1542" max="1542" width="4" style="13" customWidth="1"/>
    <col min="1543" max="1543" width="0" style="13" hidden="1" customWidth="1"/>
    <col min="1544" max="1544" width="23.25" style="13" customWidth="1"/>
    <col min="1545" max="1545" width="17.125" style="13" customWidth="1"/>
    <col min="1546" max="1546" width="8.125" style="13" customWidth="1"/>
    <col min="1547" max="1547" width="4" style="13" customWidth="1"/>
    <col min="1548" max="1548" width="0" style="13" hidden="1" customWidth="1"/>
    <col min="1549" max="1549" width="8.25" style="13" customWidth="1"/>
    <col min="1550" max="1550" width="0" style="13" hidden="1" customWidth="1"/>
    <col min="1551" max="1551" width="97.75" style="13" customWidth="1"/>
    <col min="1552" max="1552" width="14.125" style="13" customWidth="1"/>
    <col min="1553" max="1553" width="16" style="13" customWidth="1"/>
    <col min="1554" max="1556" width="10.125" style="13" customWidth="1"/>
    <col min="1557" max="1557" width="5.125" style="13" customWidth="1"/>
    <col min="1558" max="1792" width="9" style="13"/>
    <col min="1793" max="1793" width="4.125" style="13" customWidth="1"/>
    <col min="1794" max="1794" width="22.5" style="13" customWidth="1"/>
    <col min="1795" max="1795" width="26.625" style="13" customWidth="1"/>
    <col min="1796" max="1796" width="17.125" style="13" customWidth="1"/>
    <col min="1797" max="1797" width="8.125" style="13" customWidth="1"/>
    <col min="1798" max="1798" width="4" style="13" customWidth="1"/>
    <col min="1799" max="1799" width="0" style="13" hidden="1" customWidth="1"/>
    <col min="1800" max="1800" width="23.25" style="13" customWidth="1"/>
    <col min="1801" max="1801" width="17.125" style="13" customWidth="1"/>
    <col min="1802" max="1802" width="8.125" style="13" customWidth="1"/>
    <col min="1803" max="1803" width="4" style="13" customWidth="1"/>
    <col min="1804" max="1804" width="0" style="13" hidden="1" customWidth="1"/>
    <col min="1805" max="1805" width="8.25" style="13" customWidth="1"/>
    <col min="1806" max="1806" width="0" style="13" hidden="1" customWidth="1"/>
    <col min="1807" max="1807" width="97.75" style="13" customWidth="1"/>
    <col min="1808" max="1808" width="14.125" style="13" customWidth="1"/>
    <col min="1809" max="1809" width="16" style="13" customWidth="1"/>
    <col min="1810" max="1812" width="10.125" style="13" customWidth="1"/>
    <col min="1813" max="1813" width="5.125" style="13" customWidth="1"/>
    <col min="1814" max="2048" width="9" style="13"/>
    <col min="2049" max="2049" width="4.125" style="13" customWidth="1"/>
    <col min="2050" max="2050" width="22.5" style="13" customWidth="1"/>
    <col min="2051" max="2051" width="26.625" style="13" customWidth="1"/>
    <col min="2052" max="2052" width="17.125" style="13" customWidth="1"/>
    <col min="2053" max="2053" width="8.125" style="13" customWidth="1"/>
    <col min="2054" max="2054" width="4" style="13" customWidth="1"/>
    <col min="2055" max="2055" width="0" style="13" hidden="1" customWidth="1"/>
    <col min="2056" max="2056" width="23.25" style="13" customWidth="1"/>
    <col min="2057" max="2057" width="17.125" style="13" customWidth="1"/>
    <col min="2058" max="2058" width="8.125" style="13" customWidth="1"/>
    <col min="2059" max="2059" width="4" style="13" customWidth="1"/>
    <col min="2060" max="2060" width="0" style="13" hidden="1" customWidth="1"/>
    <col min="2061" max="2061" width="8.25" style="13" customWidth="1"/>
    <col min="2062" max="2062" width="0" style="13" hidden="1" customWidth="1"/>
    <col min="2063" max="2063" width="97.75" style="13" customWidth="1"/>
    <col min="2064" max="2064" width="14.125" style="13" customWidth="1"/>
    <col min="2065" max="2065" width="16" style="13" customWidth="1"/>
    <col min="2066" max="2068" width="10.125" style="13" customWidth="1"/>
    <col min="2069" max="2069" width="5.125" style="13" customWidth="1"/>
    <col min="2070" max="2304" width="9" style="13"/>
    <col min="2305" max="2305" width="4.125" style="13" customWidth="1"/>
    <col min="2306" max="2306" width="22.5" style="13" customWidth="1"/>
    <col min="2307" max="2307" width="26.625" style="13" customWidth="1"/>
    <col min="2308" max="2308" width="17.125" style="13" customWidth="1"/>
    <col min="2309" max="2309" width="8.125" style="13" customWidth="1"/>
    <col min="2310" max="2310" width="4" style="13" customWidth="1"/>
    <col min="2311" max="2311" width="0" style="13" hidden="1" customWidth="1"/>
    <col min="2312" max="2312" width="23.25" style="13" customWidth="1"/>
    <col min="2313" max="2313" width="17.125" style="13" customWidth="1"/>
    <col min="2314" max="2314" width="8.125" style="13" customWidth="1"/>
    <col min="2315" max="2315" width="4" style="13" customWidth="1"/>
    <col min="2316" max="2316" width="0" style="13" hidden="1" customWidth="1"/>
    <col min="2317" max="2317" width="8.25" style="13" customWidth="1"/>
    <col min="2318" max="2318" width="0" style="13" hidden="1" customWidth="1"/>
    <col min="2319" max="2319" width="97.75" style="13" customWidth="1"/>
    <col min="2320" max="2320" width="14.125" style="13" customWidth="1"/>
    <col min="2321" max="2321" width="16" style="13" customWidth="1"/>
    <col min="2322" max="2324" width="10.125" style="13" customWidth="1"/>
    <col min="2325" max="2325" width="5.125" style="13" customWidth="1"/>
    <col min="2326" max="2560" width="9" style="13"/>
    <col min="2561" max="2561" width="4.125" style="13" customWidth="1"/>
    <col min="2562" max="2562" width="22.5" style="13" customWidth="1"/>
    <col min="2563" max="2563" width="26.625" style="13" customWidth="1"/>
    <col min="2564" max="2564" width="17.125" style="13" customWidth="1"/>
    <col min="2565" max="2565" width="8.125" style="13" customWidth="1"/>
    <col min="2566" max="2566" width="4" style="13" customWidth="1"/>
    <col min="2567" max="2567" width="0" style="13" hidden="1" customWidth="1"/>
    <col min="2568" max="2568" width="23.25" style="13" customWidth="1"/>
    <col min="2569" max="2569" width="17.125" style="13" customWidth="1"/>
    <col min="2570" max="2570" width="8.125" style="13" customWidth="1"/>
    <col min="2571" max="2571" width="4" style="13" customWidth="1"/>
    <col min="2572" max="2572" width="0" style="13" hidden="1" customWidth="1"/>
    <col min="2573" max="2573" width="8.25" style="13" customWidth="1"/>
    <col min="2574" max="2574" width="0" style="13" hidden="1" customWidth="1"/>
    <col min="2575" max="2575" width="97.75" style="13" customWidth="1"/>
    <col min="2576" max="2576" width="14.125" style="13" customWidth="1"/>
    <col min="2577" max="2577" width="16" style="13" customWidth="1"/>
    <col min="2578" max="2580" width="10.125" style="13" customWidth="1"/>
    <col min="2581" max="2581" width="5.125" style="13" customWidth="1"/>
    <col min="2582" max="2816" width="9" style="13"/>
    <col min="2817" max="2817" width="4.125" style="13" customWidth="1"/>
    <col min="2818" max="2818" width="22.5" style="13" customWidth="1"/>
    <col min="2819" max="2819" width="26.625" style="13" customWidth="1"/>
    <col min="2820" max="2820" width="17.125" style="13" customWidth="1"/>
    <col min="2821" max="2821" width="8.125" style="13" customWidth="1"/>
    <col min="2822" max="2822" width="4" style="13" customWidth="1"/>
    <col min="2823" max="2823" width="0" style="13" hidden="1" customWidth="1"/>
    <col min="2824" max="2824" width="23.25" style="13" customWidth="1"/>
    <col min="2825" max="2825" width="17.125" style="13" customWidth="1"/>
    <col min="2826" max="2826" width="8.125" style="13" customWidth="1"/>
    <col min="2827" max="2827" width="4" style="13" customWidth="1"/>
    <col min="2828" max="2828" width="0" style="13" hidden="1" customWidth="1"/>
    <col min="2829" max="2829" width="8.25" style="13" customWidth="1"/>
    <col min="2830" max="2830" width="0" style="13" hidden="1" customWidth="1"/>
    <col min="2831" max="2831" width="97.75" style="13" customWidth="1"/>
    <col min="2832" max="2832" width="14.125" style="13" customWidth="1"/>
    <col min="2833" max="2833" width="16" style="13" customWidth="1"/>
    <col min="2834" max="2836" width="10.125" style="13" customWidth="1"/>
    <col min="2837" max="2837" width="5.125" style="13" customWidth="1"/>
    <col min="2838" max="3072" width="9" style="13"/>
    <col min="3073" max="3073" width="4.125" style="13" customWidth="1"/>
    <col min="3074" max="3074" width="22.5" style="13" customWidth="1"/>
    <col min="3075" max="3075" width="26.625" style="13" customWidth="1"/>
    <col min="3076" max="3076" width="17.125" style="13" customWidth="1"/>
    <col min="3077" max="3077" width="8.125" style="13" customWidth="1"/>
    <col min="3078" max="3078" width="4" style="13" customWidth="1"/>
    <col min="3079" max="3079" width="0" style="13" hidden="1" customWidth="1"/>
    <col min="3080" max="3080" width="23.25" style="13" customWidth="1"/>
    <col min="3081" max="3081" width="17.125" style="13" customWidth="1"/>
    <col min="3082" max="3082" width="8.125" style="13" customWidth="1"/>
    <col min="3083" max="3083" width="4" style="13" customWidth="1"/>
    <col min="3084" max="3084" width="0" style="13" hidden="1" customWidth="1"/>
    <col min="3085" max="3085" width="8.25" style="13" customWidth="1"/>
    <col min="3086" max="3086" width="0" style="13" hidden="1" customWidth="1"/>
    <col min="3087" max="3087" width="97.75" style="13" customWidth="1"/>
    <col min="3088" max="3088" width="14.125" style="13" customWidth="1"/>
    <col min="3089" max="3089" width="16" style="13" customWidth="1"/>
    <col min="3090" max="3092" width="10.125" style="13" customWidth="1"/>
    <col min="3093" max="3093" width="5.125" style="13" customWidth="1"/>
    <col min="3094" max="3328" width="9" style="13"/>
    <col min="3329" max="3329" width="4.125" style="13" customWidth="1"/>
    <col min="3330" max="3330" width="22.5" style="13" customWidth="1"/>
    <col min="3331" max="3331" width="26.625" style="13" customWidth="1"/>
    <col min="3332" max="3332" width="17.125" style="13" customWidth="1"/>
    <col min="3333" max="3333" width="8.125" style="13" customWidth="1"/>
    <col min="3334" max="3334" width="4" style="13" customWidth="1"/>
    <col min="3335" max="3335" width="0" style="13" hidden="1" customWidth="1"/>
    <col min="3336" max="3336" width="23.25" style="13" customWidth="1"/>
    <col min="3337" max="3337" width="17.125" style="13" customWidth="1"/>
    <col min="3338" max="3338" width="8.125" style="13" customWidth="1"/>
    <col min="3339" max="3339" width="4" style="13" customWidth="1"/>
    <col min="3340" max="3340" width="0" style="13" hidden="1" customWidth="1"/>
    <col min="3341" max="3341" width="8.25" style="13" customWidth="1"/>
    <col min="3342" max="3342" width="0" style="13" hidden="1" customWidth="1"/>
    <col min="3343" max="3343" width="97.75" style="13" customWidth="1"/>
    <col min="3344" max="3344" width="14.125" style="13" customWidth="1"/>
    <col min="3345" max="3345" width="16" style="13" customWidth="1"/>
    <col min="3346" max="3348" width="10.125" style="13" customWidth="1"/>
    <col min="3349" max="3349" width="5.125" style="13" customWidth="1"/>
    <col min="3350" max="3584" width="9" style="13"/>
    <col min="3585" max="3585" width="4.125" style="13" customWidth="1"/>
    <col min="3586" max="3586" width="22.5" style="13" customWidth="1"/>
    <col min="3587" max="3587" width="26.625" style="13" customWidth="1"/>
    <col min="3588" max="3588" width="17.125" style="13" customWidth="1"/>
    <col min="3589" max="3589" width="8.125" style="13" customWidth="1"/>
    <col min="3590" max="3590" width="4" style="13" customWidth="1"/>
    <col min="3591" max="3591" width="0" style="13" hidden="1" customWidth="1"/>
    <col min="3592" max="3592" width="23.25" style="13" customWidth="1"/>
    <col min="3593" max="3593" width="17.125" style="13" customWidth="1"/>
    <col min="3594" max="3594" width="8.125" style="13" customWidth="1"/>
    <col min="3595" max="3595" width="4" style="13" customWidth="1"/>
    <col min="3596" max="3596" width="0" style="13" hidden="1" customWidth="1"/>
    <col min="3597" max="3597" width="8.25" style="13" customWidth="1"/>
    <col min="3598" max="3598" width="0" style="13" hidden="1" customWidth="1"/>
    <col min="3599" max="3599" width="97.75" style="13" customWidth="1"/>
    <col min="3600" max="3600" width="14.125" style="13" customWidth="1"/>
    <col min="3601" max="3601" width="16" style="13" customWidth="1"/>
    <col min="3602" max="3604" width="10.125" style="13" customWidth="1"/>
    <col min="3605" max="3605" width="5.125" style="13" customWidth="1"/>
    <col min="3606" max="3840" width="9" style="13"/>
    <col min="3841" max="3841" width="4.125" style="13" customWidth="1"/>
    <col min="3842" max="3842" width="22.5" style="13" customWidth="1"/>
    <col min="3843" max="3843" width="26.625" style="13" customWidth="1"/>
    <col min="3844" max="3844" width="17.125" style="13" customWidth="1"/>
    <col min="3845" max="3845" width="8.125" style="13" customWidth="1"/>
    <col min="3846" max="3846" width="4" style="13" customWidth="1"/>
    <col min="3847" max="3847" width="0" style="13" hidden="1" customWidth="1"/>
    <col min="3848" max="3848" width="23.25" style="13" customWidth="1"/>
    <col min="3849" max="3849" width="17.125" style="13" customWidth="1"/>
    <col min="3850" max="3850" width="8.125" style="13" customWidth="1"/>
    <col min="3851" max="3851" width="4" style="13" customWidth="1"/>
    <col min="3852" max="3852" width="0" style="13" hidden="1" customWidth="1"/>
    <col min="3853" max="3853" width="8.25" style="13" customWidth="1"/>
    <col min="3854" max="3854" width="0" style="13" hidden="1" customWidth="1"/>
    <col min="3855" max="3855" width="97.75" style="13" customWidth="1"/>
    <col min="3856" max="3856" width="14.125" style="13" customWidth="1"/>
    <col min="3857" max="3857" width="16" style="13" customWidth="1"/>
    <col min="3858" max="3860" width="10.125" style="13" customWidth="1"/>
    <col min="3861" max="3861" width="5.125" style="13" customWidth="1"/>
    <col min="3862" max="4096" width="9" style="13"/>
    <col min="4097" max="4097" width="4.125" style="13" customWidth="1"/>
    <col min="4098" max="4098" width="22.5" style="13" customWidth="1"/>
    <col min="4099" max="4099" width="26.625" style="13" customWidth="1"/>
    <col min="4100" max="4100" width="17.125" style="13" customWidth="1"/>
    <col min="4101" max="4101" width="8.125" style="13" customWidth="1"/>
    <col min="4102" max="4102" width="4" style="13" customWidth="1"/>
    <col min="4103" max="4103" width="0" style="13" hidden="1" customWidth="1"/>
    <col min="4104" max="4104" width="23.25" style="13" customWidth="1"/>
    <col min="4105" max="4105" width="17.125" style="13" customWidth="1"/>
    <col min="4106" max="4106" width="8.125" style="13" customWidth="1"/>
    <col min="4107" max="4107" width="4" style="13" customWidth="1"/>
    <col min="4108" max="4108" width="0" style="13" hidden="1" customWidth="1"/>
    <col min="4109" max="4109" width="8.25" style="13" customWidth="1"/>
    <col min="4110" max="4110" width="0" style="13" hidden="1" customWidth="1"/>
    <col min="4111" max="4111" width="97.75" style="13" customWidth="1"/>
    <col min="4112" max="4112" width="14.125" style="13" customWidth="1"/>
    <col min="4113" max="4113" width="16" style="13" customWidth="1"/>
    <col min="4114" max="4116" width="10.125" style="13" customWidth="1"/>
    <col min="4117" max="4117" width="5.125" style="13" customWidth="1"/>
    <col min="4118" max="4352" width="9" style="13"/>
    <col min="4353" max="4353" width="4.125" style="13" customWidth="1"/>
    <col min="4354" max="4354" width="22.5" style="13" customWidth="1"/>
    <col min="4355" max="4355" width="26.625" style="13" customWidth="1"/>
    <col min="4356" max="4356" width="17.125" style="13" customWidth="1"/>
    <col min="4357" max="4357" width="8.125" style="13" customWidth="1"/>
    <col min="4358" max="4358" width="4" style="13" customWidth="1"/>
    <col min="4359" max="4359" width="0" style="13" hidden="1" customWidth="1"/>
    <col min="4360" max="4360" width="23.25" style="13" customWidth="1"/>
    <col min="4361" max="4361" width="17.125" style="13" customWidth="1"/>
    <col min="4362" max="4362" width="8.125" style="13" customWidth="1"/>
    <col min="4363" max="4363" width="4" style="13" customWidth="1"/>
    <col min="4364" max="4364" width="0" style="13" hidden="1" customWidth="1"/>
    <col min="4365" max="4365" width="8.25" style="13" customWidth="1"/>
    <col min="4366" max="4366" width="0" style="13" hidden="1" customWidth="1"/>
    <col min="4367" max="4367" width="97.75" style="13" customWidth="1"/>
    <col min="4368" max="4368" width="14.125" style="13" customWidth="1"/>
    <col min="4369" max="4369" width="16" style="13" customWidth="1"/>
    <col min="4370" max="4372" width="10.125" style="13" customWidth="1"/>
    <col min="4373" max="4373" width="5.125" style="13" customWidth="1"/>
    <col min="4374" max="4608" width="9" style="13"/>
    <col min="4609" max="4609" width="4.125" style="13" customWidth="1"/>
    <col min="4610" max="4610" width="22.5" style="13" customWidth="1"/>
    <col min="4611" max="4611" width="26.625" style="13" customWidth="1"/>
    <col min="4612" max="4612" width="17.125" style="13" customWidth="1"/>
    <col min="4613" max="4613" width="8.125" style="13" customWidth="1"/>
    <col min="4614" max="4614" width="4" style="13" customWidth="1"/>
    <col min="4615" max="4615" width="0" style="13" hidden="1" customWidth="1"/>
    <col min="4616" max="4616" width="23.25" style="13" customWidth="1"/>
    <col min="4617" max="4617" width="17.125" style="13" customWidth="1"/>
    <col min="4618" max="4618" width="8.125" style="13" customWidth="1"/>
    <col min="4619" max="4619" width="4" style="13" customWidth="1"/>
    <col min="4620" max="4620" width="0" style="13" hidden="1" customWidth="1"/>
    <col min="4621" max="4621" width="8.25" style="13" customWidth="1"/>
    <col min="4622" max="4622" width="0" style="13" hidden="1" customWidth="1"/>
    <col min="4623" max="4623" width="97.75" style="13" customWidth="1"/>
    <col min="4624" max="4624" width="14.125" style="13" customWidth="1"/>
    <col min="4625" max="4625" width="16" style="13" customWidth="1"/>
    <col min="4626" max="4628" width="10.125" style="13" customWidth="1"/>
    <col min="4629" max="4629" width="5.125" style="13" customWidth="1"/>
    <col min="4630" max="4864" width="9" style="13"/>
    <col min="4865" max="4865" width="4.125" style="13" customWidth="1"/>
    <col min="4866" max="4866" width="22.5" style="13" customWidth="1"/>
    <col min="4867" max="4867" width="26.625" style="13" customWidth="1"/>
    <col min="4868" max="4868" width="17.125" style="13" customWidth="1"/>
    <col min="4869" max="4869" width="8.125" style="13" customWidth="1"/>
    <col min="4870" max="4870" width="4" style="13" customWidth="1"/>
    <col min="4871" max="4871" width="0" style="13" hidden="1" customWidth="1"/>
    <col min="4872" max="4872" width="23.25" style="13" customWidth="1"/>
    <col min="4873" max="4873" width="17.125" style="13" customWidth="1"/>
    <col min="4874" max="4874" width="8.125" style="13" customWidth="1"/>
    <col min="4875" max="4875" width="4" style="13" customWidth="1"/>
    <col min="4876" max="4876" width="0" style="13" hidden="1" customWidth="1"/>
    <col min="4877" max="4877" width="8.25" style="13" customWidth="1"/>
    <col min="4878" max="4878" width="0" style="13" hidden="1" customWidth="1"/>
    <col min="4879" max="4879" width="97.75" style="13" customWidth="1"/>
    <col min="4880" max="4880" width="14.125" style="13" customWidth="1"/>
    <col min="4881" max="4881" width="16" style="13" customWidth="1"/>
    <col min="4882" max="4884" width="10.125" style="13" customWidth="1"/>
    <col min="4885" max="4885" width="5.125" style="13" customWidth="1"/>
    <col min="4886" max="5120" width="9" style="13"/>
    <col min="5121" max="5121" width="4.125" style="13" customWidth="1"/>
    <col min="5122" max="5122" width="22.5" style="13" customWidth="1"/>
    <col min="5123" max="5123" width="26.625" style="13" customWidth="1"/>
    <col min="5124" max="5124" width="17.125" style="13" customWidth="1"/>
    <col min="5125" max="5125" width="8.125" style="13" customWidth="1"/>
    <col min="5126" max="5126" width="4" style="13" customWidth="1"/>
    <col min="5127" max="5127" width="0" style="13" hidden="1" customWidth="1"/>
    <col min="5128" max="5128" width="23.25" style="13" customWidth="1"/>
    <col min="5129" max="5129" width="17.125" style="13" customWidth="1"/>
    <col min="5130" max="5130" width="8.125" style="13" customWidth="1"/>
    <col min="5131" max="5131" width="4" style="13" customWidth="1"/>
    <col min="5132" max="5132" width="0" style="13" hidden="1" customWidth="1"/>
    <col min="5133" max="5133" width="8.25" style="13" customWidth="1"/>
    <col min="5134" max="5134" width="0" style="13" hidden="1" customWidth="1"/>
    <col min="5135" max="5135" width="97.75" style="13" customWidth="1"/>
    <col min="5136" max="5136" width="14.125" style="13" customWidth="1"/>
    <col min="5137" max="5137" width="16" style="13" customWidth="1"/>
    <col min="5138" max="5140" width="10.125" style="13" customWidth="1"/>
    <col min="5141" max="5141" width="5.125" style="13" customWidth="1"/>
    <col min="5142" max="5376" width="9" style="13"/>
    <col min="5377" max="5377" width="4.125" style="13" customWidth="1"/>
    <col min="5378" max="5378" width="22.5" style="13" customWidth="1"/>
    <col min="5379" max="5379" width="26.625" style="13" customWidth="1"/>
    <col min="5380" max="5380" width="17.125" style="13" customWidth="1"/>
    <col min="5381" max="5381" width="8.125" style="13" customWidth="1"/>
    <col min="5382" max="5382" width="4" style="13" customWidth="1"/>
    <col min="5383" max="5383" width="0" style="13" hidden="1" customWidth="1"/>
    <col min="5384" max="5384" width="23.25" style="13" customWidth="1"/>
    <col min="5385" max="5385" width="17.125" style="13" customWidth="1"/>
    <col min="5386" max="5386" width="8.125" style="13" customWidth="1"/>
    <col min="5387" max="5387" width="4" style="13" customWidth="1"/>
    <col min="5388" max="5388" width="0" style="13" hidden="1" customWidth="1"/>
    <col min="5389" max="5389" width="8.25" style="13" customWidth="1"/>
    <col min="5390" max="5390" width="0" style="13" hidden="1" customWidth="1"/>
    <col min="5391" max="5391" width="97.75" style="13" customWidth="1"/>
    <col min="5392" max="5392" width="14.125" style="13" customWidth="1"/>
    <col min="5393" max="5393" width="16" style="13" customWidth="1"/>
    <col min="5394" max="5396" width="10.125" style="13" customWidth="1"/>
    <col min="5397" max="5397" width="5.125" style="13" customWidth="1"/>
    <col min="5398" max="5632" width="9" style="13"/>
    <col min="5633" max="5633" width="4.125" style="13" customWidth="1"/>
    <col min="5634" max="5634" width="22.5" style="13" customWidth="1"/>
    <col min="5635" max="5635" width="26.625" style="13" customWidth="1"/>
    <col min="5636" max="5636" width="17.125" style="13" customWidth="1"/>
    <col min="5637" max="5637" width="8.125" style="13" customWidth="1"/>
    <col min="5638" max="5638" width="4" style="13" customWidth="1"/>
    <col min="5639" max="5639" width="0" style="13" hidden="1" customWidth="1"/>
    <col min="5640" max="5640" width="23.25" style="13" customWidth="1"/>
    <col min="5641" max="5641" width="17.125" style="13" customWidth="1"/>
    <col min="5642" max="5642" width="8.125" style="13" customWidth="1"/>
    <col min="5643" max="5643" width="4" style="13" customWidth="1"/>
    <col min="5644" max="5644" width="0" style="13" hidden="1" customWidth="1"/>
    <col min="5645" max="5645" width="8.25" style="13" customWidth="1"/>
    <col min="5646" max="5646" width="0" style="13" hidden="1" customWidth="1"/>
    <col min="5647" max="5647" width="97.75" style="13" customWidth="1"/>
    <col min="5648" max="5648" width="14.125" style="13" customWidth="1"/>
    <col min="5649" max="5649" width="16" style="13" customWidth="1"/>
    <col min="5650" max="5652" width="10.125" style="13" customWidth="1"/>
    <col min="5653" max="5653" width="5.125" style="13" customWidth="1"/>
    <col min="5654" max="5888" width="9" style="13"/>
    <col min="5889" max="5889" width="4.125" style="13" customWidth="1"/>
    <col min="5890" max="5890" width="22.5" style="13" customWidth="1"/>
    <col min="5891" max="5891" width="26.625" style="13" customWidth="1"/>
    <col min="5892" max="5892" width="17.125" style="13" customWidth="1"/>
    <col min="5893" max="5893" width="8.125" style="13" customWidth="1"/>
    <col min="5894" max="5894" width="4" style="13" customWidth="1"/>
    <col min="5895" max="5895" width="0" style="13" hidden="1" customWidth="1"/>
    <col min="5896" max="5896" width="23.25" style="13" customWidth="1"/>
    <col min="5897" max="5897" width="17.125" style="13" customWidth="1"/>
    <col min="5898" max="5898" width="8.125" style="13" customWidth="1"/>
    <col min="5899" max="5899" width="4" style="13" customWidth="1"/>
    <col min="5900" max="5900" width="0" style="13" hidden="1" customWidth="1"/>
    <col min="5901" max="5901" width="8.25" style="13" customWidth="1"/>
    <col min="5902" max="5902" width="0" style="13" hidden="1" customWidth="1"/>
    <col min="5903" max="5903" width="97.75" style="13" customWidth="1"/>
    <col min="5904" max="5904" width="14.125" style="13" customWidth="1"/>
    <col min="5905" max="5905" width="16" style="13" customWidth="1"/>
    <col min="5906" max="5908" width="10.125" style="13" customWidth="1"/>
    <col min="5909" max="5909" width="5.125" style="13" customWidth="1"/>
    <col min="5910" max="6144" width="9" style="13"/>
    <col min="6145" max="6145" width="4.125" style="13" customWidth="1"/>
    <col min="6146" max="6146" width="22.5" style="13" customWidth="1"/>
    <col min="6147" max="6147" width="26.625" style="13" customWidth="1"/>
    <col min="6148" max="6148" width="17.125" style="13" customWidth="1"/>
    <col min="6149" max="6149" width="8.125" style="13" customWidth="1"/>
    <col min="6150" max="6150" width="4" style="13" customWidth="1"/>
    <col min="6151" max="6151" width="0" style="13" hidden="1" customWidth="1"/>
    <col min="6152" max="6152" width="23.25" style="13" customWidth="1"/>
    <col min="6153" max="6153" width="17.125" style="13" customWidth="1"/>
    <col min="6154" max="6154" width="8.125" style="13" customWidth="1"/>
    <col min="6155" max="6155" width="4" style="13" customWidth="1"/>
    <col min="6156" max="6156" width="0" style="13" hidden="1" customWidth="1"/>
    <col min="6157" max="6157" width="8.25" style="13" customWidth="1"/>
    <col min="6158" max="6158" width="0" style="13" hidden="1" customWidth="1"/>
    <col min="6159" max="6159" width="97.75" style="13" customWidth="1"/>
    <col min="6160" max="6160" width="14.125" style="13" customWidth="1"/>
    <col min="6161" max="6161" width="16" style="13" customWidth="1"/>
    <col min="6162" max="6164" width="10.125" style="13" customWidth="1"/>
    <col min="6165" max="6165" width="5.125" style="13" customWidth="1"/>
    <col min="6166" max="6400" width="9" style="13"/>
    <col min="6401" max="6401" width="4.125" style="13" customWidth="1"/>
    <col min="6402" max="6402" width="22.5" style="13" customWidth="1"/>
    <col min="6403" max="6403" width="26.625" style="13" customWidth="1"/>
    <col min="6404" max="6404" width="17.125" style="13" customWidth="1"/>
    <col min="6405" max="6405" width="8.125" style="13" customWidth="1"/>
    <col min="6406" max="6406" width="4" style="13" customWidth="1"/>
    <col min="6407" max="6407" width="0" style="13" hidden="1" customWidth="1"/>
    <col min="6408" max="6408" width="23.25" style="13" customWidth="1"/>
    <col min="6409" max="6409" width="17.125" style="13" customWidth="1"/>
    <col min="6410" max="6410" width="8.125" style="13" customWidth="1"/>
    <col min="6411" max="6411" width="4" style="13" customWidth="1"/>
    <col min="6412" max="6412" width="0" style="13" hidden="1" customWidth="1"/>
    <col min="6413" max="6413" width="8.25" style="13" customWidth="1"/>
    <col min="6414" max="6414" width="0" style="13" hidden="1" customWidth="1"/>
    <col min="6415" max="6415" width="97.75" style="13" customWidth="1"/>
    <col min="6416" max="6416" width="14.125" style="13" customWidth="1"/>
    <col min="6417" max="6417" width="16" style="13" customWidth="1"/>
    <col min="6418" max="6420" width="10.125" style="13" customWidth="1"/>
    <col min="6421" max="6421" width="5.125" style="13" customWidth="1"/>
    <col min="6422" max="6656" width="9" style="13"/>
    <col min="6657" max="6657" width="4.125" style="13" customWidth="1"/>
    <col min="6658" max="6658" width="22.5" style="13" customWidth="1"/>
    <col min="6659" max="6659" width="26.625" style="13" customWidth="1"/>
    <col min="6660" max="6660" width="17.125" style="13" customWidth="1"/>
    <col min="6661" max="6661" width="8.125" style="13" customWidth="1"/>
    <col min="6662" max="6662" width="4" style="13" customWidth="1"/>
    <col min="6663" max="6663" width="0" style="13" hidden="1" customWidth="1"/>
    <col min="6664" max="6664" width="23.25" style="13" customWidth="1"/>
    <col min="6665" max="6665" width="17.125" style="13" customWidth="1"/>
    <col min="6666" max="6666" width="8.125" style="13" customWidth="1"/>
    <col min="6667" max="6667" width="4" style="13" customWidth="1"/>
    <col min="6668" max="6668" width="0" style="13" hidden="1" customWidth="1"/>
    <col min="6669" max="6669" width="8.25" style="13" customWidth="1"/>
    <col min="6670" max="6670" width="0" style="13" hidden="1" customWidth="1"/>
    <col min="6671" max="6671" width="97.75" style="13" customWidth="1"/>
    <col min="6672" max="6672" width="14.125" style="13" customWidth="1"/>
    <col min="6673" max="6673" width="16" style="13" customWidth="1"/>
    <col min="6674" max="6676" width="10.125" style="13" customWidth="1"/>
    <col min="6677" max="6677" width="5.125" style="13" customWidth="1"/>
    <col min="6678" max="6912" width="9" style="13"/>
    <col min="6913" max="6913" width="4.125" style="13" customWidth="1"/>
    <col min="6914" max="6914" width="22.5" style="13" customWidth="1"/>
    <col min="6915" max="6915" width="26.625" style="13" customWidth="1"/>
    <col min="6916" max="6916" width="17.125" style="13" customWidth="1"/>
    <col min="6917" max="6917" width="8.125" style="13" customWidth="1"/>
    <col min="6918" max="6918" width="4" style="13" customWidth="1"/>
    <col min="6919" max="6919" width="0" style="13" hidden="1" customWidth="1"/>
    <col min="6920" max="6920" width="23.25" style="13" customWidth="1"/>
    <col min="6921" max="6921" width="17.125" style="13" customWidth="1"/>
    <col min="6922" max="6922" width="8.125" style="13" customWidth="1"/>
    <col min="6923" max="6923" width="4" style="13" customWidth="1"/>
    <col min="6924" max="6924" width="0" style="13" hidden="1" customWidth="1"/>
    <col min="6925" max="6925" width="8.25" style="13" customWidth="1"/>
    <col min="6926" max="6926" width="0" style="13" hidden="1" customWidth="1"/>
    <col min="6927" max="6927" width="97.75" style="13" customWidth="1"/>
    <col min="6928" max="6928" width="14.125" style="13" customWidth="1"/>
    <col min="6929" max="6929" width="16" style="13" customWidth="1"/>
    <col min="6930" max="6932" width="10.125" style="13" customWidth="1"/>
    <col min="6933" max="6933" width="5.125" style="13" customWidth="1"/>
    <col min="6934" max="7168" width="9" style="13"/>
    <col min="7169" max="7169" width="4.125" style="13" customWidth="1"/>
    <col min="7170" max="7170" width="22.5" style="13" customWidth="1"/>
    <col min="7171" max="7171" width="26.625" style="13" customWidth="1"/>
    <col min="7172" max="7172" width="17.125" style="13" customWidth="1"/>
    <col min="7173" max="7173" width="8.125" style="13" customWidth="1"/>
    <col min="7174" max="7174" width="4" style="13" customWidth="1"/>
    <col min="7175" max="7175" width="0" style="13" hidden="1" customWidth="1"/>
    <col min="7176" max="7176" width="23.25" style="13" customWidth="1"/>
    <col min="7177" max="7177" width="17.125" style="13" customWidth="1"/>
    <col min="7178" max="7178" width="8.125" style="13" customWidth="1"/>
    <col min="7179" max="7179" width="4" style="13" customWidth="1"/>
    <col min="7180" max="7180" width="0" style="13" hidden="1" customWidth="1"/>
    <col min="7181" max="7181" width="8.25" style="13" customWidth="1"/>
    <col min="7182" max="7182" width="0" style="13" hidden="1" customWidth="1"/>
    <col min="7183" max="7183" width="97.75" style="13" customWidth="1"/>
    <col min="7184" max="7184" width="14.125" style="13" customWidth="1"/>
    <col min="7185" max="7185" width="16" style="13" customWidth="1"/>
    <col min="7186" max="7188" width="10.125" style="13" customWidth="1"/>
    <col min="7189" max="7189" width="5.125" style="13" customWidth="1"/>
    <col min="7190" max="7424" width="9" style="13"/>
    <col min="7425" max="7425" width="4.125" style="13" customWidth="1"/>
    <col min="7426" max="7426" width="22.5" style="13" customWidth="1"/>
    <col min="7427" max="7427" width="26.625" style="13" customWidth="1"/>
    <col min="7428" max="7428" width="17.125" style="13" customWidth="1"/>
    <col min="7429" max="7429" width="8.125" style="13" customWidth="1"/>
    <col min="7430" max="7430" width="4" style="13" customWidth="1"/>
    <col min="7431" max="7431" width="0" style="13" hidden="1" customWidth="1"/>
    <col min="7432" max="7432" width="23.25" style="13" customWidth="1"/>
    <col min="7433" max="7433" width="17.125" style="13" customWidth="1"/>
    <col min="7434" max="7434" width="8.125" style="13" customWidth="1"/>
    <col min="7435" max="7435" width="4" style="13" customWidth="1"/>
    <col min="7436" max="7436" width="0" style="13" hidden="1" customWidth="1"/>
    <col min="7437" max="7437" width="8.25" style="13" customWidth="1"/>
    <col min="7438" max="7438" width="0" style="13" hidden="1" customWidth="1"/>
    <col min="7439" max="7439" width="97.75" style="13" customWidth="1"/>
    <col min="7440" max="7440" width="14.125" style="13" customWidth="1"/>
    <col min="7441" max="7441" width="16" style="13" customWidth="1"/>
    <col min="7442" max="7444" width="10.125" style="13" customWidth="1"/>
    <col min="7445" max="7445" width="5.125" style="13" customWidth="1"/>
    <col min="7446" max="7680" width="9" style="13"/>
    <col min="7681" max="7681" width="4.125" style="13" customWidth="1"/>
    <col min="7682" max="7682" width="22.5" style="13" customWidth="1"/>
    <col min="7683" max="7683" width="26.625" style="13" customWidth="1"/>
    <col min="7684" max="7684" width="17.125" style="13" customWidth="1"/>
    <col min="7685" max="7685" width="8.125" style="13" customWidth="1"/>
    <col min="7686" max="7686" width="4" style="13" customWidth="1"/>
    <col min="7687" max="7687" width="0" style="13" hidden="1" customWidth="1"/>
    <col min="7688" max="7688" width="23.25" style="13" customWidth="1"/>
    <col min="7689" max="7689" width="17.125" style="13" customWidth="1"/>
    <col min="7690" max="7690" width="8.125" style="13" customWidth="1"/>
    <col min="7691" max="7691" width="4" style="13" customWidth="1"/>
    <col min="7692" max="7692" width="0" style="13" hidden="1" customWidth="1"/>
    <col min="7693" max="7693" width="8.25" style="13" customWidth="1"/>
    <col min="7694" max="7694" width="0" style="13" hidden="1" customWidth="1"/>
    <col min="7695" max="7695" width="97.75" style="13" customWidth="1"/>
    <col min="7696" max="7696" width="14.125" style="13" customWidth="1"/>
    <col min="7697" max="7697" width="16" style="13" customWidth="1"/>
    <col min="7698" max="7700" width="10.125" style="13" customWidth="1"/>
    <col min="7701" max="7701" width="5.125" style="13" customWidth="1"/>
    <col min="7702" max="7936" width="9" style="13"/>
    <col min="7937" max="7937" width="4.125" style="13" customWidth="1"/>
    <col min="7938" max="7938" width="22.5" style="13" customWidth="1"/>
    <col min="7939" max="7939" width="26.625" style="13" customWidth="1"/>
    <col min="7940" max="7940" width="17.125" style="13" customWidth="1"/>
    <col min="7941" max="7941" width="8.125" style="13" customWidth="1"/>
    <col min="7942" max="7942" width="4" style="13" customWidth="1"/>
    <col min="7943" max="7943" width="0" style="13" hidden="1" customWidth="1"/>
    <col min="7944" max="7944" width="23.25" style="13" customWidth="1"/>
    <col min="7945" max="7945" width="17.125" style="13" customWidth="1"/>
    <col min="7946" max="7946" width="8.125" style="13" customWidth="1"/>
    <col min="7947" max="7947" width="4" style="13" customWidth="1"/>
    <col min="7948" max="7948" width="0" style="13" hidden="1" customWidth="1"/>
    <col min="7949" max="7949" width="8.25" style="13" customWidth="1"/>
    <col min="7950" max="7950" width="0" style="13" hidden="1" customWidth="1"/>
    <col min="7951" max="7951" width="97.75" style="13" customWidth="1"/>
    <col min="7952" max="7952" width="14.125" style="13" customWidth="1"/>
    <col min="7953" max="7953" width="16" style="13" customWidth="1"/>
    <col min="7954" max="7956" width="10.125" style="13" customWidth="1"/>
    <col min="7957" max="7957" width="5.125" style="13" customWidth="1"/>
    <col min="7958" max="8192" width="9" style="13"/>
    <col min="8193" max="8193" width="4.125" style="13" customWidth="1"/>
    <col min="8194" max="8194" width="22.5" style="13" customWidth="1"/>
    <col min="8195" max="8195" width="26.625" style="13" customWidth="1"/>
    <col min="8196" max="8196" width="17.125" style="13" customWidth="1"/>
    <col min="8197" max="8197" width="8.125" style="13" customWidth="1"/>
    <col min="8198" max="8198" width="4" style="13" customWidth="1"/>
    <col min="8199" max="8199" width="0" style="13" hidden="1" customWidth="1"/>
    <col min="8200" max="8200" width="23.25" style="13" customWidth="1"/>
    <col min="8201" max="8201" width="17.125" style="13" customWidth="1"/>
    <col min="8202" max="8202" width="8.125" style="13" customWidth="1"/>
    <col min="8203" max="8203" width="4" style="13" customWidth="1"/>
    <col min="8204" max="8204" width="0" style="13" hidden="1" customWidth="1"/>
    <col min="8205" max="8205" width="8.25" style="13" customWidth="1"/>
    <col min="8206" max="8206" width="0" style="13" hidden="1" customWidth="1"/>
    <col min="8207" max="8207" width="97.75" style="13" customWidth="1"/>
    <col min="8208" max="8208" width="14.125" style="13" customWidth="1"/>
    <col min="8209" max="8209" width="16" style="13" customWidth="1"/>
    <col min="8210" max="8212" width="10.125" style="13" customWidth="1"/>
    <col min="8213" max="8213" width="5.125" style="13" customWidth="1"/>
    <col min="8214" max="8448" width="9" style="13"/>
    <col min="8449" max="8449" width="4.125" style="13" customWidth="1"/>
    <col min="8450" max="8450" width="22.5" style="13" customWidth="1"/>
    <col min="8451" max="8451" width="26.625" style="13" customWidth="1"/>
    <col min="8452" max="8452" width="17.125" style="13" customWidth="1"/>
    <col min="8453" max="8453" width="8.125" style="13" customWidth="1"/>
    <col min="8454" max="8454" width="4" style="13" customWidth="1"/>
    <col min="8455" max="8455" width="0" style="13" hidden="1" customWidth="1"/>
    <col min="8456" max="8456" width="23.25" style="13" customWidth="1"/>
    <col min="8457" max="8457" width="17.125" style="13" customWidth="1"/>
    <col min="8458" max="8458" width="8.125" style="13" customWidth="1"/>
    <col min="8459" max="8459" width="4" style="13" customWidth="1"/>
    <col min="8460" max="8460" width="0" style="13" hidden="1" customWidth="1"/>
    <col min="8461" max="8461" width="8.25" style="13" customWidth="1"/>
    <col min="8462" max="8462" width="0" style="13" hidden="1" customWidth="1"/>
    <col min="8463" max="8463" width="97.75" style="13" customWidth="1"/>
    <col min="8464" max="8464" width="14.125" style="13" customWidth="1"/>
    <col min="8465" max="8465" width="16" style="13" customWidth="1"/>
    <col min="8466" max="8468" width="10.125" style="13" customWidth="1"/>
    <col min="8469" max="8469" width="5.125" style="13" customWidth="1"/>
    <col min="8470" max="8704" width="9" style="13"/>
    <col min="8705" max="8705" width="4.125" style="13" customWidth="1"/>
    <col min="8706" max="8706" width="22.5" style="13" customWidth="1"/>
    <col min="8707" max="8707" width="26.625" style="13" customWidth="1"/>
    <col min="8708" max="8708" width="17.125" style="13" customWidth="1"/>
    <col min="8709" max="8709" width="8.125" style="13" customWidth="1"/>
    <col min="8710" max="8710" width="4" style="13" customWidth="1"/>
    <col min="8711" max="8711" width="0" style="13" hidden="1" customWidth="1"/>
    <col min="8712" max="8712" width="23.25" style="13" customWidth="1"/>
    <col min="8713" max="8713" width="17.125" style="13" customWidth="1"/>
    <col min="8714" max="8714" width="8.125" style="13" customWidth="1"/>
    <col min="8715" max="8715" width="4" style="13" customWidth="1"/>
    <col min="8716" max="8716" width="0" style="13" hidden="1" customWidth="1"/>
    <col min="8717" max="8717" width="8.25" style="13" customWidth="1"/>
    <col min="8718" max="8718" width="0" style="13" hidden="1" customWidth="1"/>
    <col min="8719" max="8719" width="97.75" style="13" customWidth="1"/>
    <col min="8720" max="8720" width="14.125" style="13" customWidth="1"/>
    <col min="8721" max="8721" width="16" style="13" customWidth="1"/>
    <col min="8722" max="8724" width="10.125" style="13" customWidth="1"/>
    <col min="8725" max="8725" width="5.125" style="13" customWidth="1"/>
    <col min="8726" max="8960" width="9" style="13"/>
    <col min="8961" max="8961" width="4.125" style="13" customWidth="1"/>
    <col min="8962" max="8962" width="22.5" style="13" customWidth="1"/>
    <col min="8963" max="8963" width="26.625" style="13" customWidth="1"/>
    <col min="8964" max="8964" width="17.125" style="13" customWidth="1"/>
    <col min="8965" max="8965" width="8.125" style="13" customWidth="1"/>
    <col min="8966" max="8966" width="4" style="13" customWidth="1"/>
    <col min="8967" max="8967" width="0" style="13" hidden="1" customWidth="1"/>
    <col min="8968" max="8968" width="23.25" style="13" customWidth="1"/>
    <col min="8969" max="8969" width="17.125" style="13" customWidth="1"/>
    <col min="8970" max="8970" width="8.125" style="13" customWidth="1"/>
    <col min="8971" max="8971" width="4" style="13" customWidth="1"/>
    <col min="8972" max="8972" width="0" style="13" hidden="1" customWidth="1"/>
    <col min="8973" max="8973" width="8.25" style="13" customWidth="1"/>
    <col min="8974" max="8974" width="0" style="13" hidden="1" customWidth="1"/>
    <col min="8975" max="8975" width="97.75" style="13" customWidth="1"/>
    <col min="8976" max="8976" width="14.125" style="13" customWidth="1"/>
    <col min="8977" max="8977" width="16" style="13" customWidth="1"/>
    <col min="8978" max="8980" width="10.125" style="13" customWidth="1"/>
    <col min="8981" max="8981" width="5.125" style="13" customWidth="1"/>
    <col min="8982" max="9216" width="9" style="13"/>
    <col min="9217" max="9217" width="4.125" style="13" customWidth="1"/>
    <col min="9218" max="9218" width="22.5" style="13" customWidth="1"/>
    <col min="9219" max="9219" width="26.625" style="13" customWidth="1"/>
    <col min="9220" max="9220" width="17.125" style="13" customWidth="1"/>
    <col min="9221" max="9221" width="8.125" style="13" customWidth="1"/>
    <col min="9222" max="9222" width="4" style="13" customWidth="1"/>
    <col min="9223" max="9223" width="0" style="13" hidden="1" customWidth="1"/>
    <col min="9224" max="9224" width="23.25" style="13" customWidth="1"/>
    <col min="9225" max="9225" width="17.125" style="13" customWidth="1"/>
    <col min="9226" max="9226" width="8.125" style="13" customWidth="1"/>
    <col min="9227" max="9227" width="4" style="13" customWidth="1"/>
    <col min="9228" max="9228" width="0" style="13" hidden="1" customWidth="1"/>
    <col min="9229" max="9229" width="8.25" style="13" customWidth="1"/>
    <col min="9230" max="9230" width="0" style="13" hidden="1" customWidth="1"/>
    <col min="9231" max="9231" width="97.75" style="13" customWidth="1"/>
    <col min="9232" max="9232" width="14.125" style="13" customWidth="1"/>
    <col min="9233" max="9233" width="16" style="13" customWidth="1"/>
    <col min="9234" max="9236" width="10.125" style="13" customWidth="1"/>
    <col min="9237" max="9237" width="5.125" style="13" customWidth="1"/>
    <col min="9238" max="9472" width="9" style="13"/>
    <col min="9473" max="9473" width="4.125" style="13" customWidth="1"/>
    <col min="9474" max="9474" width="22.5" style="13" customWidth="1"/>
    <col min="9475" max="9475" width="26.625" style="13" customWidth="1"/>
    <col min="9476" max="9476" width="17.125" style="13" customWidth="1"/>
    <col min="9477" max="9477" width="8.125" style="13" customWidth="1"/>
    <col min="9478" max="9478" width="4" style="13" customWidth="1"/>
    <col min="9479" max="9479" width="0" style="13" hidden="1" customWidth="1"/>
    <col min="9480" max="9480" width="23.25" style="13" customWidth="1"/>
    <col min="9481" max="9481" width="17.125" style="13" customWidth="1"/>
    <col min="9482" max="9482" width="8.125" style="13" customWidth="1"/>
    <col min="9483" max="9483" width="4" style="13" customWidth="1"/>
    <col min="9484" max="9484" width="0" style="13" hidden="1" customWidth="1"/>
    <col min="9485" max="9485" width="8.25" style="13" customWidth="1"/>
    <col min="9486" max="9486" width="0" style="13" hidden="1" customWidth="1"/>
    <col min="9487" max="9487" width="97.75" style="13" customWidth="1"/>
    <col min="9488" max="9488" width="14.125" style="13" customWidth="1"/>
    <col min="9489" max="9489" width="16" style="13" customWidth="1"/>
    <col min="9490" max="9492" width="10.125" style="13" customWidth="1"/>
    <col min="9493" max="9493" width="5.125" style="13" customWidth="1"/>
    <col min="9494" max="9728" width="9" style="13"/>
    <col min="9729" max="9729" width="4.125" style="13" customWidth="1"/>
    <col min="9730" max="9730" width="22.5" style="13" customWidth="1"/>
    <col min="9731" max="9731" width="26.625" style="13" customWidth="1"/>
    <col min="9732" max="9732" width="17.125" style="13" customWidth="1"/>
    <col min="9733" max="9733" width="8.125" style="13" customWidth="1"/>
    <col min="9734" max="9734" width="4" style="13" customWidth="1"/>
    <col min="9735" max="9735" width="0" style="13" hidden="1" customWidth="1"/>
    <col min="9736" max="9736" width="23.25" style="13" customWidth="1"/>
    <col min="9737" max="9737" width="17.125" style="13" customWidth="1"/>
    <col min="9738" max="9738" width="8.125" style="13" customWidth="1"/>
    <col min="9739" max="9739" width="4" style="13" customWidth="1"/>
    <col min="9740" max="9740" width="0" style="13" hidden="1" customWidth="1"/>
    <col min="9741" max="9741" width="8.25" style="13" customWidth="1"/>
    <col min="9742" max="9742" width="0" style="13" hidden="1" customWidth="1"/>
    <col min="9743" max="9743" width="97.75" style="13" customWidth="1"/>
    <col min="9744" max="9744" width="14.125" style="13" customWidth="1"/>
    <col min="9745" max="9745" width="16" style="13" customWidth="1"/>
    <col min="9746" max="9748" width="10.125" style="13" customWidth="1"/>
    <col min="9749" max="9749" width="5.125" style="13" customWidth="1"/>
    <col min="9750" max="9984" width="9" style="13"/>
    <col min="9985" max="9985" width="4.125" style="13" customWidth="1"/>
    <col min="9986" max="9986" width="22.5" style="13" customWidth="1"/>
    <col min="9987" max="9987" width="26.625" style="13" customWidth="1"/>
    <col min="9988" max="9988" width="17.125" style="13" customWidth="1"/>
    <col min="9989" max="9989" width="8.125" style="13" customWidth="1"/>
    <col min="9990" max="9990" width="4" style="13" customWidth="1"/>
    <col min="9991" max="9991" width="0" style="13" hidden="1" customWidth="1"/>
    <col min="9992" max="9992" width="23.25" style="13" customWidth="1"/>
    <col min="9993" max="9993" width="17.125" style="13" customWidth="1"/>
    <col min="9994" max="9994" width="8.125" style="13" customWidth="1"/>
    <col min="9995" max="9995" width="4" style="13" customWidth="1"/>
    <col min="9996" max="9996" width="0" style="13" hidden="1" customWidth="1"/>
    <col min="9997" max="9997" width="8.25" style="13" customWidth="1"/>
    <col min="9998" max="9998" width="0" style="13" hidden="1" customWidth="1"/>
    <col min="9999" max="9999" width="97.75" style="13" customWidth="1"/>
    <col min="10000" max="10000" width="14.125" style="13" customWidth="1"/>
    <col min="10001" max="10001" width="16" style="13" customWidth="1"/>
    <col min="10002" max="10004" width="10.125" style="13" customWidth="1"/>
    <col min="10005" max="10005" width="5.125" style="13" customWidth="1"/>
    <col min="10006" max="10240" width="9" style="13"/>
    <col min="10241" max="10241" width="4.125" style="13" customWidth="1"/>
    <col min="10242" max="10242" width="22.5" style="13" customWidth="1"/>
    <col min="10243" max="10243" width="26.625" style="13" customWidth="1"/>
    <col min="10244" max="10244" width="17.125" style="13" customWidth="1"/>
    <col min="10245" max="10245" width="8.125" style="13" customWidth="1"/>
    <col min="10246" max="10246" width="4" style="13" customWidth="1"/>
    <col min="10247" max="10247" width="0" style="13" hidden="1" customWidth="1"/>
    <col min="10248" max="10248" width="23.25" style="13" customWidth="1"/>
    <col min="10249" max="10249" width="17.125" style="13" customWidth="1"/>
    <col min="10250" max="10250" width="8.125" style="13" customWidth="1"/>
    <col min="10251" max="10251" width="4" style="13" customWidth="1"/>
    <col min="10252" max="10252" width="0" style="13" hidden="1" customWidth="1"/>
    <col min="10253" max="10253" width="8.25" style="13" customWidth="1"/>
    <col min="10254" max="10254" width="0" style="13" hidden="1" customWidth="1"/>
    <col min="10255" max="10255" width="97.75" style="13" customWidth="1"/>
    <col min="10256" max="10256" width="14.125" style="13" customWidth="1"/>
    <col min="10257" max="10257" width="16" style="13" customWidth="1"/>
    <col min="10258" max="10260" width="10.125" style="13" customWidth="1"/>
    <col min="10261" max="10261" width="5.125" style="13" customWidth="1"/>
    <col min="10262" max="10496" width="9" style="13"/>
    <col min="10497" max="10497" width="4.125" style="13" customWidth="1"/>
    <col min="10498" max="10498" width="22.5" style="13" customWidth="1"/>
    <col min="10499" max="10499" width="26.625" style="13" customWidth="1"/>
    <col min="10500" max="10500" width="17.125" style="13" customWidth="1"/>
    <col min="10501" max="10501" width="8.125" style="13" customWidth="1"/>
    <col min="10502" max="10502" width="4" style="13" customWidth="1"/>
    <col min="10503" max="10503" width="0" style="13" hidden="1" customWidth="1"/>
    <col min="10504" max="10504" width="23.25" style="13" customWidth="1"/>
    <col min="10505" max="10505" width="17.125" style="13" customWidth="1"/>
    <col min="10506" max="10506" width="8.125" style="13" customWidth="1"/>
    <col min="10507" max="10507" width="4" style="13" customWidth="1"/>
    <col min="10508" max="10508" width="0" style="13" hidden="1" customWidth="1"/>
    <col min="10509" max="10509" width="8.25" style="13" customWidth="1"/>
    <col min="10510" max="10510" width="0" style="13" hidden="1" customWidth="1"/>
    <col min="10511" max="10511" width="97.75" style="13" customWidth="1"/>
    <col min="10512" max="10512" width="14.125" style="13" customWidth="1"/>
    <col min="10513" max="10513" width="16" style="13" customWidth="1"/>
    <col min="10514" max="10516" width="10.125" style="13" customWidth="1"/>
    <col min="10517" max="10517" width="5.125" style="13" customWidth="1"/>
    <col min="10518" max="10752" width="9" style="13"/>
    <col min="10753" max="10753" width="4.125" style="13" customWidth="1"/>
    <col min="10754" max="10754" width="22.5" style="13" customWidth="1"/>
    <col min="10755" max="10755" width="26.625" style="13" customWidth="1"/>
    <col min="10756" max="10756" width="17.125" style="13" customWidth="1"/>
    <col min="10757" max="10757" width="8.125" style="13" customWidth="1"/>
    <col min="10758" max="10758" width="4" style="13" customWidth="1"/>
    <col min="10759" max="10759" width="0" style="13" hidden="1" customWidth="1"/>
    <col min="10760" max="10760" width="23.25" style="13" customWidth="1"/>
    <col min="10761" max="10761" width="17.125" style="13" customWidth="1"/>
    <col min="10762" max="10762" width="8.125" style="13" customWidth="1"/>
    <col min="10763" max="10763" width="4" style="13" customWidth="1"/>
    <col min="10764" max="10764" width="0" style="13" hidden="1" customWidth="1"/>
    <col min="10765" max="10765" width="8.25" style="13" customWidth="1"/>
    <col min="10766" max="10766" width="0" style="13" hidden="1" customWidth="1"/>
    <col min="10767" max="10767" width="97.75" style="13" customWidth="1"/>
    <col min="10768" max="10768" width="14.125" style="13" customWidth="1"/>
    <col min="10769" max="10769" width="16" style="13" customWidth="1"/>
    <col min="10770" max="10772" width="10.125" style="13" customWidth="1"/>
    <col min="10773" max="10773" width="5.125" style="13" customWidth="1"/>
    <col min="10774" max="11008" width="9" style="13"/>
    <col min="11009" max="11009" width="4.125" style="13" customWidth="1"/>
    <col min="11010" max="11010" width="22.5" style="13" customWidth="1"/>
    <col min="11011" max="11011" width="26.625" style="13" customWidth="1"/>
    <col min="11012" max="11012" width="17.125" style="13" customWidth="1"/>
    <col min="11013" max="11013" width="8.125" style="13" customWidth="1"/>
    <col min="11014" max="11014" width="4" style="13" customWidth="1"/>
    <col min="11015" max="11015" width="0" style="13" hidden="1" customWidth="1"/>
    <col min="11016" max="11016" width="23.25" style="13" customWidth="1"/>
    <col min="11017" max="11017" width="17.125" style="13" customWidth="1"/>
    <col min="11018" max="11018" width="8.125" style="13" customWidth="1"/>
    <col min="11019" max="11019" width="4" style="13" customWidth="1"/>
    <col min="11020" max="11020" width="0" style="13" hidden="1" customWidth="1"/>
    <col min="11021" max="11021" width="8.25" style="13" customWidth="1"/>
    <col min="11022" max="11022" width="0" style="13" hidden="1" customWidth="1"/>
    <col min="11023" max="11023" width="97.75" style="13" customWidth="1"/>
    <col min="11024" max="11024" width="14.125" style="13" customWidth="1"/>
    <col min="11025" max="11025" width="16" style="13" customWidth="1"/>
    <col min="11026" max="11028" width="10.125" style="13" customWidth="1"/>
    <col min="11029" max="11029" width="5.125" style="13" customWidth="1"/>
    <col min="11030" max="11264" width="9" style="13"/>
    <col min="11265" max="11265" width="4.125" style="13" customWidth="1"/>
    <col min="11266" max="11266" width="22.5" style="13" customWidth="1"/>
    <col min="11267" max="11267" width="26.625" style="13" customWidth="1"/>
    <col min="11268" max="11268" width="17.125" style="13" customWidth="1"/>
    <col min="11269" max="11269" width="8.125" style="13" customWidth="1"/>
    <col min="11270" max="11270" width="4" style="13" customWidth="1"/>
    <col min="11271" max="11271" width="0" style="13" hidden="1" customWidth="1"/>
    <col min="11272" max="11272" width="23.25" style="13" customWidth="1"/>
    <col min="11273" max="11273" width="17.125" style="13" customWidth="1"/>
    <col min="11274" max="11274" width="8.125" style="13" customWidth="1"/>
    <col min="11275" max="11275" width="4" style="13" customWidth="1"/>
    <col min="11276" max="11276" width="0" style="13" hidden="1" customWidth="1"/>
    <col min="11277" max="11277" width="8.25" style="13" customWidth="1"/>
    <col min="11278" max="11278" width="0" style="13" hidden="1" customWidth="1"/>
    <col min="11279" max="11279" width="97.75" style="13" customWidth="1"/>
    <col min="11280" max="11280" width="14.125" style="13" customWidth="1"/>
    <col min="11281" max="11281" width="16" style="13" customWidth="1"/>
    <col min="11282" max="11284" width="10.125" style="13" customWidth="1"/>
    <col min="11285" max="11285" width="5.125" style="13" customWidth="1"/>
    <col min="11286" max="11520" width="9" style="13"/>
    <col min="11521" max="11521" width="4.125" style="13" customWidth="1"/>
    <col min="11522" max="11522" width="22.5" style="13" customWidth="1"/>
    <col min="11523" max="11523" width="26.625" style="13" customWidth="1"/>
    <col min="11524" max="11524" width="17.125" style="13" customWidth="1"/>
    <col min="11525" max="11525" width="8.125" style="13" customWidth="1"/>
    <col min="11526" max="11526" width="4" style="13" customWidth="1"/>
    <col min="11527" max="11527" width="0" style="13" hidden="1" customWidth="1"/>
    <col min="11528" max="11528" width="23.25" style="13" customWidth="1"/>
    <col min="11529" max="11529" width="17.125" style="13" customWidth="1"/>
    <col min="11530" max="11530" width="8.125" style="13" customWidth="1"/>
    <col min="11531" max="11531" width="4" style="13" customWidth="1"/>
    <col min="11532" max="11532" width="0" style="13" hidden="1" customWidth="1"/>
    <col min="11533" max="11533" width="8.25" style="13" customWidth="1"/>
    <col min="11534" max="11534" width="0" style="13" hidden="1" customWidth="1"/>
    <col min="11535" max="11535" width="97.75" style="13" customWidth="1"/>
    <col min="11536" max="11536" width="14.125" style="13" customWidth="1"/>
    <col min="11537" max="11537" width="16" style="13" customWidth="1"/>
    <col min="11538" max="11540" width="10.125" style="13" customWidth="1"/>
    <col min="11541" max="11541" width="5.125" style="13" customWidth="1"/>
    <col min="11542" max="11776" width="9" style="13"/>
    <col min="11777" max="11777" width="4.125" style="13" customWidth="1"/>
    <col min="11778" max="11778" width="22.5" style="13" customWidth="1"/>
    <col min="11779" max="11779" width="26.625" style="13" customWidth="1"/>
    <col min="11780" max="11780" width="17.125" style="13" customWidth="1"/>
    <col min="11781" max="11781" width="8.125" style="13" customWidth="1"/>
    <col min="11782" max="11782" width="4" style="13" customWidth="1"/>
    <col min="11783" max="11783" width="0" style="13" hidden="1" customWidth="1"/>
    <col min="11784" max="11784" width="23.25" style="13" customWidth="1"/>
    <col min="11785" max="11785" width="17.125" style="13" customWidth="1"/>
    <col min="11786" max="11786" width="8.125" style="13" customWidth="1"/>
    <col min="11787" max="11787" width="4" style="13" customWidth="1"/>
    <col min="11788" max="11788" width="0" style="13" hidden="1" customWidth="1"/>
    <col min="11789" max="11789" width="8.25" style="13" customWidth="1"/>
    <col min="11790" max="11790" width="0" style="13" hidden="1" customWidth="1"/>
    <col min="11791" max="11791" width="97.75" style="13" customWidth="1"/>
    <col min="11792" max="11792" width="14.125" style="13" customWidth="1"/>
    <col min="11793" max="11793" width="16" style="13" customWidth="1"/>
    <col min="11794" max="11796" width="10.125" style="13" customWidth="1"/>
    <col min="11797" max="11797" width="5.125" style="13" customWidth="1"/>
    <col min="11798" max="12032" width="9" style="13"/>
    <col min="12033" max="12033" width="4.125" style="13" customWidth="1"/>
    <col min="12034" max="12034" width="22.5" style="13" customWidth="1"/>
    <col min="12035" max="12035" width="26.625" style="13" customWidth="1"/>
    <col min="12036" max="12036" width="17.125" style="13" customWidth="1"/>
    <col min="12037" max="12037" width="8.125" style="13" customWidth="1"/>
    <col min="12038" max="12038" width="4" style="13" customWidth="1"/>
    <col min="12039" max="12039" width="0" style="13" hidden="1" customWidth="1"/>
    <col min="12040" max="12040" width="23.25" style="13" customWidth="1"/>
    <col min="12041" max="12041" width="17.125" style="13" customWidth="1"/>
    <col min="12042" max="12042" width="8.125" style="13" customWidth="1"/>
    <col min="12043" max="12043" width="4" style="13" customWidth="1"/>
    <col min="12044" max="12044" width="0" style="13" hidden="1" customWidth="1"/>
    <col min="12045" max="12045" width="8.25" style="13" customWidth="1"/>
    <col min="12046" max="12046" width="0" style="13" hidden="1" customWidth="1"/>
    <col min="12047" max="12047" width="97.75" style="13" customWidth="1"/>
    <col min="12048" max="12048" width="14.125" style="13" customWidth="1"/>
    <col min="12049" max="12049" width="16" style="13" customWidth="1"/>
    <col min="12050" max="12052" width="10.125" style="13" customWidth="1"/>
    <col min="12053" max="12053" width="5.125" style="13" customWidth="1"/>
    <col min="12054" max="12288" width="9" style="13"/>
    <col min="12289" max="12289" width="4.125" style="13" customWidth="1"/>
    <col min="12290" max="12290" width="22.5" style="13" customWidth="1"/>
    <col min="12291" max="12291" width="26.625" style="13" customWidth="1"/>
    <col min="12292" max="12292" width="17.125" style="13" customWidth="1"/>
    <col min="12293" max="12293" width="8.125" style="13" customWidth="1"/>
    <col min="12294" max="12294" width="4" style="13" customWidth="1"/>
    <col min="12295" max="12295" width="0" style="13" hidden="1" customWidth="1"/>
    <col min="12296" max="12296" width="23.25" style="13" customWidth="1"/>
    <col min="12297" max="12297" width="17.125" style="13" customWidth="1"/>
    <col min="12298" max="12298" width="8.125" style="13" customWidth="1"/>
    <col min="12299" max="12299" width="4" style="13" customWidth="1"/>
    <col min="12300" max="12300" width="0" style="13" hidden="1" customWidth="1"/>
    <col min="12301" max="12301" width="8.25" style="13" customWidth="1"/>
    <col min="12302" max="12302" width="0" style="13" hidden="1" customWidth="1"/>
    <col min="12303" max="12303" width="97.75" style="13" customWidth="1"/>
    <col min="12304" max="12304" width="14.125" style="13" customWidth="1"/>
    <col min="12305" max="12305" width="16" style="13" customWidth="1"/>
    <col min="12306" max="12308" width="10.125" style="13" customWidth="1"/>
    <col min="12309" max="12309" width="5.125" style="13" customWidth="1"/>
    <col min="12310" max="12544" width="9" style="13"/>
    <col min="12545" max="12545" width="4.125" style="13" customWidth="1"/>
    <col min="12546" max="12546" width="22.5" style="13" customWidth="1"/>
    <col min="12547" max="12547" width="26.625" style="13" customWidth="1"/>
    <col min="12548" max="12548" width="17.125" style="13" customWidth="1"/>
    <col min="12549" max="12549" width="8.125" style="13" customWidth="1"/>
    <col min="12550" max="12550" width="4" style="13" customWidth="1"/>
    <col min="12551" max="12551" width="0" style="13" hidden="1" customWidth="1"/>
    <col min="12552" max="12552" width="23.25" style="13" customWidth="1"/>
    <col min="12553" max="12553" width="17.125" style="13" customWidth="1"/>
    <col min="12554" max="12554" width="8.125" style="13" customWidth="1"/>
    <col min="12555" max="12555" width="4" style="13" customWidth="1"/>
    <col min="12556" max="12556" width="0" style="13" hidden="1" customWidth="1"/>
    <col min="12557" max="12557" width="8.25" style="13" customWidth="1"/>
    <col min="12558" max="12558" width="0" style="13" hidden="1" customWidth="1"/>
    <col min="12559" max="12559" width="97.75" style="13" customWidth="1"/>
    <col min="12560" max="12560" width="14.125" style="13" customWidth="1"/>
    <col min="12561" max="12561" width="16" style="13" customWidth="1"/>
    <col min="12562" max="12564" width="10.125" style="13" customWidth="1"/>
    <col min="12565" max="12565" width="5.125" style="13" customWidth="1"/>
    <col min="12566" max="12800" width="9" style="13"/>
    <col min="12801" max="12801" width="4.125" style="13" customWidth="1"/>
    <col min="12802" max="12802" width="22.5" style="13" customWidth="1"/>
    <col min="12803" max="12803" width="26.625" style="13" customWidth="1"/>
    <col min="12804" max="12804" width="17.125" style="13" customWidth="1"/>
    <col min="12805" max="12805" width="8.125" style="13" customWidth="1"/>
    <col min="12806" max="12806" width="4" style="13" customWidth="1"/>
    <col min="12807" max="12807" width="0" style="13" hidden="1" customWidth="1"/>
    <col min="12808" max="12808" width="23.25" style="13" customWidth="1"/>
    <col min="12809" max="12809" width="17.125" style="13" customWidth="1"/>
    <col min="12810" max="12810" width="8.125" style="13" customWidth="1"/>
    <col min="12811" max="12811" width="4" style="13" customWidth="1"/>
    <col min="12812" max="12812" width="0" style="13" hidden="1" customWidth="1"/>
    <col min="12813" max="12813" width="8.25" style="13" customWidth="1"/>
    <col min="12814" max="12814" width="0" style="13" hidden="1" customWidth="1"/>
    <col min="12815" max="12815" width="97.75" style="13" customWidth="1"/>
    <col min="12816" max="12816" width="14.125" style="13" customWidth="1"/>
    <col min="12817" max="12817" width="16" style="13" customWidth="1"/>
    <col min="12818" max="12820" width="10.125" style="13" customWidth="1"/>
    <col min="12821" max="12821" width="5.125" style="13" customWidth="1"/>
    <col min="12822" max="13056" width="9" style="13"/>
    <col min="13057" max="13057" width="4.125" style="13" customWidth="1"/>
    <col min="13058" max="13058" width="22.5" style="13" customWidth="1"/>
    <col min="13059" max="13059" width="26.625" style="13" customWidth="1"/>
    <col min="13060" max="13060" width="17.125" style="13" customWidth="1"/>
    <col min="13061" max="13061" width="8.125" style="13" customWidth="1"/>
    <col min="13062" max="13062" width="4" style="13" customWidth="1"/>
    <col min="13063" max="13063" width="0" style="13" hidden="1" customWidth="1"/>
    <col min="13064" max="13064" width="23.25" style="13" customWidth="1"/>
    <col min="13065" max="13065" width="17.125" style="13" customWidth="1"/>
    <col min="13066" max="13066" width="8.125" style="13" customWidth="1"/>
    <col min="13067" max="13067" width="4" style="13" customWidth="1"/>
    <col min="13068" max="13068" width="0" style="13" hidden="1" customWidth="1"/>
    <col min="13069" max="13069" width="8.25" style="13" customWidth="1"/>
    <col min="13070" max="13070" width="0" style="13" hidden="1" customWidth="1"/>
    <col min="13071" max="13071" width="97.75" style="13" customWidth="1"/>
    <col min="13072" max="13072" width="14.125" style="13" customWidth="1"/>
    <col min="13073" max="13073" width="16" style="13" customWidth="1"/>
    <col min="13074" max="13076" width="10.125" style="13" customWidth="1"/>
    <col min="13077" max="13077" width="5.125" style="13" customWidth="1"/>
    <col min="13078" max="13312" width="9" style="13"/>
    <col min="13313" max="13313" width="4.125" style="13" customWidth="1"/>
    <col min="13314" max="13314" width="22.5" style="13" customWidth="1"/>
    <col min="13315" max="13315" width="26.625" style="13" customWidth="1"/>
    <col min="13316" max="13316" width="17.125" style="13" customWidth="1"/>
    <col min="13317" max="13317" width="8.125" style="13" customWidth="1"/>
    <col min="13318" max="13318" width="4" style="13" customWidth="1"/>
    <col min="13319" max="13319" width="0" style="13" hidden="1" customWidth="1"/>
    <col min="13320" max="13320" width="23.25" style="13" customWidth="1"/>
    <col min="13321" max="13321" width="17.125" style="13" customWidth="1"/>
    <col min="13322" max="13322" width="8.125" style="13" customWidth="1"/>
    <col min="13323" max="13323" width="4" style="13" customWidth="1"/>
    <col min="13324" max="13324" width="0" style="13" hidden="1" customWidth="1"/>
    <col min="13325" max="13325" width="8.25" style="13" customWidth="1"/>
    <col min="13326" max="13326" width="0" style="13" hidden="1" customWidth="1"/>
    <col min="13327" max="13327" width="97.75" style="13" customWidth="1"/>
    <col min="13328" max="13328" width="14.125" style="13" customWidth="1"/>
    <col min="13329" max="13329" width="16" style="13" customWidth="1"/>
    <col min="13330" max="13332" width="10.125" style="13" customWidth="1"/>
    <col min="13333" max="13333" width="5.125" style="13" customWidth="1"/>
    <col min="13334" max="13568" width="9" style="13"/>
    <col min="13569" max="13569" width="4.125" style="13" customWidth="1"/>
    <col min="13570" max="13570" width="22.5" style="13" customWidth="1"/>
    <col min="13571" max="13571" width="26.625" style="13" customWidth="1"/>
    <col min="13572" max="13572" width="17.125" style="13" customWidth="1"/>
    <col min="13573" max="13573" width="8.125" style="13" customWidth="1"/>
    <col min="13574" max="13574" width="4" style="13" customWidth="1"/>
    <col min="13575" max="13575" width="0" style="13" hidden="1" customWidth="1"/>
    <col min="13576" max="13576" width="23.25" style="13" customWidth="1"/>
    <col min="13577" max="13577" width="17.125" style="13" customWidth="1"/>
    <col min="13578" max="13578" width="8.125" style="13" customWidth="1"/>
    <col min="13579" max="13579" width="4" style="13" customWidth="1"/>
    <col min="13580" max="13580" width="0" style="13" hidden="1" customWidth="1"/>
    <col min="13581" max="13581" width="8.25" style="13" customWidth="1"/>
    <col min="13582" max="13582" width="0" style="13" hidden="1" customWidth="1"/>
    <col min="13583" max="13583" width="97.75" style="13" customWidth="1"/>
    <col min="13584" max="13584" width="14.125" style="13" customWidth="1"/>
    <col min="13585" max="13585" width="16" style="13" customWidth="1"/>
    <col min="13586" max="13588" width="10.125" style="13" customWidth="1"/>
    <col min="13589" max="13589" width="5.125" style="13" customWidth="1"/>
    <col min="13590" max="13824" width="9" style="13"/>
    <col min="13825" max="13825" width="4.125" style="13" customWidth="1"/>
    <col min="13826" max="13826" width="22.5" style="13" customWidth="1"/>
    <col min="13827" max="13827" width="26.625" style="13" customWidth="1"/>
    <col min="13828" max="13828" width="17.125" style="13" customWidth="1"/>
    <col min="13829" max="13829" width="8.125" style="13" customWidth="1"/>
    <col min="13830" max="13830" width="4" style="13" customWidth="1"/>
    <col min="13831" max="13831" width="0" style="13" hidden="1" customWidth="1"/>
    <col min="13832" max="13832" width="23.25" style="13" customWidth="1"/>
    <col min="13833" max="13833" width="17.125" style="13" customWidth="1"/>
    <col min="13834" max="13834" width="8.125" style="13" customWidth="1"/>
    <col min="13835" max="13835" width="4" style="13" customWidth="1"/>
    <col min="13836" max="13836" width="0" style="13" hidden="1" customWidth="1"/>
    <col min="13837" max="13837" width="8.25" style="13" customWidth="1"/>
    <col min="13838" max="13838" width="0" style="13" hidden="1" customWidth="1"/>
    <col min="13839" max="13839" width="97.75" style="13" customWidth="1"/>
    <col min="13840" max="13840" width="14.125" style="13" customWidth="1"/>
    <col min="13841" max="13841" width="16" style="13" customWidth="1"/>
    <col min="13842" max="13844" width="10.125" style="13" customWidth="1"/>
    <col min="13845" max="13845" width="5.125" style="13" customWidth="1"/>
    <col min="13846" max="14080" width="9" style="13"/>
    <col min="14081" max="14081" width="4.125" style="13" customWidth="1"/>
    <col min="14082" max="14082" width="22.5" style="13" customWidth="1"/>
    <col min="14083" max="14083" width="26.625" style="13" customWidth="1"/>
    <col min="14084" max="14084" width="17.125" style="13" customWidth="1"/>
    <col min="14085" max="14085" width="8.125" style="13" customWidth="1"/>
    <col min="14086" max="14086" width="4" style="13" customWidth="1"/>
    <col min="14087" max="14087" width="0" style="13" hidden="1" customWidth="1"/>
    <col min="14088" max="14088" width="23.25" style="13" customWidth="1"/>
    <col min="14089" max="14089" width="17.125" style="13" customWidth="1"/>
    <col min="14090" max="14090" width="8.125" style="13" customWidth="1"/>
    <col min="14091" max="14091" width="4" style="13" customWidth="1"/>
    <col min="14092" max="14092" width="0" style="13" hidden="1" customWidth="1"/>
    <col min="14093" max="14093" width="8.25" style="13" customWidth="1"/>
    <col min="14094" max="14094" width="0" style="13" hidden="1" customWidth="1"/>
    <col min="14095" max="14095" width="97.75" style="13" customWidth="1"/>
    <col min="14096" max="14096" width="14.125" style="13" customWidth="1"/>
    <col min="14097" max="14097" width="16" style="13" customWidth="1"/>
    <col min="14098" max="14100" width="10.125" style="13" customWidth="1"/>
    <col min="14101" max="14101" width="5.125" style="13" customWidth="1"/>
    <col min="14102" max="14336" width="9" style="13"/>
    <col min="14337" max="14337" width="4.125" style="13" customWidth="1"/>
    <col min="14338" max="14338" width="22.5" style="13" customWidth="1"/>
    <col min="14339" max="14339" width="26.625" style="13" customWidth="1"/>
    <col min="14340" max="14340" width="17.125" style="13" customWidth="1"/>
    <col min="14341" max="14341" width="8.125" style="13" customWidth="1"/>
    <col min="14342" max="14342" width="4" style="13" customWidth="1"/>
    <col min="14343" max="14343" width="0" style="13" hidden="1" customWidth="1"/>
    <col min="14344" max="14344" width="23.25" style="13" customWidth="1"/>
    <col min="14345" max="14345" width="17.125" style="13" customWidth="1"/>
    <col min="14346" max="14346" width="8.125" style="13" customWidth="1"/>
    <col min="14347" max="14347" width="4" style="13" customWidth="1"/>
    <col min="14348" max="14348" width="0" style="13" hidden="1" customWidth="1"/>
    <col min="14349" max="14349" width="8.25" style="13" customWidth="1"/>
    <col min="14350" max="14350" width="0" style="13" hidden="1" customWidth="1"/>
    <col min="14351" max="14351" width="97.75" style="13" customWidth="1"/>
    <col min="14352" max="14352" width="14.125" style="13" customWidth="1"/>
    <col min="14353" max="14353" width="16" style="13" customWidth="1"/>
    <col min="14354" max="14356" width="10.125" style="13" customWidth="1"/>
    <col min="14357" max="14357" width="5.125" style="13" customWidth="1"/>
    <col min="14358" max="14592" width="9" style="13"/>
    <col min="14593" max="14593" width="4.125" style="13" customWidth="1"/>
    <col min="14594" max="14594" width="22.5" style="13" customWidth="1"/>
    <col min="14595" max="14595" width="26.625" style="13" customWidth="1"/>
    <col min="14596" max="14596" width="17.125" style="13" customWidth="1"/>
    <col min="14597" max="14597" width="8.125" style="13" customWidth="1"/>
    <col min="14598" max="14598" width="4" style="13" customWidth="1"/>
    <col min="14599" max="14599" width="0" style="13" hidden="1" customWidth="1"/>
    <col min="14600" max="14600" width="23.25" style="13" customWidth="1"/>
    <col min="14601" max="14601" width="17.125" style="13" customWidth="1"/>
    <col min="14602" max="14602" width="8.125" style="13" customWidth="1"/>
    <col min="14603" max="14603" width="4" style="13" customWidth="1"/>
    <col min="14604" max="14604" width="0" style="13" hidden="1" customWidth="1"/>
    <col min="14605" max="14605" width="8.25" style="13" customWidth="1"/>
    <col min="14606" max="14606" width="0" style="13" hidden="1" customWidth="1"/>
    <col min="14607" max="14607" width="97.75" style="13" customWidth="1"/>
    <col min="14608" max="14608" width="14.125" style="13" customWidth="1"/>
    <col min="14609" max="14609" width="16" style="13" customWidth="1"/>
    <col min="14610" max="14612" width="10.125" style="13" customWidth="1"/>
    <col min="14613" max="14613" width="5.125" style="13" customWidth="1"/>
    <col min="14614" max="14848" width="9" style="13"/>
    <col min="14849" max="14849" width="4.125" style="13" customWidth="1"/>
    <col min="14850" max="14850" width="22.5" style="13" customWidth="1"/>
    <col min="14851" max="14851" width="26.625" style="13" customWidth="1"/>
    <col min="14852" max="14852" width="17.125" style="13" customWidth="1"/>
    <col min="14853" max="14853" width="8.125" style="13" customWidth="1"/>
    <col min="14854" max="14854" width="4" style="13" customWidth="1"/>
    <col min="14855" max="14855" width="0" style="13" hidden="1" customWidth="1"/>
    <col min="14856" max="14856" width="23.25" style="13" customWidth="1"/>
    <col min="14857" max="14857" width="17.125" style="13" customWidth="1"/>
    <col min="14858" max="14858" width="8.125" style="13" customWidth="1"/>
    <col min="14859" max="14859" width="4" style="13" customWidth="1"/>
    <col min="14860" max="14860" width="0" style="13" hidden="1" customWidth="1"/>
    <col min="14861" max="14861" width="8.25" style="13" customWidth="1"/>
    <col min="14862" max="14862" width="0" style="13" hidden="1" customWidth="1"/>
    <col min="14863" max="14863" width="97.75" style="13" customWidth="1"/>
    <col min="14864" max="14864" width="14.125" style="13" customWidth="1"/>
    <col min="14865" max="14865" width="16" style="13" customWidth="1"/>
    <col min="14866" max="14868" width="10.125" style="13" customWidth="1"/>
    <col min="14869" max="14869" width="5.125" style="13" customWidth="1"/>
    <col min="14870" max="15104" width="9" style="13"/>
    <col min="15105" max="15105" width="4.125" style="13" customWidth="1"/>
    <col min="15106" max="15106" width="22.5" style="13" customWidth="1"/>
    <col min="15107" max="15107" width="26.625" style="13" customWidth="1"/>
    <col min="15108" max="15108" width="17.125" style="13" customWidth="1"/>
    <col min="15109" max="15109" width="8.125" style="13" customWidth="1"/>
    <col min="15110" max="15110" width="4" style="13" customWidth="1"/>
    <col min="15111" max="15111" width="0" style="13" hidden="1" customWidth="1"/>
    <col min="15112" max="15112" width="23.25" style="13" customWidth="1"/>
    <col min="15113" max="15113" width="17.125" style="13" customWidth="1"/>
    <col min="15114" max="15114" width="8.125" style="13" customWidth="1"/>
    <col min="15115" max="15115" width="4" style="13" customWidth="1"/>
    <col min="15116" max="15116" width="0" style="13" hidden="1" customWidth="1"/>
    <col min="15117" max="15117" width="8.25" style="13" customWidth="1"/>
    <col min="15118" max="15118" width="0" style="13" hidden="1" customWidth="1"/>
    <col min="15119" max="15119" width="97.75" style="13" customWidth="1"/>
    <col min="15120" max="15120" width="14.125" style="13" customWidth="1"/>
    <col min="15121" max="15121" width="16" style="13" customWidth="1"/>
    <col min="15122" max="15124" width="10.125" style="13" customWidth="1"/>
    <col min="15125" max="15125" width="5.125" style="13" customWidth="1"/>
    <col min="15126" max="15360" width="9" style="13"/>
    <col min="15361" max="15361" width="4.125" style="13" customWidth="1"/>
    <col min="15362" max="15362" width="22.5" style="13" customWidth="1"/>
    <col min="15363" max="15363" width="26.625" style="13" customWidth="1"/>
    <col min="15364" max="15364" width="17.125" style="13" customWidth="1"/>
    <col min="15365" max="15365" width="8.125" style="13" customWidth="1"/>
    <col min="15366" max="15366" width="4" style="13" customWidth="1"/>
    <col min="15367" max="15367" width="0" style="13" hidden="1" customWidth="1"/>
    <col min="15368" max="15368" width="23.25" style="13" customWidth="1"/>
    <col min="15369" max="15369" width="17.125" style="13" customWidth="1"/>
    <col min="15370" max="15370" width="8.125" style="13" customWidth="1"/>
    <col min="15371" max="15371" width="4" style="13" customWidth="1"/>
    <col min="15372" max="15372" width="0" style="13" hidden="1" customWidth="1"/>
    <col min="15373" max="15373" width="8.25" style="13" customWidth="1"/>
    <col min="15374" max="15374" width="0" style="13" hidden="1" customWidth="1"/>
    <col min="15375" max="15375" width="97.75" style="13" customWidth="1"/>
    <col min="15376" max="15376" width="14.125" style="13" customWidth="1"/>
    <col min="15377" max="15377" width="16" style="13" customWidth="1"/>
    <col min="15378" max="15380" width="10.125" style="13" customWidth="1"/>
    <col min="15381" max="15381" width="5.125" style="13" customWidth="1"/>
    <col min="15382" max="15616" width="9" style="13"/>
    <col min="15617" max="15617" width="4.125" style="13" customWidth="1"/>
    <col min="15618" max="15618" width="22.5" style="13" customWidth="1"/>
    <col min="15619" max="15619" width="26.625" style="13" customWidth="1"/>
    <col min="15620" max="15620" width="17.125" style="13" customWidth="1"/>
    <col min="15621" max="15621" width="8.125" style="13" customWidth="1"/>
    <col min="15622" max="15622" width="4" style="13" customWidth="1"/>
    <col min="15623" max="15623" width="0" style="13" hidden="1" customWidth="1"/>
    <col min="15624" max="15624" width="23.25" style="13" customWidth="1"/>
    <col min="15625" max="15625" width="17.125" style="13" customWidth="1"/>
    <col min="15626" max="15626" width="8.125" style="13" customWidth="1"/>
    <col min="15627" max="15627" width="4" style="13" customWidth="1"/>
    <col min="15628" max="15628" width="0" style="13" hidden="1" customWidth="1"/>
    <col min="15629" max="15629" width="8.25" style="13" customWidth="1"/>
    <col min="15630" max="15630" width="0" style="13" hidden="1" customWidth="1"/>
    <col min="15631" max="15631" width="97.75" style="13" customWidth="1"/>
    <col min="15632" max="15632" width="14.125" style="13" customWidth="1"/>
    <col min="15633" max="15633" width="16" style="13" customWidth="1"/>
    <col min="15634" max="15636" width="10.125" style="13" customWidth="1"/>
    <col min="15637" max="15637" width="5.125" style="13" customWidth="1"/>
    <col min="15638" max="15872" width="9" style="13"/>
    <col min="15873" max="15873" width="4.125" style="13" customWidth="1"/>
    <col min="15874" max="15874" width="22.5" style="13" customWidth="1"/>
    <col min="15875" max="15875" width="26.625" style="13" customWidth="1"/>
    <col min="15876" max="15876" width="17.125" style="13" customWidth="1"/>
    <col min="15877" max="15877" width="8.125" style="13" customWidth="1"/>
    <col min="15878" max="15878" width="4" style="13" customWidth="1"/>
    <col min="15879" max="15879" width="0" style="13" hidden="1" customWidth="1"/>
    <col min="15880" max="15880" width="23.25" style="13" customWidth="1"/>
    <col min="15881" max="15881" width="17.125" style="13" customWidth="1"/>
    <col min="15882" max="15882" width="8.125" style="13" customWidth="1"/>
    <col min="15883" max="15883" width="4" style="13" customWidth="1"/>
    <col min="15884" max="15884" width="0" style="13" hidden="1" customWidth="1"/>
    <col min="15885" max="15885" width="8.25" style="13" customWidth="1"/>
    <col min="15886" max="15886" width="0" style="13" hidden="1" customWidth="1"/>
    <col min="15887" max="15887" width="97.75" style="13" customWidth="1"/>
    <col min="15888" max="15888" width="14.125" style="13" customWidth="1"/>
    <col min="15889" max="15889" width="16" style="13" customWidth="1"/>
    <col min="15890" max="15892" width="10.125" style="13" customWidth="1"/>
    <col min="15893" max="15893" width="5.125" style="13" customWidth="1"/>
    <col min="15894" max="16128" width="9" style="13"/>
    <col min="16129" max="16129" width="4.125" style="13" customWidth="1"/>
    <col min="16130" max="16130" width="22.5" style="13" customWidth="1"/>
    <col min="16131" max="16131" width="26.625" style="13" customWidth="1"/>
    <col min="16132" max="16132" width="17.125" style="13" customWidth="1"/>
    <col min="16133" max="16133" width="8.125" style="13" customWidth="1"/>
    <col min="16134" max="16134" width="4" style="13" customWidth="1"/>
    <col min="16135" max="16135" width="0" style="13" hidden="1" customWidth="1"/>
    <col min="16136" max="16136" width="23.25" style="13" customWidth="1"/>
    <col min="16137" max="16137" width="17.125" style="13" customWidth="1"/>
    <col min="16138" max="16138" width="8.125" style="13" customWidth="1"/>
    <col min="16139" max="16139" width="4" style="13" customWidth="1"/>
    <col min="16140" max="16140" width="0" style="13" hidden="1" customWidth="1"/>
    <col min="16141" max="16141" width="8.25" style="13" customWidth="1"/>
    <col min="16142" max="16142" width="0" style="13" hidden="1" customWidth="1"/>
    <col min="16143" max="16143" width="97.75" style="13" customWidth="1"/>
    <col min="16144" max="16144" width="14.125" style="13" customWidth="1"/>
    <col min="16145" max="16145" width="16" style="13" customWidth="1"/>
    <col min="16146" max="16148" width="10.125" style="13" customWidth="1"/>
    <col min="16149" max="16149" width="5.125" style="13" customWidth="1"/>
    <col min="16150" max="16384" width="9" style="13"/>
  </cols>
  <sheetData>
    <row r="1" spans="1:21" ht="36.75" customHeight="1" x14ac:dyDescent="0.15">
      <c r="A1" s="11" t="s">
        <v>105</v>
      </c>
      <c r="B1" s="11"/>
      <c r="C1" s="12"/>
      <c r="D1" s="13"/>
      <c r="E1" s="12"/>
      <c r="F1" s="12"/>
      <c r="G1" s="12"/>
      <c r="H1" s="210"/>
      <c r="I1" s="210"/>
      <c r="J1" s="211"/>
      <c r="K1" s="211"/>
      <c r="L1" s="211"/>
      <c r="M1" s="211"/>
      <c r="N1" s="211"/>
      <c r="O1" s="211"/>
      <c r="P1" s="12"/>
      <c r="Q1" s="12"/>
      <c r="R1" s="15"/>
      <c r="S1" s="15"/>
      <c r="T1" s="13"/>
      <c r="U1" s="13"/>
    </row>
    <row r="2" spans="1:21" ht="36.75" customHeight="1" x14ac:dyDescent="0.15">
      <c r="A2" s="210" t="s">
        <v>106</v>
      </c>
      <c r="B2" s="210"/>
      <c r="C2" s="211"/>
      <c r="D2" s="211"/>
      <c r="E2" s="211"/>
      <c r="F2" s="211"/>
      <c r="G2" s="211"/>
      <c r="H2" s="211"/>
      <c r="I2" s="211"/>
      <c r="J2" s="211"/>
      <c r="K2" s="211"/>
      <c r="L2" s="211"/>
      <c r="M2" s="211"/>
      <c r="N2" s="211"/>
      <c r="O2" s="211"/>
      <c r="P2" s="211"/>
      <c r="Q2" s="211"/>
      <c r="R2" s="211"/>
      <c r="S2" s="211"/>
      <c r="T2" s="211"/>
      <c r="U2" s="13"/>
    </row>
    <row r="3" spans="1:21" ht="18.75" customHeight="1" x14ac:dyDescent="0.15">
      <c r="A3" s="16"/>
      <c r="B3" s="16"/>
      <c r="C3" s="12"/>
      <c r="D3" s="13"/>
      <c r="E3" s="17"/>
      <c r="F3" s="12"/>
      <c r="G3" s="12"/>
      <c r="H3" s="12"/>
      <c r="I3" s="13"/>
      <c r="J3" s="12"/>
      <c r="K3" s="18"/>
      <c r="L3" s="18"/>
      <c r="M3" s="18"/>
      <c r="N3" s="18"/>
      <c r="O3" s="12"/>
      <c r="P3" s="19"/>
      <c r="Q3" s="212" t="s">
        <v>107</v>
      </c>
      <c r="R3" s="213"/>
      <c r="S3" s="213"/>
      <c r="T3" s="214"/>
      <c r="U3" s="13"/>
    </row>
    <row r="4" spans="1:21" ht="15.75" customHeight="1" x14ac:dyDescent="0.15">
      <c r="A4" s="16"/>
      <c r="B4" s="16"/>
      <c r="C4" s="12"/>
      <c r="D4" s="13"/>
      <c r="E4" s="17"/>
      <c r="F4" s="12"/>
      <c r="G4" s="12"/>
      <c r="H4" s="12"/>
      <c r="I4" s="13"/>
      <c r="J4" s="12"/>
      <c r="K4" s="18"/>
      <c r="L4" s="18"/>
      <c r="M4" s="18"/>
      <c r="N4" s="20"/>
      <c r="O4" s="12"/>
      <c r="P4" s="21"/>
      <c r="Q4" s="22"/>
      <c r="R4" s="23" t="s">
        <v>5</v>
      </c>
      <c r="S4" s="24" t="s">
        <v>194</v>
      </c>
      <c r="T4" s="24" t="s">
        <v>109</v>
      </c>
      <c r="U4" s="13"/>
    </row>
    <row r="5" spans="1:21" ht="22.5" customHeight="1" x14ac:dyDescent="0.15">
      <c r="A5" s="16"/>
      <c r="B5" s="16"/>
      <c r="C5" s="12"/>
      <c r="D5" s="13"/>
      <c r="E5" s="17"/>
      <c r="F5" s="12"/>
      <c r="G5" s="12"/>
      <c r="H5" s="12"/>
      <c r="I5" s="13"/>
      <c r="J5" s="12"/>
      <c r="K5" s="18"/>
      <c r="L5" s="18"/>
      <c r="M5" s="18"/>
      <c r="N5" s="20"/>
      <c r="O5" s="12"/>
      <c r="P5" s="25"/>
      <c r="Q5" s="26" t="s">
        <v>110</v>
      </c>
      <c r="R5" s="27"/>
      <c r="S5" s="28"/>
      <c r="T5" s="28"/>
      <c r="U5" s="13"/>
    </row>
    <row r="6" spans="1:21" ht="22.5" customHeight="1" x14ac:dyDescent="0.15">
      <c r="A6" s="16"/>
      <c r="B6" s="16"/>
      <c r="C6" s="12"/>
      <c r="D6" s="29"/>
      <c r="E6" s="17"/>
      <c r="F6" s="12"/>
      <c r="G6" s="12"/>
      <c r="H6" s="12"/>
      <c r="I6" s="29"/>
      <c r="J6" s="12"/>
      <c r="K6" s="18"/>
      <c r="L6" s="18"/>
      <c r="M6" s="18"/>
      <c r="N6" s="20"/>
      <c r="O6" s="12"/>
      <c r="P6" s="25"/>
      <c r="Q6" s="26" t="s">
        <v>111</v>
      </c>
      <c r="R6" s="27"/>
      <c r="S6" s="28"/>
      <c r="T6" s="28"/>
      <c r="U6" s="13"/>
    </row>
    <row r="7" spans="1:21" ht="22.5" customHeight="1" x14ac:dyDescent="0.15">
      <c r="A7" s="16"/>
      <c r="B7" s="16"/>
      <c r="C7" s="12"/>
      <c r="D7" s="30"/>
      <c r="E7" s="17"/>
      <c r="F7" s="12"/>
      <c r="G7" s="12"/>
      <c r="I7" s="30"/>
      <c r="J7" s="12"/>
      <c r="K7" s="18"/>
      <c r="L7" s="18"/>
      <c r="M7" s="18"/>
      <c r="N7" s="32"/>
      <c r="O7" s="12"/>
      <c r="P7" s="25"/>
      <c r="Q7" s="26" t="s">
        <v>112</v>
      </c>
      <c r="R7" s="27"/>
      <c r="S7" s="28"/>
      <c r="T7" s="28"/>
      <c r="U7" s="33"/>
    </row>
    <row r="8" spans="1:21" ht="27.75" customHeight="1" thickBot="1" x14ac:dyDescent="0.3">
      <c r="A8" s="215" t="s">
        <v>195</v>
      </c>
      <c r="B8" s="216"/>
      <c r="C8" s="216"/>
      <c r="D8" s="216"/>
      <c r="E8" s="216"/>
      <c r="F8" s="216"/>
      <c r="G8" s="12"/>
      <c r="H8" s="12"/>
      <c r="I8" s="34"/>
      <c r="J8" s="12"/>
      <c r="K8" s="18"/>
      <c r="L8" s="18"/>
      <c r="M8" s="18"/>
      <c r="N8" s="32"/>
      <c r="O8" s="12"/>
      <c r="P8" s="35"/>
      <c r="Q8" s="34"/>
      <c r="R8" s="36"/>
      <c r="S8" s="36"/>
      <c r="T8" s="37"/>
      <c r="U8" s="33"/>
    </row>
    <row r="9" spans="1:21" customFormat="1" ht="42" customHeight="1" thickBot="1" x14ac:dyDescent="0.2">
      <c r="A9" s="38"/>
      <c r="B9" s="39" t="s">
        <v>114</v>
      </c>
      <c r="C9" s="40" t="s">
        <v>115</v>
      </c>
      <c r="D9" s="41" t="s">
        <v>116</v>
      </c>
      <c r="E9" s="42" t="s">
        <v>117</v>
      </c>
      <c r="F9" s="43" t="s">
        <v>118</v>
      </c>
      <c r="G9" s="40" t="s">
        <v>119</v>
      </c>
      <c r="H9" s="39" t="s">
        <v>115</v>
      </c>
      <c r="I9" s="41" t="s">
        <v>116</v>
      </c>
      <c r="J9" s="44" t="s">
        <v>120</v>
      </c>
      <c r="K9" s="43" t="s">
        <v>118</v>
      </c>
      <c r="L9" s="43" t="s">
        <v>119</v>
      </c>
      <c r="M9" s="43" t="s">
        <v>121</v>
      </c>
      <c r="N9" s="45" t="s">
        <v>122</v>
      </c>
      <c r="O9" s="46" t="s">
        <v>123</v>
      </c>
      <c r="P9" s="43" t="s">
        <v>124</v>
      </c>
      <c r="Q9" s="47" t="s">
        <v>116</v>
      </c>
      <c r="R9" s="48" t="s">
        <v>125</v>
      </c>
      <c r="S9" s="49" t="s">
        <v>126</v>
      </c>
      <c r="T9" s="50" t="s">
        <v>127</v>
      </c>
      <c r="U9" s="51"/>
    </row>
    <row r="10" spans="1:21" ht="18.75" customHeight="1" x14ac:dyDescent="0.15">
      <c r="A10" s="217" t="s">
        <v>128</v>
      </c>
      <c r="B10" s="52" t="s">
        <v>129</v>
      </c>
      <c r="C10" s="53"/>
      <c r="D10" s="54"/>
      <c r="E10" s="55"/>
      <c r="F10" s="56"/>
      <c r="G10" s="57"/>
      <c r="H10" s="58"/>
      <c r="I10" s="54"/>
      <c r="J10" s="56"/>
      <c r="K10" s="56"/>
      <c r="L10" s="56"/>
      <c r="M10" s="56"/>
      <c r="N10" s="59"/>
      <c r="O10" s="52"/>
      <c r="P10" s="60" t="s">
        <v>129</v>
      </c>
      <c r="Q10" s="54"/>
      <c r="R10" s="61">
        <v>110</v>
      </c>
      <c r="S10" s="55">
        <f>ROUNDUP(R10*0.75,2)</f>
        <v>82.5</v>
      </c>
      <c r="T10" s="62">
        <f>ROUNDUP((R5*R10)+(R6*S10)+(R7*(R10*2)),2)</f>
        <v>0</v>
      </c>
    </row>
    <row r="11" spans="1:21" ht="18.75" customHeight="1" x14ac:dyDescent="0.15">
      <c r="A11" s="218"/>
      <c r="B11" s="64"/>
      <c r="C11" s="65"/>
      <c r="D11" s="66"/>
      <c r="E11" s="67"/>
      <c r="F11" s="68"/>
      <c r="G11" s="69"/>
      <c r="H11" s="70"/>
      <c r="I11" s="66"/>
      <c r="J11" s="68"/>
      <c r="K11" s="68"/>
      <c r="L11" s="68"/>
      <c r="M11" s="68"/>
      <c r="N11" s="71"/>
      <c r="O11" s="64"/>
      <c r="P11" s="72"/>
      <c r="Q11" s="66"/>
      <c r="R11" s="73"/>
      <c r="S11" s="67"/>
      <c r="T11" s="74"/>
    </row>
    <row r="12" spans="1:21" ht="18.75" customHeight="1" x14ac:dyDescent="0.15">
      <c r="A12" s="218"/>
      <c r="B12" s="75" t="s">
        <v>196</v>
      </c>
      <c r="C12" s="76" t="s">
        <v>197</v>
      </c>
      <c r="D12" s="77"/>
      <c r="E12" s="107">
        <v>0.33333333333333331</v>
      </c>
      <c r="F12" s="79" t="s">
        <v>198</v>
      </c>
      <c r="G12" s="80"/>
      <c r="H12" s="81" t="s">
        <v>197</v>
      </c>
      <c r="I12" s="77"/>
      <c r="J12" s="79">
        <f>ROUNDUP(E12*0.75,2)</f>
        <v>0.25</v>
      </c>
      <c r="K12" s="79" t="s">
        <v>198</v>
      </c>
      <c r="L12" s="79"/>
      <c r="M12" s="79">
        <f>ROUNDUP((R5*E12)+(R6*J12)+(R7*(E12*2)),2)</f>
        <v>0</v>
      </c>
      <c r="N12" s="82">
        <f>M12</f>
        <v>0</v>
      </c>
      <c r="O12" s="75" t="s">
        <v>199</v>
      </c>
      <c r="P12" s="83" t="s">
        <v>200</v>
      </c>
      <c r="Q12" s="77"/>
      <c r="R12" s="84">
        <v>0.5</v>
      </c>
      <c r="S12" s="78">
        <f t="shared" ref="S12:S18" si="0">ROUNDUP(R12*0.75,2)</f>
        <v>0.38</v>
      </c>
      <c r="T12" s="85">
        <f>ROUNDUP((R5*R12)+(R6*S12)+(R7*(R12*2)),2)</f>
        <v>0</v>
      </c>
    </row>
    <row r="13" spans="1:21" ht="18.75" customHeight="1" x14ac:dyDescent="0.15">
      <c r="A13" s="218"/>
      <c r="B13" s="75"/>
      <c r="C13" s="76" t="s">
        <v>201</v>
      </c>
      <c r="D13" s="77"/>
      <c r="E13" s="78">
        <v>20</v>
      </c>
      <c r="F13" s="79" t="s">
        <v>132</v>
      </c>
      <c r="G13" s="80"/>
      <c r="H13" s="81" t="s">
        <v>201</v>
      </c>
      <c r="I13" s="77"/>
      <c r="J13" s="79">
        <f>ROUNDUP(E13*0.75,2)</f>
        <v>15</v>
      </c>
      <c r="K13" s="79" t="s">
        <v>132</v>
      </c>
      <c r="L13" s="79"/>
      <c r="M13" s="79">
        <f>ROUNDUP((R5*E13)+(R6*J13)+(R7*(E13*2)),2)</f>
        <v>0</v>
      </c>
      <c r="N13" s="82">
        <f>M13</f>
        <v>0</v>
      </c>
      <c r="O13" s="75" t="s">
        <v>202</v>
      </c>
      <c r="P13" s="83" t="s">
        <v>203</v>
      </c>
      <c r="Q13" s="77"/>
      <c r="R13" s="84">
        <v>2</v>
      </c>
      <c r="S13" s="78">
        <f t="shared" si="0"/>
        <v>1.5</v>
      </c>
      <c r="T13" s="85">
        <f>ROUNDUP((R5*R13)+(R6*S13)+(R7*(R13*2)),2)</f>
        <v>0</v>
      </c>
    </row>
    <row r="14" spans="1:21" ht="18.75" customHeight="1" x14ac:dyDescent="0.15">
      <c r="A14" s="218"/>
      <c r="B14" s="75"/>
      <c r="C14" s="76" t="s">
        <v>152</v>
      </c>
      <c r="D14" s="77"/>
      <c r="E14" s="78">
        <v>30</v>
      </c>
      <c r="F14" s="79" t="s">
        <v>132</v>
      </c>
      <c r="G14" s="80"/>
      <c r="H14" s="81" t="s">
        <v>152</v>
      </c>
      <c r="I14" s="77"/>
      <c r="J14" s="79">
        <f>ROUNDUP(E14*0.75,2)</f>
        <v>22.5</v>
      </c>
      <c r="K14" s="79" t="s">
        <v>132</v>
      </c>
      <c r="L14" s="79"/>
      <c r="M14" s="79">
        <f>ROUNDUP((R5*E14)+(R6*J14)+(R7*(E14*2)),2)</f>
        <v>0</v>
      </c>
      <c r="N14" s="82">
        <f>ROUND(M14+(M14*6/100),2)</f>
        <v>0</v>
      </c>
      <c r="O14" s="75" t="s">
        <v>204</v>
      </c>
      <c r="P14" s="83" t="s">
        <v>158</v>
      </c>
      <c r="Q14" s="77"/>
      <c r="R14" s="84">
        <v>15</v>
      </c>
      <c r="S14" s="78">
        <f t="shared" si="0"/>
        <v>11.25</v>
      </c>
      <c r="T14" s="85">
        <f>ROUNDUP((R5*R14)+(R6*S14)+(R7*(R14*2)),2)</f>
        <v>0</v>
      </c>
    </row>
    <row r="15" spans="1:21" ht="18.75" customHeight="1" x14ac:dyDescent="0.15">
      <c r="A15" s="218"/>
      <c r="B15" s="75"/>
      <c r="C15" s="76" t="s">
        <v>143</v>
      </c>
      <c r="D15" s="77"/>
      <c r="E15" s="78">
        <v>5</v>
      </c>
      <c r="F15" s="79" t="s">
        <v>132</v>
      </c>
      <c r="G15" s="80"/>
      <c r="H15" s="81" t="s">
        <v>143</v>
      </c>
      <c r="I15" s="77"/>
      <c r="J15" s="79">
        <f>ROUNDUP(E15*0.75,2)</f>
        <v>3.75</v>
      </c>
      <c r="K15" s="79" t="s">
        <v>132</v>
      </c>
      <c r="L15" s="79"/>
      <c r="M15" s="79">
        <f>ROUNDUP((R5*E15)+(R6*J15)+(R7*(E15*2)),2)</f>
        <v>0</v>
      </c>
      <c r="N15" s="82">
        <f>ROUND(M15+(M15*10/100),2)</f>
        <v>0</v>
      </c>
      <c r="O15" s="75" t="s">
        <v>205</v>
      </c>
      <c r="P15" s="83" t="s">
        <v>151</v>
      </c>
      <c r="Q15" s="77"/>
      <c r="R15" s="84">
        <v>1</v>
      </c>
      <c r="S15" s="78">
        <f t="shared" si="0"/>
        <v>0.75</v>
      </c>
      <c r="T15" s="85">
        <f>ROUNDUP((R5*R15)+(R6*S15)+(R7*(R15*2)),2)</f>
        <v>0</v>
      </c>
    </row>
    <row r="16" spans="1:21" ht="18.75" customHeight="1" x14ac:dyDescent="0.15">
      <c r="A16" s="218"/>
      <c r="B16" s="75"/>
      <c r="C16" s="76" t="s">
        <v>206</v>
      </c>
      <c r="D16" s="77"/>
      <c r="E16" s="78">
        <v>5</v>
      </c>
      <c r="F16" s="79" t="s">
        <v>132</v>
      </c>
      <c r="G16" s="80"/>
      <c r="H16" s="81" t="s">
        <v>206</v>
      </c>
      <c r="I16" s="77"/>
      <c r="J16" s="79">
        <f>ROUNDUP(E16*0.75,2)</f>
        <v>3.75</v>
      </c>
      <c r="K16" s="79" t="s">
        <v>132</v>
      </c>
      <c r="L16" s="79"/>
      <c r="M16" s="79">
        <f>ROUNDUP((R5*E16)+(R6*J16)+(R7*(E16*2)),2)</f>
        <v>0</v>
      </c>
      <c r="N16" s="82">
        <f>M16</f>
        <v>0</v>
      </c>
      <c r="O16" s="75" t="s">
        <v>207</v>
      </c>
      <c r="P16" s="83" t="s">
        <v>208</v>
      </c>
      <c r="Q16" s="77"/>
      <c r="R16" s="84">
        <v>2.5</v>
      </c>
      <c r="S16" s="78">
        <f t="shared" si="0"/>
        <v>1.8800000000000001</v>
      </c>
      <c r="T16" s="85">
        <f>ROUNDUP((R5*R16)+(R6*S16)+(R7*(R16*2)),2)</f>
        <v>0</v>
      </c>
    </row>
    <row r="17" spans="1:20" ht="18.75" customHeight="1" x14ac:dyDescent="0.15">
      <c r="A17" s="218"/>
      <c r="B17" s="75"/>
      <c r="C17" s="76"/>
      <c r="D17" s="77"/>
      <c r="E17" s="78"/>
      <c r="F17" s="79"/>
      <c r="G17" s="80"/>
      <c r="H17" s="81"/>
      <c r="I17" s="77"/>
      <c r="J17" s="79"/>
      <c r="K17" s="79"/>
      <c r="L17" s="79"/>
      <c r="M17" s="79"/>
      <c r="N17" s="82"/>
      <c r="O17" s="75" t="s">
        <v>148</v>
      </c>
      <c r="P17" s="83" t="s">
        <v>209</v>
      </c>
      <c r="Q17" s="77" t="s">
        <v>146</v>
      </c>
      <c r="R17" s="84">
        <v>2</v>
      </c>
      <c r="S17" s="78">
        <f t="shared" si="0"/>
        <v>1.5</v>
      </c>
      <c r="T17" s="85">
        <f>ROUNDUP((R5*R17)+(R6*S17)+(R7*(R17*2)),2)</f>
        <v>0</v>
      </c>
    </row>
    <row r="18" spans="1:20" ht="18.75" customHeight="1" x14ac:dyDescent="0.15">
      <c r="A18" s="218"/>
      <c r="B18" s="75"/>
      <c r="C18" s="76"/>
      <c r="D18" s="77"/>
      <c r="E18" s="78"/>
      <c r="F18" s="79"/>
      <c r="G18" s="80"/>
      <c r="H18" s="81"/>
      <c r="I18" s="77"/>
      <c r="J18" s="79"/>
      <c r="K18" s="79"/>
      <c r="L18" s="79"/>
      <c r="M18" s="79"/>
      <c r="N18" s="82"/>
      <c r="O18" s="75"/>
      <c r="P18" s="83" t="s">
        <v>137</v>
      </c>
      <c r="Q18" s="77"/>
      <c r="R18" s="84">
        <v>0.05</v>
      </c>
      <c r="S18" s="78">
        <f t="shared" si="0"/>
        <v>0.04</v>
      </c>
      <c r="T18" s="85">
        <f>ROUNDUP((R5*R18)+(R6*S18)+(R7*(R18*2)),2)</f>
        <v>0</v>
      </c>
    </row>
    <row r="19" spans="1:20" ht="18.75" customHeight="1" x14ac:dyDescent="0.15">
      <c r="A19" s="218"/>
      <c r="B19" s="64"/>
      <c r="C19" s="65"/>
      <c r="D19" s="66"/>
      <c r="E19" s="67"/>
      <c r="F19" s="68"/>
      <c r="G19" s="69"/>
      <c r="H19" s="70"/>
      <c r="I19" s="66"/>
      <c r="J19" s="68"/>
      <c r="K19" s="68"/>
      <c r="L19" s="68"/>
      <c r="M19" s="68"/>
      <c r="N19" s="71"/>
      <c r="O19" s="64"/>
      <c r="P19" s="72"/>
      <c r="Q19" s="66"/>
      <c r="R19" s="73"/>
      <c r="S19" s="67"/>
      <c r="T19" s="74"/>
    </row>
    <row r="20" spans="1:20" ht="18.75" customHeight="1" x14ac:dyDescent="0.15">
      <c r="A20" s="218"/>
      <c r="B20" s="75" t="s">
        <v>210</v>
      </c>
      <c r="C20" s="76" t="s">
        <v>211</v>
      </c>
      <c r="D20" s="77"/>
      <c r="E20" s="78">
        <v>10</v>
      </c>
      <c r="F20" s="79" t="s">
        <v>132</v>
      </c>
      <c r="G20" s="80"/>
      <c r="H20" s="81" t="s">
        <v>211</v>
      </c>
      <c r="I20" s="77"/>
      <c r="J20" s="79">
        <f>ROUNDUP(E20*0.75,2)</f>
        <v>7.5</v>
      </c>
      <c r="K20" s="79" t="s">
        <v>132</v>
      </c>
      <c r="L20" s="79"/>
      <c r="M20" s="79">
        <f>ROUNDUP((R5*E20)+(R6*J20)+(R7*(E20*2)),2)</f>
        <v>0</v>
      </c>
      <c r="N20" s="82">
        <f>M20</f>
        <v>0</v>
      </c>
      <c r="O20" s="75" t="s">
        <v>212</v>
      </c>
      <c r="P20" s="83" t="s">
        <v>134</v>
      </c>
      <c r="Q20" s="77"/>
      <c r="R20" s="84">
        <v>1.5</v>
      </c>
      <c r="S20" s="78">
        <f>ROUNDUP(R20*0.75,2)</f>
        <v>1.1300000000000001</v>
      </c>
      <c r="T20" s="85">
        <f>ROUNDUP((R5*R20)+(R6*S20)+(R7*(R20*2)),2)</f>
        <v>0</v>
      </c>
    </row>
    <row r="21" spans="1:20" ht="18.75" customHeight="1" x14ac:dyDescent="0.15">
      <c r="A21" s="218"/>
      <c r="B21" s="75"/>
      <c r="C21" s="76" t="s">
        <v>135</v>
      </c>
      <c r="D21" s="77"/>
      <c r="E21" s="78">
        <v>30</v>
      </c>
      <c r="F21" s="79" t="s">
        <v>132</v>
      </c>
      <c r="G21" s="80"/>
      <c r="H21" s="81" t="s">
        <v>135</v>
      </c>
      <c r="I21" s="77"/>
      <c r="J21" s="79">
        <f>ROUNDUP(E21*0.75,2)</f>
        <v>22.5</v>
      </c>
      <c r="K21" s="79" t="s">
        <v>132</v>
      </c>
      <c r="L21" s="79"/>
      <c r="M21" s="79">
        <f>ROUNDUP((R5*E21)+(R6*J21)+(R7*(E21*2)),2)</f>
        <v>0</v>
      </c>
      <c r="N21" s="82">
        <f>ROUND(M21+(M21*6/100),2)</f>
        <v>0</v>
      </c>
      <c r="O21" s="75" t="s">
        <v>213</v>
      </c>
      <c r="P21" s="83" t="s">
        <v>209</v>
      </c>
      <c r="Q21" s="77" t="s">
        <v>146</v>
      </c>
      <c r="R21" s="84">
        <v>1</v>
      </c>
      <c r="S21" s="78">
        <f>ROUNDUP(R21*0.75,2)</f>
        <v>0.75</v>
      </c>
      <c r="T21" s="85">
        <f>ROUNDUP((R5*R21)+(R6*S21)+(R7*(R21*2)),2)</f>
        <v>0</v>
      </c>
    </row>
    <row r="22" spans="1:20" ht="18.75" customHeight="1" x14ac:dyDescent="0.15">
      <c r="A22" s="218"/>
      <c r="B22" s="75"/>
      <c r="C22" s="76" t="s">
        <v>214</v>
      </c>
      <c r="D22" s="77"/>
      <c r="E22" s="78">
        <v>5</v>
      </c>
      <c r="F22" s="79" t="s">
        <v>132</v>
      </c>
      <c r="G22" s="80"/>
      <c r="H22" s="81" t="s">
        <v>214</v>
      </c>
      <c r="I22" s="77"/>
      <c r="J22" s="79">
        <f>ROUNDUP(E22*0.75,2)</f>
        <v>3.75</v>
      </c>
      <c r="K22" s="79" t="s">
        <v>132</v>
      </c>
      <c r="L22" s="79"/>
      <c r="M22" s="79">
        <f>ROUNDUP((R5*E22)+(R6*J22)+(R7*(E22*2)),2)</f>
        <v>0</v>
      </c>
      <c r="N22" s="82">
        <f>ROUND(M22+(M22*15/100),2)</f>
        <v>0</v>
      </c>
      <c r="O22" s="75" t="s">
        <v>148</v>
      </c>
      <c r="P22" s="83"/>
      <c r="Q22" s="77"/>
      <c r="R22" s="84"/>
      <c r="S22" s="78"/>
      <c r="T22" s="85"/>
    </row>
    <row r="23" spans="1:20" ht="18.75" customHeight="1" x14ac:dyDescent="0.15">
      <c r="A23" s="218"/>
      <c r="B23" s="64"/>
      <c r="C23" s="65"/>
      <c r="D23" s="66"/>
      <c r="E23" s="67"/>
      <c r="F23" s="68"/>
      <c r="G23" s="69"/>
      <c r="H23" s="70"/>
      <c r="I23" s="66"/>
      <c r="J23" s="68"/>
      <c r="K23" s="68"/>
      <c r="L23" s="68"/>
      <c r="M23" s="68"/>
      <c r="N23" s="71"/>
      <c r="O23" s="64"/>
      <c r="P23" s="72"/>
      <c r="Q23" s="66"/>
      <c r="R23" s="73"/>
      <c r="S23" s="67"/>
      <c r="T23" s="74"/>
    </row>
    <row r="24" spans="1:20" ht="18.75" customHeight="1" x14ac:dyDescent="0.15">
      <c r="A24" s="218"/>
      <c r="B24" s="75" t="s">
        <v>18</v>
      </c>
      <c r="C24" s="76" t="s">
        <v>215</v>
      </c>
      <c r="D24" s="77" t="s">
        <v>146</v>
      </c>
      <c r="E24" s="108">
        <v>0.1</v>
      </c>
      <c r="F24" s="79" t="s">
        <v>166</v>
      </c>
      <c r="G24" s="80"/>
      <c r="H24" s="81" t="s">
        <v>215</v>
      </c>
      <c r="I24" s="77" t="s">
        <v>146</v>
      </c>
      <c r="J24" s="79">
        <f>ROUNDUP(E24*0.75,2)</f>
        <v>0.08</v>
      </c>
      <c r="K24" s="79" t="s">
        <v>166</v>
      </c>
      <c r="L24" s="79"/>
      <c r="M24" s="79">
        <f>ROUNDUP((R5*E24)+(R6*J24)+(R7*(E24*2)),2)</f>
        <v>0</v>
      </c>
      <c r="N24" s="82">
        <f>M24</f>
        <v>0</v>
      </c>
      <c r="O24" s="75" t="s">
        <v>148</v>
      </c>
      <c r="P24" s="83" t="s">
        <v>158</v>
      </c>
      <c r="Q24" s="77"/>
      <c r="R24" s="84">
        <v>100</v>
      </c>
      <c r="S24" s="78">
        <f>ROUNDUP(R24*0.75,2)</f>
        <v>75</v>
      </c>
      <c r="T24" s="85">
        <f>ROUNDUP((R5*R24)+(R6*S24)+(R7*(R24*2)),2)</f>
        <v>0</v>
      </c>
    </row>
    <row r="25" spans="1:20" ht="18.75" customHeight="1" x14ac:dyDescent="0.15">
      <c r="A25" s="218"/>
      <c r="B25" s="75"/>
      <c r="C25" s="76" t="s">
        <v>216</v>
      </c>
      <c r="D25" s="77"/>
      <c r="E25" s="78">
        <v>0.5</v>
      </c>
      <c r="F25" s="79" t="s">
        <v>132</v>
      </c>
      <c r="G25" s="80"/>
      <c r="H25" s="81" t="s">
        <v>216</v>
      </c>
      <c r="I25" s="77"/>
      <c r="J25" s="79">
        <f>ROUNDUP(E25*0.75,2)</f>
        <v>0.38</v>
      </c>
      <c r="K25" s="79" t="s">
        <v>132</v>
      </c>
      <c r="L25" s="79"/>
      <c r="M25" s="79">
        <f>ROUNDUP((R5*E25)+(R6*J25)+(R7*(E25*2)),2)</f>
        <v>0</v>
      </c>
      <c r="N25" s="82">
        <f>M25</f>
        <v>0</v>
      </c>
      <c r="O25" s="75"/>
      <c r="P25" s="83" t="s">
        <v>160</v>
      </c>
      <c r="Q25" s="77"/>
      <c r="R25" s="84">
        <v>3</v>
      </c>
      <c r="S25" s="78">
        <f>ROUNDUP(R25*0.75,2)</f>
        <v>2.25</v>
      </c>
      <c r="T25" s="85">
        <f>ROUNDUP((R5*R25)+(R6*S25)+(R7*(R25*2)),2)</f>
        <v>0</v>
      </c>
    </row>
    <row r="26" spans="1:20" ht="18.75" customHeight="1" x14ac:dyDescent="0.15">
      <c r="A26" s="218"/>
      <c r="B26" s="64"/>
      <c r="C26" s="65"/>
      <c r="D26" s="66"/>
      <c r="E26" s="67"/>
      <c r="F26" s="68"/>
      <c r="G26" s="69"/>
      <c r="H26" s="70"/>
      <c r="I26" s="66"/>
      <c r="J26" s="68"/>
      <c r="K26" s="68"/>
      <c r="L26" s="68"/>
      <c r="M26" s="68"/>
      <c r="N26" s="71"/>
      <c r="O26" s="64"/>
      <c r="P26" s="72"/>
      <c r="Q26" s="66"/>
      <c r="R26" s="73"/>
      <c r="S26" s="67"/>
      <c r="T26" s="74"/>
    </row>
    <row r="27" spans="1:20" ht="18.75" customHeight="1" x14ac:dyDescent="0.15">
      <c r="A27" s="218"/>
      <c r="B27" s="75" t="s">
        <v>20</v>
      </c>
      <c r="C27" s="76" t="s">
        <v>217</v>
      </c>
      <c r="D27" s="77"/>
      <c r="E27" s="109">
        <v>0.16666666666666666</v>
      </c>
      <c r="F27" s="79" t="s">
        <v>188</v>
      </c>
      <c r="G27" s="80"/>
      <c r="H27" s="81" t="s">
        <v>217</v>
      </c>
      <c r="I27" s="77"/>
      <c r="J27" s="79">
        <f>ROUNDUP(E27*0.75,2)</f>
        <v>0.13</v>
      </c>
      <c r="K27" s="79" t="s">
        <v>188</v>
      </c>
      <c r="L27" s="79"/>
      <c r="M27" s="79">
        <f>ROUNDUP((R5*E27)+(R6*J27)+(R7*(E27*2)),2)</f>
        <v>0</v>
      </c>
      <c r="N27" s="82">
        <f>M27</f>
        <v>0</v>
      </c>
      <c r="O27" s="75" t="s">
        <v>193</v>
      </c>
      <c r="P27" s="83"/>
      <c r="Q27" s="77"/>
      <c r="R27" s="84"/>
      <c r="S27" s="78"/>
      <c r="T27" s="85"/>
    </row>
    <row r="28" spans="1:20" ht="18.75" customHeight="1" thickBot="1" x14ac:dyDescent="0.2">
      <c r="A28" s="219"/>
      <c r="B28" s="86"/>
      <c r="C28" s="87"/>
      <c r="D28" s="88"/>
      <c r="E28" s="89"/>
      <c r="F28" s="90"/>
      <c r="G28" s="91"/>
      <c r="H28" s="92"/>
      <c r="I28" s="88"/>
      <c r="J28" s="90"/>
      <c r="K28" s="90"/>
      <c r="L28" s="90"/>
      <c r="M28" s="90"/>
      <c r="N28" s="93"/>
      <c r="O28" s="86"/>
      <c r="P28" s="94"/>
      <c r="Q28" s="88"/>
      <c r="R28" s="95"/>
      <c r="S28" s="89"/>
      <c r="T28" s="96"/>
    </row>
  </sheetData>
  <mergeCells count="5">
    <mergeCell ref="H1:O1"/>
    <mergeCell ref="A2:T2"/>
    <mergeCell ref="Q3:T3"/>
    <mergeCell ref="A8:F8"/>
    <mergeCell ref="A10:A28"/>
  </mergeCells>
  <phoneticPr fontId="11"/>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EF9421-F817-4BA0-A8C9-11AA8AD37C58}">
  <sheetPr>
    <pageSetUpPr fitToPage="1"/>
  </sheetPr>
  <dimension ref="A1:U51"/>
  <sheetViews>
    <sheetView showZeros="0" zoomScale="60" zoomScaleNormal="60" zoomScaleSheetLayoutView="90" workbookViewId="0"/>
  </sheetViews>
  <sheetFormatPr defaultRowHeight="13.5" x14ac:dyDescent="0.15"/>
  <cols>
    <col min="1" max="1" width="4.5" style="114" customWidth="1"/>
    <col min="2" max="2" width="24.375" style="114" customWidth="1"/>
    <col min="3" max="3" width="28.25" style="114" customWidth="1"/>
    <col min="4" max="4" width="12.5" style="114" hidden="1" customWidth="1"/>
    <col min="5" max="6" width="10.375" style="63" customWidth="1"/>
    <col min="7" max="7" width="10" style="114" customWidth="1"/>
    <col min="8" max="8" width="18.75" style="114" customWidth="1"/>
    <col min="9" max="9" width="22.5" style="114" customWidth="1"/>
    <col min="10" max="10" width="21.25" style="114" customWidth="1"/>
    <col min="11" max="11" width="11.125" style="114" customWidth="1"/>
    <col min="12" max="12" width="22.375" style="114" customWidth="1"/>
    <col min="13" max="13" width="21.25" style="114" customWidth="1"/>
    <col min="14" max="14" width="11.25" style="114" customWidth="1"/>
    <col min="15" max="15" width="12.5" hidden="1" customWidth="1"/>
  </cols>
  <sheetData>
    <row r="1" spans="1:21" s="114" customFormat="1" ht="37.5" customHeight="1" x14ac:dyDescent="0.15">
      <c r="A1" s="113" t="s">
        <v>0</v>
      </c>
      <c r="B1" s="16"/>
      <c r="C1" s="113"/>
      <c r="D1" s="113"/>
      <c r="E1" s="235"/>
      <c r="F1" s="236"/>
      <c r="G1" s="236"/>
      <c r="H1" s="236"/>
      <c r="I1" s="236"/>
      <c r="J1" s="236"/>
      <c r="K1" s="236"/>
      <c r="L1" s="236"/>
      <c r="M1" s="236"/>
      <c r="N1" s="236"/>
      <c r="O1"/>
      <c r="P1"/>
      <c r="Q1"/>
      <c r="R1"/>
      <c r="S1"/>
      <c r="T1"/>
      <c r="U1"/>
    </row>
    <row r="2" spans="1:21" s="114" customFormat="1" ht="36" customHeight="1" x14ac:dyDescent="0.15">
      <c r="A2" s="210" t="s">
        <v>106</v>
      </c>
      <c r="B2" s="211"/>
      <c r="C2" s="211"/>
      <c r="D2" s="211"/>
      <c r="E2" s="211"/>
      <c r="F2" s="211"/>
      <c r="G2" s="211"/>
      <c r="H2" s="211"/>
      <c r="I2" s="211"/>
      <c r="J2" s="211"/>
      <c r="K2" s="211"/>
      <c r="L2" s="211"/>
      <c r="M2" s="211"/>
      <c r="N2" s="211"/>
      <c r="O2" s="236"/>
      <c r="P2"/>
      <c r="Q2"/>
      <c r="R2"/>
      <c r="S2"/>
      <c r="T2"/>
      <c r="U2"/>
    </row>
    <row r="3" spans="1:21" s="114" customFormat="1" ht="18.75" customHeight="1" x14ac:dyDescent="0.15">
      <c r="A3" s="113"/>
      <c r="B3" s="16"/>
      <c r="C3" s="113"/>
      <c r="D3" s="113"/>
      <c r="G3" s="113"/>
      <c r="H3" s="113"/>
      <c r="I3" s="16"/>
      <c r="J3" s="113"/>
      <c r="K3" s="113"/>
      <c r="L3" s="16"/>
      <c r="M3" s="113"/>
      <c r="N3" s="113"/>
      <c r="O3"/>
      <c r="P3"/>
      <c r="Q3"/>
      <c r="R3"/>
      <c r="S3"/>
      <c r="T3"/>
      <c r="U3"/>
    </row>
    <row r="4" spans="1:21" s="114" customFormat="1" ht="23.25" customHeight="1" x14ac:dyDescent="0.15">
      <c r="A4" s="115"/>
      <c r="B4" s="116"/>
      <c r="C4" s="115"/>
      <c r="D4" s="115"/>
      <c r="G4" s="115"/>
      <c r="H4" s="115"/>
      <c r="I4" s="116"/>
      <c r="J4" s="115"/>
      <c r="K4" s="115"/>
      <c r="L4" s="117"/>
      <c r="M4" s="117"/>
      <c r="N4" s="118"/>
      <c r="O4" s="14"/>
      <c r="P4"/>
      <c r="Q4"/>
      <c r="R4"/>
      <c r="S4"/>
      <c r="T4"/>
      <c r="U4"/>
    </row>
    <row r="5" spans="1:21" s="114" customFormat="1" ht="31.5" customHeight="1" x14ac:dyDescent="0.15">
      <c r="A5" s="115"/>
      <c r="B5" s="116"/>
      <c r="C5" s="115"/>
      <c r="D5" s="115"/>
      <c r="G5" s="115"/>
      <c r="H5" s="115"/>
      <c r="I5" s="116"/>
      <c r="J5" s="115"/>
      <c r="K5" s="115"/>
      <c r="L5" s="116"/>
      <c r="M5" s="119"/>
      <c r="N5" s="115"/>
      <c r="O5" s="115"/>
      <c r="P5"/>
      <c r="Q5"/>
      <c r="R5"/>
      <c r="S5"/>
      <c r="T5"/>
      <c r="U5"/>
    </row>
    <row r="6" spans="1:21" ht="31.5" customHeight="1" thickBot="1" x14ac:dyDescent="0.2">
      <c r="A6" s="115"/>
      <c r="B6" s="115"/>
      <c r="C6" s="115"/>
      <c r="D6" s="115"/>
      <c r="E6" s="237"/>
      <c r="F6" s="238"/>
      <c r="G6" s="115"/>
      <c r="H6" s="115"/>
      <c r="I6" s="115"/>
      <c r="J6" s="115"/>
      <c r="K6" s="115"/>
      <c r="L6" s="115"/>
      <c r="M6" s="119"/>
      <c r="N6" s="115"/>
      <c r="O6" s="115"/>
    </row>
    <row r="7" spans="1:21" ht="33.75" customHeight="1" thickBot="1" x14ac:dyDescent="0.3">
      <c r="A7" s="239" t="s">
        <v>195</v>
      </c>
      <c r="B7" s="240"/>
      <c r="C7" s="240"/>
      <c r="D7" s="120"/>
      <c r="E7" s="241" t="s">
        <v>395</v>
      </c>
      <c r="F7" s="242"/>
      <c r="G7" s="121"/>
      <c r="H7" s="121"/>
      <c r="I7" s="121"/>
      <c r="J7" s="121"/>
      <c r="K7" s="122"/>
      <c r="L7" s="121"/>
      <c r="M7" s="121"/>
    </row>
    <row r="8" spans="1:21" ht="18.75" customHeight="1" x14ac:dyDescent="0.15">
      <c r="A8" s="243"/>
      <c r="B8" s="244"/>
      <c r="C8" s="245"/>
      <c r="D8" s="223" t="s">
        <v>119</v>
      </c>
      <c r="E8" s="249" t="s">
        <v>396</v>
      </c>
      <c r="F8" s="252" t="s">
        <v>397</v>
      </c>
      <c r="G8" s="123" t="s">
        <v>398</v>
      </c>
      <c r="H8" s="124" t="s">
        <v>399</v>
      </c>
      <c r="I8" s="255" t="s">
        <v>400</v>
      </c>
      <c r="J8" s="256"/>
      <c r="K8" s="257"/>
      <c r="L8" s="220" t="s">
        <v>401</v>
      </c>
      <c r="M8" s="221"/>
      <c r="N8" s="222"/>
      <c r="O8" s="223" t="s">
        <v>119</v>
      </c>
    </row>
    <row r="9" spans="1:21" ht="18.75" customHeight="1" x14ac:dyDescent="0.15">
      <c r="A9" s="246"/>
      <c r="B9" s="247"/>
      <c r="C9" s="248"/>
      <c r="D9" s="224"/>
      <c r="E9" s="250"/>
      <c r="F9" s="253"/>
      <c r="G9" s="23" t="s">
        <v>402</v>
      </c>
      <c r="H9" s="125" t="s">
        <v>403</v>
      </c>
      <c r="I9" s="226" t="s">
        <v>404</v>
      </c>
      <c r="J9" s="227"/>
      <c r="K9" s="228"/>
      <c r="L9" s="229" t="s">
        <v>405</v>
      </c>
      <c r="M9" s="230"/>
      <c r="N9" s="231"/>
      <c r="O9" s="224"/>
    </row>
    <row r="10" spans="1:21" ht="18.75" customHeight="1" thickBot="1" x14ac:dyDescent="0.2">
      <c r="A10" s="126"/>
      <c r="B10" s="127" t="s">
        <v>114</v>
      </c>
      <c r="C10" s="128" t="s">
        <v>406</v>
      </c>
      <c r="D10" s="225"/>
      <c r="E10" s="251"/>
      <c r="F10" s="254"/>
      <c r="G10" s="129" t="s">
        <v>397</v>
      </c>
      <c r="H10" s="130" t="s">
        <v>407</v>
      </c>
      <c r="I10" s="131" t="s">
        <v>114</v>
      </c>
      <c r="J10" s="128" t="s">
        <v>406</v>
      </c>
      <c r="K10" s="132" t="s">
        <v>407</v>
      </c>
      <c r="L10" s="131" t="s">
        <v>114</v>
      </c>
      <c r="M10" s="130" t="s">
        <v>406</v>
      </c>
      <c r="N10" s="132" t="s">
        <v>407</v>
      </c>
      <c r="O10" s="225"/>
    </row>
    <row r="11" spans="1:21" ht="14.25" x14ac:dyDescent="0.15">
      <c r="A11" s="232" t="s">
        <v>128</v>
      </c>
      <c r="B11" s="133" t="s">
        <v>8</v>
      </c>
      <c r="C11" s="133" t="s">
        <v>408</v>
      </c>
      <c r="D11" s="133"/>
      <c r="E11" s="54"/>
      <c r="F11" s="54"/>
      <c r="G11" s="133"/>
      <c r="H11" s="134" t="s">
        <v>409</v>
      </c>
      <c r="I11" s="133" t="s">
        <v>8</v>
      </c>
      <c r="J11" s="133" t="s">
        <v>408</v>
      </c>
      <c r="K11" s="134" t="s">
        <v>410</v>
      </c>
      <c r="L11" s="133" t="s">
        <v>11</v>
      </c>
      <c r="M11" s="133" t="s">
        <v>408</v>
      </c>
      <c r="N11" s="134">
        <v>30</v>
      </c>
      <c r="O11" s="135"/>
    </row>
    <row r="12" spans="1:21" ht="14.25" x14ac:dyDescent="0.15">
      <c r="A12" s="233"/>
      <c r="B12" s="136"/>
      <c r="C12" s="136"/>
      <c r="D12" s="136"/>
      <c r="E12" s="66"/>
      <c r="F12" s="66"/>
      <c r="G12" s="136"/>
      <c r="H12" s="137"/>
      <c r="I12" s="136"/>
      <c r="J12" s="136"/>
      <c r="K12" s="137"/>
      <c r="L12" s="136"/>
      <c r="M12" s="136"/>
      <c r="N12" s="137"/>
      <c r="O12" s="138"/>
    </row>
    <row r="13" spans="1:21" ht="14.25" x14ac:dyDescent="0.15">
      <c r="A13" s="233"/>
      <c r="B13" s="139" t="s">
        <v>34</v>
      </c>
      <c r="C13" s="139" t="s">
        <v>197</v>
      </c>
      <c r="D13" s="139"/>
      <c r="E13" s="77"/>
      <c r="F13" s="77"/>
      <c r="G13" s="139"/>
      <c r="H13" s="151">
        <v>0.1</v>
      </c>
      <c r="I13" s="139" t="s">
        <v>36</v>
      </c>
      <c r="J13" s="139" t="s">
        <v>197</v>
      </c>
      <c r="K13" s="151">
        <v>0.1</v>
      </c>
      <c r="L13" s="139" t="s">
        <v>37</v>
      </c>
      <c r="M13" s="139" t="s">
        <v>197</v>
      </c>
      <c r="N13" s="151">
        <v>0.1</v>
      </c>
      <c r="O13" s="142"/>
    </row>
    <row r="14" spans="1:21" ht="14.25" x14ac:dyDescent="0.15">
      <c r="A14" s="233"/>
      <c r="B14" s="139"/>
      <c r="C14" s="139" t="s">
        <v>201</v>
      </c>
      <c r="D14" s="139"/>
      <c r="E14" s="77"/>
      <c r="F14" s="77"/>
      <c r="G14" s="139"/>
      <c r="H14" s="140">
        <v>10</v>
      </c>
      <c r="I14" s="139"/>
      <c r="J14" s="141" t="s">
        <v>415</v>
      </c>
      <c r="K14" s="140">
        <v>5</v>
      </c>
      <c r="L14" s="139"/>
      <c r="M14" s="139" t="s">
        <v>152</v>
      </c>
      <c r="N14" s="140">
        <v>20</v>
      </c>
      <c r="O14" s="142"/>
    </row>
    <row r="15" spans="1:21" ht="14.25" x14ac:dyDescent="0.15">
      <c r="A15" s="233"/>
      <c r="B15" s="139"/>
      <c r="C15" s="139" t="s">
        <v>152</v>
      </c>
      <c r="D15" s="139"/>
      <c r="E15" s="77"/>
      <c r="F15" s="77"/>
      <c r="G15" s="139"/>
      <c r="H15" s="140">
        <v>20</v>
      </c>
      <c r="I15" s="139"/>
      <c r="J15" s="139" t="s">
        <v>152</v>
      </c>
      <c r="K15" s="140">
        <v>20</v>
      </c>
      <c r="L15" s="139"/>
      <c r="M15" s="139" t="s">
        <v>143</v>
      </c>
      <c r="N15" s="140">
        <v>5</v>
      </c>
      <c r="O15" s="142"/>
    </row>
    <row r="16" spans="1:21" ht="14.25" x14ac:dyDescent="0.15">
      <c r="A16" s="233"/>
      <c r="B16" s="139"/>
      <c r="C16" s="139" t="s">
        <v>143</v>
      </c>
      <c r="D16" s="139"/>
      <c r="E16" s="77"/>
      <c r="F16" s="77"/>
      <c r="G16" s="139"/>
      <c r="H16" s="140">
        <v>5</v>
      </c>
      <c r="I16" s="139"/>
      <c r="J16" s="139" t="s">
        <v>143</v>
      </c>
      <c r="K16" s="140">
        <v>5</v>
      </c>
      <c r="L16" s="136"/>
      <c r="M16" s="136"/>
      <c r="N16" s="137"/>
      <c r="O16" s="138"/>
    </row>
    <row r="17" spans="1:15" ht="14.25" x14ac:dyDescent="0.15">
      <c r="A17" s="233"/>
      <c r="B17" s="139"/>
      <c r="C17" s="139"/>
      <c r="D17" s="139"/>
      <c r="E17" s="77"/>
      <c r="F17" s="77"/>
      <c r="G17" s="139" t="s">
        <v>158</v>
      </c>
      <c r="H17" s="140" t="s">
        <v>412</v>
      </c>
      <c r="I17" s="139"/>
      <c r="J17" s="139"/>
      <c r="K17" s="140"/>
      <c r="L17" s="139" t="s">
        <v>27</v>
      </c>
      <c r="M17" s="139" t="s">
        <v>135</v>
      </c>
      <c r="N17" s="140">
        <v>10</v>
      </c>
      <c r="O17" s="142"/>
    </row>
    <row r="18" spans="1:15" ht="14.25" x14ac:dyDescent="0.15">
      <c r="A18" s="233"/>
      <c r="B18" s="139"/>
      <c r="C18" s="139"/>
      <c r="D18" s="139"/>
      <c r="E18" s="77"/>
      <c r="F18" s="77"/>
      <c r="G18" s="139" t="s">
        <v>151</v>
      </c>
      <c r="H18" s="140" t="s">
        <v>413</v>
      </c>
      <c r="I18" s="139"/>
      <c r="J18" s="139"/>
      <c r="K18" s="140"/>
      <c r="L18" s="136"/>
      <c r="M18" s="136"/>
      <c r="N18" s="137"/>
      <c r="O18" s="138"/>
    </row>
    <row r="19" spans="1:15" ht="14.25" x14ac:dyDescent="0.15">
      <c r="A19" s="233"/>
      <c r="B19" s="139"/>
      <c r="C19" s="139"/>
      <c r="D19" s="139"/>
      <c r="E19" s="77"/>
      <c r="F19" s="77" t="s">
        <v>146</v>
      </c>
      <c r="G19" s="139" t="s">
        <v>209</v>
      </c>
      <c r="H19" s="140" t="s">
        <v>413</v>
      </c>
      <c r="I19" s="139"/>
      <c r="J19" s="139"/>
      <c r="K19" s="140"/>
      <c r="L19" s="139" t="s">
        <v>20</v>
      </c>
      <c r="M19" s="139" t="s">
        <v>217</v>
      </c>
      <c r="N19" s="151">
        <v>0.1</v>
      </c>
      <c r="O19" s="142"/>
    </row>
    <row r="20" spans="1:15" ht="14.25" x14ac:dyDescent="0.15">
      <c r="A20" s="233"/>
      <c r="B20" s="136"/>
      <c r="C20" s="136"/>
      <c r="D20" s="136"/>
      <c r="E20" s="66"/>
      <c r="F20" s="66"/>
      <c r="G20" s="136"/>
      <c r="H20" s="137"/>
      <c r="I20" s="136"/>
      <c r="J20" s="136"/>
      <c r="K20" s="137"/>
      <c r="L20" s="139"/>
      <c r="M20" s="139"/>
      <c r="N20" s="140"/>
      <c r="O20" s="142"/>
    </row>
    <row r="21" spans="1:15" ht="14.25" x14ac:dyDescent="0.15">
      <c r="A21" s="233"/>
      <c r="B21" s="139" t="s">
        <v>39</v>
      </c>
      <c r="C21" s="139" t="s">
        <v>135</v>
      </c>
      <c r="D21" s="139"/>
      <c r="E21" s="77"/>
      <c r="F21" s="77"/>
      <c r="G21" s="139"/>
      <c r="H21" s="140">
        <v>20</v>
      </c>
      <c r="I21" s="139" t="s">
        <v>39</v>
      </c>
      <c r="J21" s="139" t="s">
        <v>135</v>
      </c>
      <c r="K21" s="140">
        <v>10</v>
      </c>
      <c r="L21" s="139"/>
      <c r="M21" s="139"/>
      <c r="N21" s="140"/>
      <c r="O21" s="142"/>
    </row>
    <row r="22" spans="1:15" ht="14.25" x14ac:dyDescent="0.15">
      <c r="A22" s="233"/>
      <c r="B22" s="139"/>
      <c r="C22" s="139" t="s">
        <v>214</v>
      </c>
      <c r="D22" s="139"/>
      <c r="E22" s="77"/>
      <c r="F22" s="77"/>
      <c r="G22" s="139"/>
      <c r="H22" s="140">
        <v>5</v>
      </c>
      <c r="I22" s="139"/>
      <c r="J22" s="139" t="s">
        <v>214</v>
      </c>
      <c r="K22" s="140">
        <v>5</v>
      </c>
      <c r="L22" s="139"/>
      <c r="M22" s="139"/>
      <c r="N22" s="140"/>
      <c r="O22" s="142"/>
    </row>
    <row r="23" spans="1:15" ht="14.25" x14ac:dyDescent="0.15">
      <c r="A23" s="233"/>
      <c r="B23" s="139"/>
      <c r="C23" s="139"/>
      <c r="D23" s="139"/>
      <c r="E23" s="77"/>
      <c r="F23" s="143"/>
      <c r="G23" s="139" t="s">
        <v>158</v>
      </c>
      <c r="H23" s="140" t="s">
        <v>413</v>
      </c>
      <c r="I23" s="139"/>
      <c r="J23" s="139"/>
      <c r="K23" s="140"/>
      <c r="L23" s="139"/>
      <c r="M23" s="139"/>
      <c r="N23" s="140"/>
      <c r="O23" s="142"/>
    </row>
    <row r="24" spans="1:15" ht="14.25" x14ac:dyDescent="0.15">
      <c r="A24" s="233"/>
      <c r="B24" s="136"/>
      <c r="C24" s="136"/>
      <c r="D24" s="136"/>
      <c r="E24" s="66"/>
      <c r="F24" s="66"/>
      <c r="G24" s="136"/>
      <c r="H24" s="137"/>
      <c r="I24" s="136"/>
      <c r="J24" s="136"/>
      <c r="K24" s="137"/>
      <c r="L24" s="139"/>
      <c r="M24" s="139"/>
      <c r="N24" s="140"/>
      <c r="O24" s="142"/>
    </row>
    <row r="25" spans="1:15" ht="14.25" x14ac:dyDescent="0.15">
      <c r="A25" s="233"/>
      <c r="B25" s="139" t="s">
        <v>18</v>
      </c>
      <c r="C25" s="139" t="s">
        <v>215</v>
      </c>
      <c r="D25" s="139"/>
      <c r="E25" s="77" t="s">
        <v>146</v>
      </c>
      <c r="F25" s="77"/>
      <c r="G25" s="139"/>
      <c r="H25" s="152">
        <v>0.05</v>
      </c>
      <c r="I25" s="139" t="s">
        <v>18</v>
      </c>
      <c r="J25" s="139" t="s">
        <v>215</v>
      </c>
      <c r="K25" s="152">
        <v>0.05</v>
      </c>
      <c r="L25" s="139"/>
      <c r="M25" s="139"/>
      <c r="N25" s="140"/>
      <c r="O25" s="142"/>
    </row>
    <row r="26" spans="1:15" ht="14.25" x14ac:dyDescent="0.15">
      <c r="A26" s="233"/>
      <c r="B26" s="139"/>
      <c r="C26" s="139" t="s">
        <v>216</v>
      </c>
      <c r="D26" s="139"/>
      <c r="E26" s="77"/>
      <c r="F26" s="77"/>
      <c r="G26" s="139"/>
      <c r="H26" s="140">
        <v>0.5</v>
      </c>
      <c r="I26" s="139"/>
      <c r="J26" s="139" t="s">
        <v>216</v>
      </c>
      <c r="K26" s="140">
        <v>0.5</v>
      </c>
      <c r="L26" s="139"/>
      <c r="M26" s="139"/>
      <c r="N26" s="140"/>
      <c r="O26" s="142"/>
    </row>
    <row r="27" spans="1:15" ht="14.25" x14ac:dyDescent="0.15">
      <c r="A27" s="233"/>
      <c r="B27" s="139"/>
      <c r="C27" s="139"/>
      <c r="D27" s="139"/>
      <c r="E27" s="77"/>
      <c r="F27" s="77"/>
      <c r="G27" s="139" t="s">
        <v>158</v>
      </c>
      <c r="H27" s="140" t="s">
        <v>412</v>
      </c>
      <c r="I27" s="139"/>
      <c r="J27" s="139"/>
      <c r="K27" s="140"/>
      <c r="L27" s="139"/>
      <c r="M27" s="139"/>
      <c r="N27" s="140"/>
      <c r="O27" s="142"/>
    </row>
    <row r="28" spans="1:15" ht="14.25" x14ac:dyDescent="0.15">
      <c r="A28" s="233"/>
      <c r="B28" s="139"/>
      <c r="C28" s="139"/>
      <c r="D28" s="139"/>
      <c r="E28" s="77"/>
      <c r="F28" s="77"/>
      <c r="G28" s="139" t="s">
        <v>160</v>
      </c>
      <c r="H28" s="140" t="s">
        <v>413</v>
      </c>
      <c r="I28" s="139"/>
      <c r="J28" s="139"/>
      <c r="K28" s="140"/>
      <c r="L28" s="139"/>
      <c r="M28" s="139"/>
      <c r="N28" s="140"/>
      <c r="O28" s="142"/>
    </row>
    <row r="29" spans="1:15" ht="14.25" x14ac:dyDescent="0.15">
      <c r="A29" s="233"/>
      <c r="B29" s="136"/>
      <c r="C29" s="136"/>
      <c r="D29" s="136"/>
      <c r="E29" s="66"/>
      <c r="F29" s="66"/>
      <c r="G29" s="136"/>
      <c r="H29" s="137"/>
      <c r="I29" s="136"/>
      <c r="J29" s="136"/>
      <c r="K29" s="137"/>
      <c r="L29" s="139"/>
      <c r="M29" s="139"/>
      <c r="N29" s="140"/>
      <c r="O29" s="142"/>
    </row>
    <row r="30" spans="1:15" ht="14.25" x14ac:dyDescent="0.15">
      <c r="A30" s="233"/>
      <c r="B30" s="139" t="s">
        <v>20</v>
      </c>
      <c r="C30" s="139" t="s">
        <v>217</v>
      </c>
      <c r="D30" s="139"/>
      <c r="E30" s="77"/>
      <c r="F30" s="77"/>
      <c r="G30" s="139"/>
      <c r="H30" s="150">
        <v>0.13</v>
      </c>
      <c r="I30" s="139" t="s">
        <v>20</v>
      </c>
      <c r="J30" s="139" t="s">
        <v>217</v>
      </c>
      <c r="K30" s="150">
        <v>0.13</v>
      </c>
      <c r="L30" s="139"/>
      <c r="M30" s="139"/>
      <c r="N30" s="140"/>
      <c r="O30" s="142"/>
    </row>
    <row r="31" spans="1:15" ht="15" thickBot="1" x14ac:dyDescent="0.2">
      <c r="A31" s="234"/>
      <c r="B31" s="144"/>
      <c r="C31" s="144"/>
      <c r="D31" s="144"/>
      <c r="E31" s="88"/>
      <c r="F31" s="88"/>
      <c r="G31" s="144"/>
      <c r="H31" s="145"/>
      <c r="I31" s="144"/>
      <c r="J31" s="144"/>
      <c r="K31" s="145"/>
      <c r="L31" s="144"/>
      <c r="M31" s="144"/>
      <c r="N31" s="145"/>
      <c r="O31" s="146"/>
    </row>
    <row r="32" spans="1:15" ht="14.25" x14ac:dyDescent="0.15">
      <c r="B32" s="116"/>
      <c r="C32" s="116"/>
      <c r="D32" s="116"/>
      <c r="G32" s="116"/>
      <c r="H32" s="147"/>
      <c r="I32" s="116"/>
      <c r="J32" s="116"/>
      <c r="K32" s="147"/>
      <c r="L32" s="116"/>
      <c r="M32" s="116"/>
      <c r="N32" s="147"/>
    </row>
    <row r="33" spans="2:14" ht="14.25" x14ac:dyDescent="0.15">
      <c r="B33" s="116"/>
      <c r="C33" s="116"/>
      <c r="D33" s="116"/>
      <c r="G33" s="116"/>
      <c r="H33" s="147"/>
      <c r="I33" s="116"/>
      <c r="J33" s="116"/>
      <c r="K33" s="147"/>
      <c r="L33" s="116"/>
      <c r="M33" s="116"/>
      <c r="N33" s="147"/>
    </row>
    <row r="34" spans="2:14" ht="14.25" x14ac:dyDescent="0.15">
      <c r="B34" s="116"/>
      <c r="C34" s="116"/>
      <c r="D34" s="116"/>
      <c r="G34" s="116"/>
      <c r="H34" s="147"/>
      <c r="I34" s="116"/>
      <c r="J34" s="116"/>
      <c r="K34" s="147"/>
      <c r="L34" s="116"/>
      <c r="M34" s="116"/>
      <c r="N34" s="147"/>
    </row>
    <row r="35" spans="2:14" ht="14.25" x14ac:dyDescent="0.15">
      <c r="B35" s="116"/>
      <c r="C35" s="116"/>
      <c r="D35" s="116"/>
      <c r="G35" s="116"/>
      <c r="H35" s="147"/>
      <c r="I35" s="116"/>
      <c r="J35" s="116"/>
      <c r="K35" s="147"/>
      <c r="L35" s="116"/>
      <c r="M35" s="116"/>
      <c r="N35" s="147"/>
    </row>
    <row r="36" spans="2:14" ht="14.25" x14ac:dyDescent="0.15">
      <c r="B36" s="116"/>
      <c r="C36" s="116"/>
      <c r="D36" s="116"/>
      <c r="G36" s="116"/>
      <c r="H36" s="147"/>
      <c r="I36" s="116"/>
      <c r="J36" s="116"/>
      <c r="K36" s="147"/>
      <c r="L36" s="116"/>
      <c r="M36" s="116"/>
      <c r="N36" s="147"/>
    </row>
    <row r="37" spans="2:14" ht="14.25" x14ac:dyDescent="0.15">
      <c r="B37" s="116"/>
      <c r="C37" s="116"/>
      <c r="D37" s="116"/>
      <c r="G37" s="116"/>
      <c r="H37" s="147"/>
      <c r="I37" s="116"/>
      <c r="J37" s="116"/>
      <c r="K37" s="147"/>
      <c r="L37" s="116"/>
      <c r="M37" s="116"/>
      <c r="N37" s="147"/>
    </row>
    <row r="38" spans="2:14" ht="14.25" x14ac:dyDescent="0.15">
      <c r="B38" s="116"/>
      <c r="C38" s="116"/>
      <c r="D38" s="116"/>
      <c r="G38" s="116"/>
      <c r="H38" s="147"/>
      <c r="I38" s="116"/>
      <c r="J38" s="116"/>
      <c r="K38" s="147"/>
      <c r="L38" s="116"/>
      <c r="M38" s="116"/>
      <c r="N38" s="147"/>
    </row>
    <row r="39" spans="2:14" ht="14.25" x14ac:dyDescent="0.15">
      <c r="B39" s="116"/>
      <c r="C39" s="116"/>
      <c r="D39" s="116"/>
      <c r="G39" s="116"/>
      <c r="H39" s="147"/>
      <c r="I39" s="116"/>
      <c r="J39" s="116"/>
      <c r="K39" s="147"/>
      <c r="L39" s="116"/>
      <c r="M39" s="116"/>
      <c r="N39" s="147"/>
    </row>
    <row r="40" spans="2:14" ht="14.25" x14ac:dyDescent="0.15">
      <c r="B40" s="116"/>
      <c r="C40" s="116"/>
      <c r="D40" s="116"/>
      <c r="G40" s="116"/>
      <c r="H40" s="147"/>
      <c r="I40" s="116"/>
      <c r="J40" s="116"/>
      <c r="K40" s="147"/>
      <c r="L40" s="116"/>
      <c r="M40" s="116"/>
      <c r="N40" s="147"/>
    </row>
    <row r="41" spans="2:14" ht="14.25" x14ac:dyDescent="0.15">
      <c r="B41" s="116"/>
      <c r="C41" s="116"/>
      <c r="D41" s="116"/>
      <c r="G41" s="116"/>
      <c r="H41" s="147"/>
      <c r="I41" s="116"/>
      <c r="J41" s="116"/>
      <c r="K41" s="147"/>
      <c r="L41" s="116"/>
      <c r="M41" s="116"/>
      <c r="N41" s="147"/>
    </row>
    <row r="42" spans="2:14" ht="14.25" x14ac:dyDescent="0.15">
      <c r="B42" s="116"/>
      <c r="C42" s="116"/>
      <c r="D42" s="116"/>
      <c r="G42" s="116"/>
      <c r="H42" s="147"/>
      <c r="I42" s="116"/>
      <c r="J42" s="116"/>
      <c r="K42" s="147"/>
      <c r="L42" s="116"/>
      <c r="M42" s="116"/>
      <c r="N42" s="147"/>
    </row>
    <row r="43" spans="2:14" ht="14.25" x14ac:dyDescent="0.15">
      <c r="B43" s="116"/>
      <c r="C43" s="116"/>
      <c r="D43" s="116"/>
      <c r="G43" s="116"/>
      <c r="H43" s="147"/>
      <c r="I43" s="116"/>
      <c r="J43" s="116"/>
      <c r="K43" s="147"/>
      <c r="L43" s="116"/>
      <c r="M43" s="116"/>
      <c r="N43" s="147"/>
    </row>
    <row r="44" spans="2:14" ht="14.25" x14ac:dyDescent="0.15">
      <c r="B44" s="116"/>
      <c r="C44" s="116"/>
      <c r="D44" s="116"/>
      <c r="G44" s="116"/>
      <c r="H44" s="147"/>
      <c r="I44" s="116"/>
      <c r="J44" s="116"/>
      <c r="K44" s="147"/>
      <c r="L44" s="116"/>
      <c r="M44" s="116"/>
      <c r="N44" s="147"/>
    </row>
    <row r="45" spans="2:14" ht="14.25" x14ac:dyDescent="0.15">
      <c r="B45" s="116"/>
      <c r="C45" s="116"/>
      <c r="D45" s="116"/>
      <c r="G45" s="116"/>
      <c r="H45" s="147"/>
      <c r="I45" s="116"/>
      <c r="J45" s="116"/>
      <c r="K45" s="147"/>
      <c r="L45" s="116"/>
      <c r="M45" s="116"/>
      <c r="N45" s="147"/>
    </row>
    <row r="46" spans="2:14" ht="14.25" x14ac:dyDescent="0.15">
      <c r="B46" s="116"/>
      <c r="C46" s="116"/>
      <c r="D46" s="116"/>
      <c r="G46" s="116"/>
      <c r="H46" s="147"/>
      <c r="I46" s="116"/>
      <c r="J46" s="116"/>
      <c r="K46" s="147"/>
      <c r="L46" s="116"/>
      <c r="M46" s="116"/>
      <c r="N46" s="147"/>
    </row>
    <row r="47" spans="2:14" ht="14.25" x14ac:dyDescent="0.15">
      <c r="B47" s="116"/>
      <c r="C47" s="116"/>
      <c r="D47" s="116"/>
      <c r="G47" s="116"/>
      <c r="H47" s="147"/>
      <c r="I47" s="116"/>
      <c r="J47" s="116"/>
      <c r="K47" s="147"/>
      <c r="L47" s="116"/>
      <c r="M47" s="116"/>
      <c r="N47" s="147"/>
    </row>
    <row r="48" spans="2:14" ht="14.25" x14ac:dyDescent="0.15">
      <c r="B48" s="116"/>
      <c r="C48" s="116"/>
      <c r="D48" s="116"/>
      <c r="G48" s="116"/>
      <c r="H48" s="147"/>
      <c r="I48" s="116"/>
      <c r="J48" s="116"/>
      <c r="K48" s="147"/>
      <c r="L48" s="116"/>
      <c r="M48" s="116"/>
      <c r="N48" s="147"/>
    </row>
    <row r="49" spans="2:14" ht="14.25" x14ac:dyDescent="0.15">
      <c r="B49" s="116"/>
      <c r="C49" s="116"/>
      <c r="D49" s="116"/>
      <c r="G49" s="116"/>
      <c r="H49" s="147"/>
      <c r="I49" s="116"/>
      <c r="J49" s="116"/>
      <c r="K49" s="147"/>
      <c r="L49" s="116"/>
      <c r="M49" s="116"/>
      <c r="N49" s="147"/>
    </row>
    <row r="50" spans="2:14" ht="14.25" x14ac:dyDescent="0.15">
      <c r="B50" s="116"/>
      <c r="C50" s="116"/>
      <c r="D50" s="116"/>
      <c r="G50" s="116"/>
      <c r="H50" s="147"/>
      <c r="I50" s="116"/>
      <c r="J50" s="116"/>
      <c r="K50" s="147"/>
      <c r="L50" s="116"/>
      <c r="M50" s="116"/>
      <c r="N50" s="147"/>
    </row>
    <row r="51" spans="2:14" ht="14.25" x14ac:dyDescent="0.15">
      <c r="B51" s="116"/>
      <c r="C51" s="116"/>
      <c r="D51" s="116"/>
      <c r="G51" s="116"/>
      <c r="H51" s="147"/>
      <c r="I51" s="116"/>
      <c r="J51" s="116"/>
      <c r="K51" s="147"/>
      <c r="L51" s="116"/>
      <c r="M51" s="116"/>
      <c r="N51" s="147"/>
    </row>
  </sheetData>
  <mergeCells count="15">
    <mergeCell ref="E1:N1"/>
    <mergeCell ref="A2:O2"/>
    <mergeCell ref="E6:F6"/>
    <mergeCell ref="A7:C7"/>
    <mergeCell ref="E7:F7"/>
    <mergeCell ref="L8:N8"/>
    <mergeCell ref="O8:O10"/>
    <mergeCell ref="I9:K9"/>
    <mergeCell ref="L9:N9"/>
    <mergeCell ref="A11:A31"/>
    <mergeCell ref="A8:C9"/>
    <mergeCell ref="D8:D10"/>
    <mergeCell ref="E8:E10"/>
    <mergeCell ref="F8:F10"/>
    <mergeCell ref="I8:K8"/>
  </mergeCells>
  <phoneticPr fontId="11"/>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27"/>
  <sheetViews>
    <sheetView showZeros="0" zoomScale="60" zoomScaleNormal="60" zoomScaleSheetLayoutView="80" workbookViewId="0"/>
  </sheetViews>
  <sheetFormatPr defaultColWidth="9" defaultRowHeight="18.75" customHeight="1" x14ac:dyDescent="0.15"/>
  <cols>
    <col min="1" max="1" width="4.125" style="97" customWidth="1"/>
    <col min="2" max="2" width="22.5" style="98" customWidth="1"/>
    <col min="3" max="3" width="26.625" style="98" customWidth="1"/>
    <col min="4" max="4" width="17.125" style="63" customWidth="1"/>
    <col min="5" max="5" width="8.125" style="99" customWidth="1"/>
    <col min="6" max="6" width="4" style="100" customWidth="1"/>
    <col min="7" max="7" width="10.25" style="100" hidden="1" customWidth="1"/>
    <col min="8" max="8" width="23.25" style="31" customWidth="1"/>
    <col min="9" max="9" width="17.125" style="63" customWidth="1"/>
    <col min="10" max="10" width="8.125" style="100" customWidth="1"/>
    <col min="11" max="11" width="4" style="100" customWidth="1"/>
    <col min="12" max="12" width="10.25" style="100" hidden="1" customWidth="1"/>
    <col min="13" max="13" width="8.25" style="100" customWidth="1"/>
    <col min="14" max="14" width="8.625" style="101" hidden="1" customWidth="1"/>
    <col min="15" max="15" width="97.75" style="98" customWidth="1"/>
    <col min="16" max="16" width="14.125" style="31" customWidth="1"/>
    <col min="17" max="17" width="16" style="63" customWidth="1"/>
    <col min="18" max="18" width="10.125" style="102" customWidth="1"/>
    <col min="19" max="19" width="10.125" style="99" customWidth="1"/>
    <col min="20" max="20" width="10.125" style="63" customWidth="1"/>
    <col min="21" max="21" width="5.125" style="63" customWidth="1"/>
    <col min="29" max="256" width="9" style="13"/>
    <col min="257" max="257" width="4.125" style="13" customWidth="1"/>
    <col min="258" max="258" width="22.5" style="13" customWidth="1"/>
    <col min="259" max="259" width="26.625" style="13" customWidth="1"/>
    <col min="260" max="260" width="17.125" style="13" customWidth="1"/>
    <col min="261" max="261" width="8.125" style="13" customWidth="1"/>
    <col min="262" max="262" width="4" style="13" customWidth="1"/>
    <col min="263" max="263" width="0" style="13" hidden="1" customWidth="1"/>
    <col min="264" max="264" width="23.25" style="13" customWidth="1"/>
    <col min="265" max="265" width="17.125" style="13" customWidth="1"/>
    <col min="266" max="266" width="8.125" style="13" customWidth="1"/>
    <col min="267" max="267" width="4" style="13" customWidth="1"/>
    <col min="268" max="268" width="0" style="13" hidden="1" customWidth="1"/>
    <col min="269" max="269" width="8.25" style="13" customWidth="1"/>
    <col min="270" max="270" width="0" style="13" hidden="1" customWidth="1"/>
    <col min="271" max="271" width="97.75" style="13" customWidth="1"/>
    <col min="272" max="272" width="14.125" style="13" customWidth="1"/>
    <col min="273" max="273" width="16" style="13" customWidth="1"/>
    <col min="274" max="276" width="10.125" style="13" customWidth="1"/>
    <col min="277" max="277" width="5.125" style="13" customWidth="1"/>
    <col min="278" max="512" width="9" style="13"/>
    <col min="513" max="513" width="4.125" style="13" customWidth="1"/>
    <col min="514" max="514" width="22.5" style="13" customWidth="1"/>
    <col min="515" max="515" width="26.625" style="13" customWidth="1"/>
    <col min="516" max="516" width="17.125" style="13" customWidth="1"/>
    <col min="517" max="517" width="8.125" style="13" customWidth="1"/>
    <col min="518" max="518" width="4" style="13" customWidth="1"/>
    <col min="519" max="519" width="0" style="13" hidden="1" customWidth="1"/>
    <col min="520" max="520" width="23.25" style="13" customWidth="1"/>
    <col min="521" max="521" width="17.125" style="13" customWidth="1"/>
    <col min="522" max="522" width="8.125" style="13" customWidth="1"/>
    <col min="523" max="523" width="4" style="13" customWidth="1"/>
    <col min="524" max="524" width="0" style="13" hidden="1" customWidth="1"/>
    <col min="525" max="525" width="8.25" style="13" customWidth="1"/>
    <col min="526" max="526" width="0" style="13" hidden="1" customWidth="1"/>
    <col min="527" max="527" width="97.75" style="13" customWidth="1"/>
    <col min="528" max="528" width="14.125" style="13" customWidth="1"/>
    <col min="529" max="529" width="16" style="13" customWidth="1"/>
    <col min="530" max="532" width="10.125" style="13" customWidth="1"/>
    <col min="533" max="533" width="5.125" style="13" customWidth="1"/>
    <col min="534" max="768" width="9" style="13"/>
    <col min="769" max="769" width="4.125" style="13" customWidth="1"/>
    <col min="770" max="770" width="22.5" style="13" customWidth="1"/>
    <col min="771" max="771" width="26.625" style="13" customWidth="1"/>
    <col min="772" max="772" width="17.125" style="13" customWidth="1"/>
    <col min="773" max="773" width="8.125" style="13" customWidth="1"/>
    <col min="774" max="774" width="4" style="13" customWidth="1"/>
    <col min="775" max="775" width="0" style="13" hidden="1" customWidth="1"/>
    <col min="776" max="776" width="23.25" style="13" customWidth="1"/>
    <col min="777" max="777" width="17.125" style="13" customWidth="1"/>
    <col min="778" max="778" width="8.125" style="13" customWidth="1"/>
    <col min="779" max="779" width="4" style="13" customWidth="1"/>
    <col min="780" max="780" width="0" style="13" hidden="1" customWidth="1"/>
    <col min="781" max="781" width="8.25" style="13" customWidth="1"/>
    <col min="782" max="782" width="0" style="13" hidden="1" customWidth="1"/>
    <col min="783" max="783" width="97.75" style="13" customWidth="1"/>
    <col min="784" max="784" width="14.125" style="13" customWidth="1"/>
    <col min="785" max="785" width="16" style="13" customWidth="1"/>
    <col min="786" max="788" width="10.125" style="13" customWidth="1"/>
    <col min="789" max="789" width="5.125" style="13" customWidth="1"/>
    <col min="790" max="1024" width="9" style="13"/>
    <col min="1025" max="1025" width="4.125" style="13" customWidth="1"/>
    <col min="1026" max="1026" width="22.5" style="13" customWidth="1"/>
    <col min="1027" max="1027" width="26.625" style="13" customWidth="1"/>
    <col min="1028" max="1028" width="17.125" style="13" customWidth="1"/>
    <col min="1029" max="1029" width="8.125" style="13" customWidth="1"/>
    <col min="1030" max="1030" width="4" style="13" customWidth="1"/>
    <col min="1031" max="1031" width="0" style="13" hidden="1" customWidth="1"/>
    <col min="1032" max="1032" width="23.25" style="13" customWidth="1"/>
    <col min="1033" max="1033" width="17.125" style="13" customWidth="1"/>
    <col min="1034" max="1034" width="8.125" style="13" customWidth="1"/>
    <col min="1035" max="1035" width="4" style="13" customWidth="1"/>
    <col min="1036" max="1036" width="0" style="13" hidden="1" customWidth="1"/>
    <col min="1037" max="1037" width="8.25" style="13" customWidth="1"/>
    <col min="1038" max="1038" width="0" style="13" hidden="1" customWidth="1"/>
    <col min="1039" max="1039" width="97.75" style="13" customWidth="1"/>
    <col min="1040" max="1040" width="14.125" style="13" customWidth="1"/>
    <col min="1041" max="1041" width="16" style="13" customWidth="1"/>
    <col min="1042" max="1044" width="10.125" style="13" customWidth="1"/>
    <col min="1045" max="1045" width="5.125" style="13" customWidth="1"/>
    <col min="1046" max="1280" width="9" style="13"/>
    <col min="1281" max="1281" width="4.125" style="13" customWidth="1"/>
    <col min="1282" max="1282" width="22.5" style="13" customWidth="1"/>
    <col min="1283" max="1283" width="26.625" style="13" customWidth="1"/>
    <col min="1284" max="1284" width="17.125" style="13" customWidth="1"/>
    <col min="1285" max="1285" width="8.125" style="13" customWidth="1"/>
    <col min="1286" max="1286" width="4" style="13" customWidth="1"/>
    <col min="1287" max="1287" width="0" style="13" hidden="1" customWidth="1"/>
    <col min="1288" max="1288" width="23.25" style="13" customWidth="1"/>
    <col min="1289" max="1289" width="17.125" style="13" customWidth="1"/>
    <col min="1290" max="1290" width="8.125" style="13" customWidth="1"/>
    <col min="1291" max="1291" width="4" style="13" customWidth="1"/>
    <col min="1292" max="1292" width="0" style="13" hidden="1" customWidth="1"/>
    <col min="1293" max="1293" width="8.25" style="13" customWidth="1"/>
    <col min="1294" max="1294" width="0" style="13" hidden="1" customWidth="1"/>
    <col min="1295" max="1295" width="97.75" style="13" customWidth="1"/>
    <col min="1296" max="1296" width="14.125" style="13" customWidth="1"/>
    <col min="1297" max="1297" width="16" style="13" customWidth="1"/>
    <col min="1298" max="1300" width="10.125" style="13" customWidth="1"/>
    <col min="1301" max="1301" width="5.125" style="13" customWidth="1"/>
    <col min="1302" max="1536" width="9" style="13"/>
    <col min="1537" max="1537" width="4.125" style="13" customWidth="1"/>
    <col min="1538" max="1538" width="22.5" style="13" customWidth="1"/>
    <col min="1539" max="1539" width="26.625" style="13" customWidth="1"/>
    <col min="1540" max="1540" width="17.125" style="13" customWidth="1"/>
    <col min="1541" max="1541" width="8.125" style="13" customWidth="1"/>
    <col min="1542" max="1542" width="4" style="13" customWidth="1"/>
    <col min="1543" max="1543" width="0" style="13" hidden="1" customWidth="1"/>
    <col min="1544" max="1544" width="23.25" style="13" customWidth="1"/>
    <col min="1545" max="1545" width="17.125" style="13" customWidth="1"/>
    <col min="1546" max="1546" width="8.125" style="13" customWidth="1"/>
    <col min="1547" max="1547" width="4" style="13" customWidth="1"/>
    <col min="1548" max="1548" width="0" style="13" hidden="1" customWidth="1"/>
    <col min="1549" max="1549" width="8.25" style="13" customWidth="1"/>
    <col min="1550" max="1550" width="0" style="13" hidden="1" customWidth="1"/>
    <col min="1551" max="1551" width="97.75" style="13" customWidth="1"/>
    <col min="1552" max="1552" width="14.125" style="13" customWidth="1"/>
    <col min="1553" max="1553" width="16" style="13" customWidth="1"/>
    <col min="1554" max="1556" width="10.125" style="13" customWidth="1"/>
    <col min="1557" max="1557" width="5.125" style="13" customWidth="1"/>
    <col min="1558" max="1792" width="9" style="13"/>
    <col min="1793" max="1793" width="4.125" style="13" customWidth="1"/>
    <col min="1794" max="1794" width="22.5" style="13" customWidth="1"/>
    <col min="1795" max="1795" width="26.625" style="13" customWidth="1"/>
    <col min="1796" max="1796" width="17.125" style="13" customWidth="1"/>
    <col min="1797" max="1797" width="8.125" style="13" customWidth="1"/>
    <col min="1798" max="1798" width="4" style="13" customWidth="1"/>
    <col min="1799" max="1799" width="0" style="13" hidden="1" customWidth="1"/>
    <col min="1800" max="1800" width="23.25" style="13" customWidth="1"/>
    <col min="1801" max="1801" width="17.125" style="13" customWidth="1"/>
    <col min="1802" max="1802" width="8.125" style="13" customWidth="1"/>
    <col min="1803" max="1803" width="4" style="13" customWidth="1"/>
    <col min="1804" max="1804" width="0" style="13" hidden="1" customWidth="1"/>
    <col min="1805" max="1805" width="8.25" style="13" customWidth="1"/>
    <col min="1806" max="1806" width="0" style="13" hidden="1" customWidth="1"/>
    <col min="1807" max="1807" width="97.75" style="13" customWidth="1"/>
    <col min="1808" max="1808" width="14.125" style="13" customWidth="1"/>
    <col min="1809" max="1809" width="16" style="13" customWidth="1"/>
    <col min="1810" max="1812" width="10.125" style="13" customWidth="1"/>
    <col min="1813" max="1813" width="5.125" style="13" customWidth="1"/>
    <col min="1814" max="2048" width="9" style="13"/>
    <col min="2049" max="2049" width="4.125" style="13" customWidth="1"/>
    <col min="2050" max="2050" width="22.5" style="13" customWidth="1"/>
    <col min="2051" max="2051" width="26.625" style="13" customWidth="1"/>
    <col min="2052" max="2052" width="17.125" style="13" customWidth="1"/>
    <col min="2053" max="2053" width="8.125" style="13" customWidth="1"/>
    <col min="2054" max="2054" width="4" style="13" customWidth="1"/>
    <col min="2055" max="2055" width="0" style="13" hidden="1" customWidth="1"/>
    <col min="2056" max="2056" width="23.25" style="13" customWidth="1"/>
    <col min="2057" max="2057" width="17.125" style="13" customWidth="1"/>
    <col min="2058" max="2058" width="8.125" style="13" customWidth="1"/>
    <col min="2059" max="2059" width="4" style="13" customWidth="1"/>
    <col min="2060" max="2060" width="0" style="13" hidden="1" customWidth="1"/>
    <col min="2061" max="2061" width="8.25" style="13" customWidth="1"/>
    <col min="2062" max="2062" width="0" style="13" hidden="1" customWidth="1"/>
    <col min="2063" max="2063" width="97.75" style="13" customWidth="1"/>
    <col min="2064" max="2064" width="14.125" style="13" customWidth="1"/>
    <col min="2065" max="2065" width="16" style="13" customWidth="1"/>
    <col min="2066" max="2068" width="10.125" style="13" customWidth="1"/>
    <col min="2069" max="2069" width="5.125" style="13" customWidth="1"/>
    <col min="2070" max="2304" width="9" style="13"/>
    <col min="2305" max="2305" width="4.125" style="13" customWidth="1"/>
    <col min="2306" max="2306" width="22.5" style="13" customWidth="1"/>
    <col min="2307" max="2307" width="26.625" style="13" customWidth="1"/>
    <col min="2308" max="2308" width="17.125" style="13" customWidth="1"/>
    <col min="2309" max="2309" width="8.125" style="13" customWidth="1"/>
    <col min="2310" max="2310" width="4" style="13" customWidth="1"/>
    <col min="2311" max="2311" width="0" style="13" hidden="1" customWidth="1"/>
    <col min="2312" max="2312" width="23.25" style="13" customWidth="1"/>
    <col min="2313" max="2313" width="17.125" style="13" customWidth="1"/>
    <col min="2314" max="2314" width="8.125" style="13" customWidth="1"/>
    <col min="2315" max="2315" width="4" style="13" customWidth="1"/>
    <col min="2316" max="2316" width="0" style="13" hidden="1" customWidth="1"/>
    <col min="2317" max="2317" width="8.25" style="13" customWidth="1"/>
    <col min="2318" max="2318" width="0" style="13" hidden="1" customWidth="1"/>
    <col min="2319" max="2319" width="97.75" style="13" customWidth="1"/>
    <col min="2320" max="2320" width="14.125" style="13" customWidth="1"/>
    <col min="2321" max="2321" width="16" style="13" customWidth="1"/>
    <col min="2322" max="2324" width="10.125" style="13" customWidth="1"/>
    <col min="2325" max="2325" width="5.125" style="13" customWidth="1"/>
    <col min="2326" max="2560" width="9" style="13"/>
    <col min="2561" max="2561" width="4.125" style="13" customWidth="1"/>
    <col min="2562" max="2562" width="22.5" style="13" customWidth="1"/>
    <col min="2563" max="2563" width="26.625" style="13" customWidth="1"/>
    <col min="2564" max="2564" width="17.125" style="13" customWidth="1"/>
    <col min="2565" max="2565" width="8.125" style="13" customWidth="1"/>
    <col min="2566" max="2566" width="4" style="13" customWidth="1"/>
    <col min="2567" max="2567" width="0" style="13" hidden="1" customWidth="1"/>
    <col min="2568" max="2568" width="23.25" style="13" customWidth="1"/>
    <col min="2569" max="2569" width="17.125" style="13" customWidth="1"/>
    <col min="2570" max="2570" width="8.125" style="13" customWidth="1"/>
    <col min="2571" max="2571" width="4" style="13" customWidth="1"/>
    <col min="2572" max="2572" width="0" style="13" hidden="1" customWidth="1"/>
    <col min="2573" max="2573" width="8.25" style="13" customWidth="1"/>
    <col min="2574" max="2574" width="0" style="13" hidden="1" customWidth="1"/>
    <col min="2575" max="2575" width="97.75" style="13" customWidth="1"/>
    <col min="2576" max="2576" width="14.125" style="13" customWidth="1"/>
    <col min="2577" max="2577" width="16" style="13" customWidth="1"/>
    <col min="2578" max="2580" width="10.125" style="13" customWidth="1"/>
    <col min="2581" max="2581" width="5.125" style="13" customWidth="1"/>
    <col min="2582" max="2816" width="9" style="13"/>
    <col min="2817" max="2817" width="4.125" style="13" customWidth="1"/>
    <col min="2818" max="2818" width="22.5" style="13" customWidth="1"/>
    <col min="2819" max="2819" width="26.625" style="13" customWidth="1"/>
    <col min="2820" max="2820" width="17.125" style="13" customWidth="1"/>
    <col min="2821" max="2821" width="8.125" style="13" customWidth="1"/>
    <col min="2822" max="2822" width="4" style="13" customWidth="1"/>
    <col min="2823" max="2823" width="0" style="13" hidden="1" customWidth="1"/>
    <col min="2824" max="2824" width="23.25" style="13" customWidth="1"/>
    <col min="2825" max="2825" width="17.125" style="13" customWidth="1"/>
    <col min="2826" max="2826" width="8.125" style="13" customWidth="1"/>
    <col min="2827" max="2827" width="4" style="13" customWidth="1"/>
    <col min="2828" max="2828" width="0" style="13" hidden="1" customWidth="1"/>
    <col min="2829" max="2829" width="8.25" style="13" customWidth="1"/>
    <col min="2830" max="2830" width="0" style="13" hidden="1" customWidth="1"/>
    <col min="2831" max="2831" width="97.75" style="13" customWidth="1"/>
    <col min="2832" max="2832" width="14.125" style="13" customWidth="1"/>
    <col min="2833" max="2833" width="16" style="13" customWidth="1"/>
    <col min="2834" max="2836" width="10.125" style="13" customWidth="1"/>
    <col min="2837" max="2837" width="5.125" style="13" customWidth="1"/>
    <col min="2838" max="3072" width="9" style="13"/>
    <col min="3073" max="3073" width="4.125" style="13" customWidth="1"/>
    <col min="3074" max="3074" width="22.5" style="13" customWidth="1"/>
    <col min="3075" max="3075" width="26.625" style="13" customWidth="1"/>
    <col min="3076" max="3076" width="17.125" style="13" customWidth="1"/>
    <col min="3077" max="3077" width="8.125" style="13" customWidth="1"/>
    <col min="3078" max="3078" width="4" style="13" customWidth="1"/>
    <col min="3079" max="3079" width="0" style="13" hidden="1" customWidth="1"/>
    <col min="3080" max="3080" width="23.25" style="13" customWidth="1"/>
    <col min="3081" max="3081" width="17.125" style="13" customWidth="1"/>
    <col min="3082" max="3082" width="8.125" style="13" customWidth="1"/>
    <col min="3083" max="3083" width="4" style="13" customWidth="1"/>
    <col min="3084" max="3084" width="0" style="13" hidden="1" customWidth="1"/>
    <col min="3085" max="3085" width="8.25" style="13" customWidth="1"/>
    <col min="3086" max="3086" width="0" style="13" hidden="1" customWidth="1"/>
    <col min="3087" max="3087" width="97.75" style="13" customWidth="1"/>
    <col min="3088" max="3088" width="14.125" style="13" customWidth="1"/>
    <col min="3089" max="3089" width="16" style="13" customWidth="1"/>
    <col min="3090" max="3092" width="10.125" style="13" customWidth="1"/>
    <col min="3093" max="3093" width="5.125" style="13" customWidth="1"/>
    <col min="3094" max="3328" width="9" style="13"/>
    <col min="3329" max="3329" width="4.125" style="13" customWidth="1"/>
    <col min="3330" max="3330" width="22.5" style="13" customWidth="1"/>
    <col min="3331" max="3331" width="26.625" style="13" customWidth="1"/>
    <col min="3332" max="3332" width="17.125" style="13" customWidth="1"/>
    <col min="3333" max="3333" width="8.125" style="13" customWidth="1"/>
    <col min="3334" max="3334" width="4" style="13" customWidth="1"/>
    <col min="3335" max="3335" width="0" style="13" hidden="1" customWidth="1"/>
    <col min="3336" max="3336" width="23.25" style="13" customWidth="1"/>
    <col min="3337" max="3337" width="17.125" style="13" customWidth="1"/>
    <col min="3338" max="3338" width="8.125" style="13" customWidth="1"/>
    <col min="3339" max="3339" width="4" style="13" customWidth="1"/>
    <col min="3340" max="3340" width="0" style="13" hidden="1" customWidth="1"/>
    <col min="3341" max="3341" width="8.25" style="13" customWidth="1"/>
    <col min="3342" max="3342" width="0" style="13" hidden="1" customWidth="1"/>
    <col min="3343" max="3343" width="97.75" style="13" customWidth="1"/>
    <col min="3344" max="3344" width="14.125" style="13" customWidth="1"/>
    <col min="3345" max="3345" width="16" style="13" customWidth="1"/>
    <col min="3346" max="3348" width="10.125" style="13" customWidth="1"/>
    <col min="3349" max="3349" width="5.125" style="13" customWidth="1"/>
    <col min="3350" max="3584" width="9" style="13"/>
    <col min="3585" max="3585" width="4.125" style="13" customWidth="1"/>
    <col min="3586" max="3586" width="22.5" style="13" customWidth="1"/>
    <col min="3587" max="3587" width="26.625" style="13" customWidth="1"/>
    <col min="3588" max="3588" width="17.125" style="13" customWidth="1"/>
    <col min="3589" max="3589" width="8.125" style="13" customWidth="1"/>
    <col min="3590" max="3590" width="4" style="13" customWidth="1"/>
    <col min="3591" max="3591" width="0" style="13" hidden="1" customWidth="1"/>
    <col min="3592" max="3592" width="23.25" style="13" customWidth="1"/>
    <col min="3593" max="3593" width="17.125" style="13" customWidth="1"/>
    <col min="3594" max="3594" width="8.125" style="13" customWidth="1"/>
    <col min="3595" max="3595" width="4" style="13" customWidth="1"/>
    <col min="3596" max="3596" width="0" style="13" hidden="1" customWidth="1"/>
    <col min="3597" max="3597" width="8.25" style="13" customWidth="1"/>
    <col min="3598" max="3598" width="0" style="13" hidden="1" customWidth="1"/>
    <col min="3599" max="3599" width="97.75" style="13" customWidth="1"/>
    <col min="3600" max="3600" width="14.125" style="13" customWidth="1"/>
    <col min="3601" max="3601" width="16" style="13" customWidth="1"/>
    <col min="3602" max="3604" width="10.125" style="13" customWidth="1"/>
    <col min="3605" max="3605" width="5.125" style="13" customWidth="1"/>
    <col min="3606" max="3840" width="9" style="13"/>
    <col min="3841" max="3841" width="4.125" style="13" customWidth="1"/>
    <col min="3842" max="3842" width="22.5" style="13" customWidth="1"/>
    <col min="3843" max="3843" width="26.625" style="13" customWidth="1"/>
    <col min="3844" max="3844" width="17.125" style="13" customWidth="1"/>
    <col min="3845" max="3845" width="8.125" style="13" customWidth="1"/>
    <col min="3846" max="3846" width="4" style="13" customWidth="1"/>
    <col min="3847" max="3847" width="0" style="13" hidden="1" customWidth="1"/>
    <col min="3848" max="3848" width="23.25" style="13" customWidth="1"/>
    <col min="3849" max="3849" width="17.125" style="13" customWidth="1"/>
    <col min="3850" max="3850" width="8.125" style="13" customWidth="1"/>
    <col min="3851" max="3851" width="4" style="13" customWidth="1"/>
    <col min="3852" max="3852" width="0" style="13" hidden="1" customWidth="1"/>
    <col min="3853" max="3853" width="8.25" style="13" customWidth="1"/>
    <col min="3854" max="3854" width="0" style="13" hidden="1" customWidth="1"/>
    <col min="3855" max="3855" width="97.75" style="13" customWidth="1"/>
    <col min="3856" max="3856" width="14.125" style="13" customWidth="1"/>
    <col min="3857" max="3857" width="16" style="13" customWidth="1"/>
    <col min="3858" max="3860" width="10.125" style="13" customWidth="1"/>
    <col min="3861" max="3861" width="5.125" style="13" customWidth="1"/>
    <col min="3862" max="4096" width="9" style="13"/>
    <col min="4097" max="4097" width="4.125" style="13" customWidth="1"/>
    <col min="4098" max="4098" width="22.5" style="13" customWidth="1"/>
    <col min="4099" max="4099" width="26.625" style="13" customWidth="1"/>
    <col min="4100" max="4100" width="17.125" style="13" customWidth="1"/>
    <col min="4101" max="4101" width="8.125" style="13" customWidth="1"/>
    <col min="4102" max="4102" width="4" style="13" customWidth="1"/>
    <col min="4103" max="4103" width="0" style="13" hidden="1" customWidth="1"/>
    <col min="4104" max="4104" width="23.25" style="13" customWidth="1"/>
    <col min="4105" max="4105" width="17.125" style="13" customWidth="1"/>
    <col min="4106" max="4106" width="8.125" style="13" customWidth="1"/>
    <col min="4107" max="4107" width="4" style="13" customWidth="1"/>
    <col min="4108" max="4108" width="0" style="13" hidden="1" customWidth="1"/>
    <col min="4109" max="4109" width="8.25" style="13" customWidth="1"/>
    <col min="4110" max="4110" width="0" style="13" hidden="1" customWidth="1"/>
    <col min="4111" max="4111" width="97.75" style="13" customWidth="1"/>
    <col min="4112" max="4112" width="14.125" style="13" customWidth="1"/>
    <col min="4113" max="4113" width="16" style="13" customWidth="1"/>
    <col min="4114" max="4116" width="10.125" style="13" customWidth="1"/>
    <col min="4117" max="4117" width="5.125" style="13" customWidth="1"/>
    <col min="4118" max="4352" width="9" style="13"/>
    <col min="4353" max="4353" width="4.125" style="13" customWidth="1"/>
    <col min="4354" max="4354" width="22.5" style="13" customWidth="1"/>
    <col min="4355" max="4355" width="26.625" style="13" customWidth="1"/>
    <col min="4356" max="4356" width="17.125" style="13" customWidth="1"/>
    <col min="4357" max="4357" width="8.125" style="13" customWidth="1"/>
    <col min="4358" max="4358" width="4" style="13" customWidth="1"/>
    <col min="4359" max="4359" width="0" style="13" hidden="1" customWidth="1"/>
    <col min="4360" max="4360" width="23.25" style="13" customWidth="1"/>
    <col min="4361" max="4361" width="17.125" style="13" customWidth="1"/>
    <col min="4362" max="4362" width="8.125" style="13" customWidth="1"/>
    <col min="4363" max="4363" width="4" style="13" customWidth="1"/>
    <col min="4364" max="4364" width="0" style="13" hidden="1" customWidth="1"/>
    <col min="4365" max="4365" width="8.25" style="13" customWidth="1"/>
    <col min="4366" max="4366" width="0" style="13" hidden="1" customWidth="1"/>
    <col min="4367" max="4367" width="97.75" style="13" customWidth="1"/>
    <col min="4368" max="4368" width="14.125" style="13" customWidth="1"/>
    <col min="4369" max="4369" width="16" style="13" customWidth="1"/>
    <col min="4370" max="4372" width="10.125" style="13" customWidth="1"/>
    <col min="4373" max="4373" width="5.125" style="13" customWidth="1"/>
    <col min="4374" max="4608" width="9" style="13"/>
    <col min="4609" max="4609" width="4.125" style="13" customWidth="1"/>
    <col min="4610" max="4610" width="22.5" style="13" customWidth="1"/>
    <col min="4611" max="4611" width="26.625" style="13" customWidth="1"/>
    <col min="4612" max="4612" width="17.125" style="13" customWidth="1"/>
    <col min="4613" max="4613" width="8.125" style="13" customWidth="1"/>
    <col min="4614" max="4614" width="4" style="13" customWidth="1"/>
    <col min="4615" max="4615" width="0" style="13" hidden="1" customWidth="1"/>
    <col min="4616" max="4616" width="23.25" style="13" customWidth="1"/>
    <col min="4617" max="4617" width="17.125" style="13" customWidth="1"/>
    <col min="4618" max="4618" width="8.125" style="13" customWidth="1"/>
    <col min="4619" max="4619" width="4" style="13" customWidth="1"/>
    <col min="4620" max="4620" width="0" style="13" hidden="1" customWidth="1"/>
    <col min="4621" max="4621" width="8.25" style="13" customWidth="1"/>
    <col min="4622" max="4622" width="0" style="13" hidden="1" customWidth="1"/>
    <col min="4623" max="4623" width="97.75" style="13" customWidth="1"/>
    <col min="4624" max="4624" width="14.125" style="13" customWidth="1"/>
    <col min="4625" max="4625" width="16" style="13" customWidth="1"/>
    <col min="4626" max="4628" width="10.125" style="13" customWidth="1"/>
    <col min="4629" max="4629" width="5.125" style="13" customWidth="1"/>
    <col min="4630" max="4864" width="9" style="13"/>
    <col min="4865" max="4865" width="4.125" style="13" customWidth="1"/>
    <col min="4866" max="4866" width="22.5" style="13" customWidth="1"/>
    <col min="4867" max="4867" width="26.625" style="13" customWidth="1"/>
    <col min="4868" max="4868" width="17.125" style="13" customWidth="1"/>
    <col min="4869" max="4869" width="8.125" style="13" customWidth="1"/>
    <col min="4870" max="4870" width="4" style="13" customWidth="1"/>
    <col min="4871" max="4871" width="0" style="13" hidden="1" customWidth="1"/>
    <col min="4872" max="4872" width="23.25" style="13" customWidth="1"/>
    <col min="4873" max="4873" width="17.125" style="13" customWidth="1"/>
    <col min="4874" max="4874" width="8.125" style="13" customWidth="1"/>
    <col min="4875" max="4875" width="4" style="13" customWidth="1"/>
    <col min="4876" max="4876" width="0" style="13" hidden="1" customWidth="1"/>
    <col min="4877" max="4877" width="8.25" style="13" customWidth="1"/>
    <col min="4878" max="4878" width="0" style="13" hidden="1" customWidth="1"/>
    <col min="4879" max="4879" width="97.75" style="13" customWidth="1"/>
    <col min="4880" max="4880" width="14.125" style="13" customWidth="1"/>
    <col min="4881" max="4881" width="16" style="13" customWidth="1"/>
    <col min="4882" max="4884" width="10.125" style="13" customWidth="1"/>
    <col min="4885" max="4885" width="5.125" style="13" customWidth="1"/>
    <col min="4886" max="5120" width="9" style="13"/>
    <col min="5121" max="5121" width="4.125" style="13" customWidth="1"/>
    <col min="5122" max="5122" width="22.5" style="13" customWidth="1"/>
    <col min="5123" max="5123" width="26.625" style="13" customWidth="1"/>
    <col min="5124" max="5124" width="17.125" style="13" customWidth="1"/>
    <col min="5125" max="5125" width="8.125" style="13" customWidth="1"/>
    <col min="5126" max="5126" width="4" style="13" customWidth="1"/>
    <col min="5127" max="5127" width="0" style="13" hidden="1" customWidth="1"/>
    <col min="5128" max="5128" width="23.25" style="13" customWidth="1"/>
    <col min="5129" max="5129" width="17.125" style="13" customWidth="1"/>
    <col min="5130" max="5130" width="8.125" style="13" customWidth="1"/>
    <col min="5131" max="5131" width="4" style="13" customWidth="1"/>
    <col min="5132" max="5132" width="0" style="13" hidden="1" customWidth="1"/>
    <col min="5133" max="5133" width="8.25" style="13" customWidth="1"/>
    <col min="5134" max="5134" width="0" style="13" hidden="1" customWidth="1"/>
    <col min="5135" max="5135" width="97.75" style="13" customWidth="1"/>
    <col min="5136" max="5136" width="14.125" style="13" customWidth="1"/>
    <col min="5137" max="5137" width="16" style="13" customWidth="1"/>
    <col min="5138" max="5140" width="10.125" style="13" customWidth="1"/>
    <col min="5141" max="5141" width="5.125" style="13" customWidth="1"/>
    <col min="5142" max="5376" width="9" style="13"/>
    <col min="5377" max="5377" width="4.125" style="13" customWidth="1"/>
    <col min="5378" max="5378" width="22.5" style="13" customWidth="1"/>
    <col min="5379" max="5379" width="26.625" style="13" customWidth="1"/>
    <col min="5380" max="5380" width="17.125" style="13" customWidth="1"/>
    <col min="5381" max="5381" width="8.125" style="13" customWidth="1"/>
    <col min="5382" max="5382" width="4" style="13" customWidth="1"/>
    <col min="5383" max="5383" width="0" style="13" hidden="1" customWidth="1"/>
    <col min="5384" max="5384" width="23.25" style="13" customWidth="1"/>
    <col min="5385" max="5385" width="17.125" style="13" customWidth="1"/>
    <col min="5386" max="5386" width="8.125" style="13" customWidth="1"/>
    <col min="5387" max="5387" width="4" style="13" customWidth="1"/>
    <col min="5388" max="5388" width="0" style="13" hidden="1" customWidth="1"/>
    <col min="5389" max="5389" width="8.25" style="13" customWidth="1"/>
    <col min="5390" max="5390" width="0" style="13" hidden="1" customWidth="1"/>
    <col min="5391" max="5391" width="97.75" style="13" customWidth="1"/>
    <col min="5392" max="5392" width="14.125" style="13" customWidth="1"/>
    <col min="5393" max="5393" width="16" style="13" customWidth="1"/>
    <col min="5394" max="5396" width="10.125" style="13" customWidth="1"/>
    <col min="5397" max="5397" width="5.125" style="13" customWidth="1"/>
    <col min="5398" max="5632" width="9" style="13"/>
    <col min="5633" max="5633" width="4.125" style="13" customWidth="1"/>
    <col min="5634" max="5634" width="22.5" style="13" customWidth="1"/>
    <col min="5635" max="5635" width="26.625" style="13" customWidth="1"/>
    <col min="5636" max="5636" width="17.125" style="13" customWidth="1"/>
    <col min="5637" max="5637" width="8.125" style="13" customWidth="1"/>
    <col min="5638" max="5638" width="4" style="13" customWidth="1"/>
    <col min="5639" max="5639" width="0" style="13" hidden="1" customWidth="1"/>
    <col min="5640" max="5640" width="23.25" style="13" customWidth="1"/>
    <col min="5641" max="5641" width="17.125" style="13" customWidth="1"/>
    <col min="5642" max="5642" width="8.125" style="13" customWidth="1"/>
    <col min="5643" max="5643" width="4" style="13" customWidth="1"/>
    <col min="5644" max="5644" width="0" style="13" hidden="1" customWidth="1"/>
    <col min="5645" max="5645" width="8.25" style="13" customWidth="1"/>
    <col min="5646" max="5646" width="0" style="13" hidden="1" customWidth="1"/>
    <col min="5647" max="5647" width="97.75" style="13" customWidth="1"/>
    <col min="5648" max="5648" width="14.125" style="13" customWidth="1"/>
    <col min="5649" max="5649" width="16" style="13" customWidth="1"/>
    <col min="5650" max="5652" width="10.125" style="13" customWidth="1"/>
    <col min="5653" max="5653" width="5.125" style="13" customWidth="1"/>
    <col min="5654" max="5888" width="9" style="13"/>
    <col min="5889" max="5889" width="4.125" style="13" customWidth="1"/>
    <col min="5890" max="5890" width="22.5" style="13" customWidth="1"/>
    <col min="5891" max="5891" width="26.625" style="13" customWidth="1"/>
    <col min="5892" max="5892" width="17.125" style="13" customWidth="1"/>
    <col min="5893" max="5893" width="8.125" style="13" customWidth="1"/>
    <col min="5894" max="5894" width="4" style="13" customWidth="1"/>
    <col min="5895" max="5895" width="0" style="13" hidden="1" customWidth="1"/>
    <col min="5896" max="5896" width="23.25" style="13" customWidth="1"/>
    <col min="5897" max="5897" width="17.125" style="13" customWidth="1"/>
    <col min="5898" max="5898" width="8.125" style="13" customWidth="1"/>
    <col min="5899" max="5899" width="4" style="13" customWidth="1"/>
    <col min="5900" max="5900" width="0" style="13" hidden="1" customWidth="1"/>
    <col min="5901" max="5901" width="8.25" style="13" customWidth="1"/>
    <col min="5902" max="5902" width="0" style="13" hidden="1" customWidth="1"/>
    <col min="5903" max="5903" width="97.75" style="13" customWidth="1"/>
    <col min="5904" max="5904" width="14.125" style="13" customWidth="1"/>
    <col min="5905" max="5905" width="16" style="13" customWidth="1"/>
    <col min="5906" max="5908" width="10.125" style="13" customWidth="1"/>
    <col min="5909" max="5909" width="5.125" style="13" customWidth="1"/>
    <col min="5910" max="6144" width="9" style="13"/>
    <col min="6145" max="6145" width="4.125" style="13" customWidth="1"/>
    <col min="6146" max="6146" width="22.5" style="13" customWidth="1"/>
    <col min="6147" max="6147" width="26.625" style="13" customWidth="1"/>
    <col min="6148" max="6148" width="17.125" style="13" customWidth="1"/>
    <col min="6149" max="6149" width="8.125" style="13" customWidth="1"/>
    <col min="6150" max="6150" width="4" style="13" customWidth="1"/>
    <col min="6151" max="6151" width="0" style="13" hidden="1" customWidth="1"/>
    <col min="6152" max="6152" width="23.25" style="13" customWidth="1"/>
    <col min="6153" max="6153" width="17.125" style="13" customWidth="1"/>
    <col min="6154" max="6154" width="8.125" style="13" customWidth="1"/>
    <col min="6155" max="6155" width="4" style="13" customWidth="1"/>
    <col min="6156" max="6156" width="0" style="13" hidden="1" customWidth="1"/>
    <col min="6157" max="6157" width="8.25" style="13" customWidth="1"/>
    <col min="6158" max="6158" width="0" style="13" hidden="1" customWidth="1"/>
    <col min="6159" max="6159" width="97.75" style="13" customWidth="1"/>
    <col min="6160" max="6160" width="14.125" style="13" customWidth="1"/>
    <col min="6161" max="6161" width="16" style="13" customWidth="1"/>
    <col min="6162" max="6164" width="10.125" style="13" customWidth="1"/>
    <col min="6165" max="6165" width="5.125" style="13" customWidth="1"/>
    <col min="6166" max="6400" width="9" style="13"/>
    <col min="6401" max="6401" width="4.125" style="13" customWidth="1"/>
    <col min="6402" max="6402" width="22.5" style="13" customWidth="1"/>
    <col min="6403" max="6403" width="26.625" style="13" customWidth="1"/>
    <col min="6404" max="6404" width="17.125" style="13" customWidth="1"/>
    <col min="6405" max="6405" width="8.125" style="13" customWidth="1"/>
    <col min="6406" max="6406" width="4" style="13" customWidth="1"/>
    <col min="6407" max="6407" width="0" style="13" hidden="1" customWidth="1"/>
    <col min="6408" max="6408" width="23.25" style="13" customWidth="1"/>
    <col min="6409" max="6409" width="17.125" style="13" customWidth="1"/>
    <col min="6410" max="6410" width="8.125" style="13" customWidth="1"/>
    <col min="6411" max="6411" width="4" style="13" customWidth="1"/>
    <col min="6412" max="6412" width="0" style="13" hidden="1" customWidth="1"/>
    <col min="6413" max="6413" width="8.25" style="13" customWidth="1"/>
    <col min="6414" max="6414" width="0" style="13" hidden="1" customWidth="1"/>
    <col min="6415" max="6415" width="97.75" style="13" customWidth="1"/>
    <col min="6416" max="6416" width="14.125" style="13" customWidth="1"/>
    <col min="6417" max="6417" width="16" style="13" customWidth="1"/>
    <col min="6418" max="6420" width="10.125" style="13" customWidth="1"/>
    <col min="6421" max="6421" width="5.125" style="13" customWidth="1"/>
    <col min="6422" max="6656" width="9" style="13"/>
    <col min="6657" max="6657" width="4.125" style="13" customWidth="1"/>
    <col min="6658" max="6658" width="22.5" style="13" customWidth="1"/>
    <col min="6659" max="6659" width="26.625" style="13" customWidth="1"/>
    <col min="6660" max="6660" width="17.125" style="13" customWidth="1"/>
    <col min="6661" max="6661" width="8.125" style="13" customWidth="1"/>
    <col min="6662" max="6662" width="4" style="13" customWidth="1"/>
    <col min="6663" max="6663" width="0" style="13" hidden="1" customWidth="1"/>
    <col min="6664" max="6664" width="23.25" style="13" customWidth="1"/>
    <col min="6665" max="6665" width="17.125" style="13" customWidth="1"/>
    <col min="6666" max="6666" width="8.125" style="13" customWidth="1"/>
    <col min="6667" max="6667" width="4" style="13" customWidth="1"/>
    <col min="6668" max="6668" width="0" style="13" hidden="1" customWidth="1"/>
    <col min="6669" max="6669" width="8.25" style="13" customWidth="1"/>
    <col min="6670" max="6670" width="0" style="13" hidden="1" customWidth="1"/>
    <col min="6671" max="6671" width="97.75" style="13" customWidth="1"/>
    <col min="6672" max="6672" width="14.125" style="13" customWidth="1"/>
    <col min="6673" max="6673" width="16" style="13" customWidth="1"/>
    <col min="6674" max="6676" width="10.125" style="13" customWidth="1"/>
    <col min="6677" max="6677" width="5.125" style="13" customWidth="1"/>
    <col min="6678" max="6912" width="9" style="13"/>
    <col min="6913" max="6913" width="4.125" style="13" customWidth="1"/>
    <col min="6914" max="6914" width="22.5" style="13" customWidth="1"/>
    <col min="6915" max="6915" width="26.625" style="13" customWidth="1"/>
    <col min="6916" max="6916" width="17.125" style="13" customWidth="1"/>
    <col min="6917" max="6917" width="8.125" style="13" customWidth="1"/>
    <col min="6918" max="6918" width="4" style="13" customWidth="1"/>
    <col min="6919" max="6919" width="0" style="13" hidden="1" customWidth="1"/>
    <col min="6920" max="6920" width="23.25" style="13" customWidth="1"/>
    <col min="6921" max="6921" width="17.125" style="13" customWidth="1"/>
    <col min="6922" max="6922" width="8.125" style="13" customWidth="1"/>
    <col min="6923" max="6923" width="4" style="13" customWidth="1"/>
    <col min="6924" max="6924" width="0" style="13" hidden="1" customWidth="1"/>
    <col min="6925" max="6925" width="8.25" style="13" customWidth="1"/>
    <col min="6926" max="6926" width="0" style="13" hidden="1" customWidth="1"/>
    <col min="6927" max="6927" width="97.75" style="13" customWidth="1"/>
    <col min="6928" max="6928" width="14.125" style="13" customWidth="1"/>
    <col min="6929" max="6929" width="16" style="13" customWidth="1"/>
    <col min="6930" max="6932" width="10.125" style="13" customWidth="1"/>
    <col min="6933" max="6933" width="5.125" style="13" customWidth="1"/>
    <col min="6934" max="7168" width="9" style="13"/>
    <col min="7169" max="7169" width="4.125" style="13" customWidth="1"/>
    <col min="7170" max="7170" width="22.5" style="13" customWidth="1"/>
    <col min="7171" max="7171" width="26.625" style="13" customWidth="1"/>
    <col min="7172" max="7172" width="17.125" style="13" customWidth="1"/>
    <col min="7173" max="7173" width="8.125" style="13" customWidth="1"/>
    <col min="7174" max="7174" width="4" style="13" customWidth="1"/>
    <col min="7175" max="7175" width="0" style="13" hidden="1" customWidth="1"/>
    <col min="7176" max="7176" width="23.25" style="13" customWidth="1"/>
    <col min="7177" max="7177" width="17.125" style="13" customWidth="1"/>
    <col min="7178" max="7178" width="8.125" style="13" customWidth="1"/>
    <col min="7179" max="7179" width="4" style="13" customWidth="1"/>
    <col min="7180" max="7180" width="0" style="13" hidden="1" customWidth="1"/>
    <col min="7181" max="7181" width="8.25" style="13" customWidth="1"/>
    <col min="7182" max="7182" width="0" style="13" hidden="1" customWidth="1"/>
    <col min="7183" max="7183" width="97.75" style="13" customWidth="1"/>
    <col min="7184" max="7184" width="14.125" style="13" customWidth="1"/>
    <col min="7185" max="7185" width="16" style="13" customWidth="1"/>
    <col min="7186" max="7188" width="10.125" style="13" customWidth="1"/>
    <col min="7189" max="7189" width="5.125" style="13" customWidth="1"/>
    <col min="7190" max="7424" width="9" style="13"/>
    <col min="7425" max="7425" width="4.125" style="13" customWidth="1"/>
    <col min="7426" max="7426" width="22.5" style="13" customWidth="1"/>
    <col min="7427" max="7427" width="26.625" style="13" customWidth="1"/>
    <col min="7428" max="7428" width="17.125" style="13" customWidth="1"/>
    <col min="7429" max="7429" width="8.125" style="13" customWidth="1"/>
    <col min="7430" max="7430" width="4" style="13" customWidth="1"/>
    <col min="7431" max="7431" width="0" style="13" hidden="1" customWidth="1"/>
    <col min="7432" max="7432" width="23.25" style="13" customWidth="1"/>
    <col min="7433" max="7433" width="17.125" style="13" customWidth="1"/>
    <col min="7434" max="7434" width="8.125" style="13" customWidth="1"/>
    <col min="7435" max="7435" width="4" style="13" customWidth="1"/>
    <col min="7436" max="7436" width="0" style="13" hidden="1" customWidth="1"/>
    <col min="7437" max="7437" width="8.25" style="13" customWidth="1"/>
    <col min="7438" max="7438" width="0" style="13" hidden="1" customWidth="1"/>
    <col min="7439" max="7439" width="97.75" style="13" customWidth="1"/>
    <col min="7440" max="7440" width="14.125" style="13" customWidth="1"/>
    <col min="7441" max="7441" width="16" style="13" customWidth="1"/>
    <col min="7442" max="7444" width="10.125" style="13" customWidth="1"/>
    <col min="7445" max="7445" width="5.125" style="13" customWidth="1"/>
    <col min="7446" max="7680" width="9" style="13"/>
    <col min="7681" max="7681" width="4.125" style="13" customWidth="1"/>
    <col min="7682" max="7682" width="22.5" style="13" customWidth="1"/>
    <col min="7683" max="7683" width="26.625" style="13" customWidth="1"/>
    <col min="7684" max="7684" width="17.125" style="13" customWidth="1"/>
    <col min="7685" max="7685" width="8.125" style="13" customWidth="1"/>
    <col min="7686" max="7686" width="4" style="13" customWidth="1"/>
    <col min="7687" max="7687" width="0" style="13" hidden="1" customWidth="1"/>
    <col min="7688" max="7688" width="23.25" style="13" customWidth="1"/>
    <col min="7689" max="7689" width="17.125" style="13" customWidth="1"/>
    <col min="7690" max="7690" width="8.125" style="13" customWidth="1"/>
    <col min="7691" max="7691" width="4" style="13" customWidth="1"/>
    <col min="7692" max="7692" width="0" style="13" hidden="1" customWidth="1"/>
    <col min="7693" max="7693" width="8.25" style="13" customWidth="1"/>
    <col min="7694" max="7694" width="0" style="13" hidden="1" customWidth="1"/>
    <col min="7695" max="7695" width="97.75" style="13" customWidth="1"/>
    <col min="7696" max="7696" width="14.125" style="13" customWidth="1"/>
    <col min="7697" max="7697" width="16" style="13" customWidth="1"/>
    <col min="7698" max="7700" width="10.125" style="13" customWidth="1"/>
    <col min="7701" max="7701" width="5.125" style="13" customWidth="1"/>
    <col min="7702" max="7936" width="9" style="13"/>
    <col min="7937" max="7937" width="4.125" style="13" customWidth="1"/>
    <col min="7938" max="7938" width="22.5" style="13" customWidth="1"/>
    <col min="7939" max="7939" width="26.625" style="13" customWidth="1"/>
    <col min="7940" max="7940" width="17.125" style="13" customWidth="1"/>
    <col min="7941" max="7941" width="8.125" style="13" customWidth="1"/>
    <col min="7942" max="7942" width="4" style="13" customWidth="1"/>
    <col min="7943" max="7943" width="0" style="13" hidden="1" customWidth="1"/>
    <col min="7944" max="7944" width="23.25" style="13" customWidth="1"/>
    <col min="7945" max="7945" width="17.125" style="13" customWidth="1"/>
    <col min="7946" max="7946" width="8.125" style="13" customWidth="1"/>
    <col min="7947" max="7947" width="4" style="13" customWidth="1"/>
    <col min="7948" max="7948" width="0" style="13" hidden="1" customWidth="1"/>
    <col min="7949" max="7949" width="8.25" style="13" customWidth="1"/>
    <col min="7950" max="7950" width="0" style="13" hidden="1" customWidth="1"/>
    <col min="7951" max="7951" width="97.75" style="13" customWidth="1"/>
    <col min="7952" max="7952" width="14.125" style="13" customWidth="1"/>
    <col min="7953" max="7953" width="16" style="13" customWidth="1"/>
    <col min="7954" max="7956" width="10.125" style="13" customWidth="1"/>
    <col min="7957" max="7957" width="5.125" style="13" customWidth="1"/>
    <col min="7958" max="8192" width="9" style="13"/>
    <col min="8193" max="8193" width="4.125" style="13" customWidth="1"/>
    <col min="8194" max="8194" width="22.5" style="13" customWidth="1"/>
    <col min="8195" max="8195" width="26.625" style="13" customWidth="1"/>
    <col min="8196" max="8196" width="17.125" style="13" customWidth="1"/>
    <col min="8197" max="8197" width="8.125" style="13" customWidth="1"/>
    <col min="8198" max="8198" width="4" style="13" customWidth="1"/>
    <col min="8199" max="8199" width="0" style="13" hidden="1" customWidth="1"/>
    <col min="8200" max="8200" width="23.25" style="13" customWidth="1"/>
    <col min="8201" max="8201" width="17.125" style="13" customWidth="1"/>
    <col min="8202" max="8202" width="8.125" style="13" customWidth="1"/>
    <col min="8203" max="8203" width="4" style="13" customWidth="1"/>
    <col min="8204" max="8204" width="0" style="13" hidden="1" customWidth="1"/>
    <col min="8205" max="8205" width="8.25" style="13" customWidth="1"/>
    <col min="8206" max="8206" width="0" style="13" hidden="1" customWidth="1"/>
    <col min="8207" max="8207" width="97.75" style="13" customWidth="1"/>
    <col min="8208" max="8208" width="14.125" style="13" customWidth="1"/>
    <col min="8209" max="8209" width="16" style="13" customWidth="1"/>
    <col min="8210" max="8212" width="10.125" style="13" customWidth="1"/>
    <col min="8213" max="8213" width="5.125" style="13" customWidth="1"/>
    <col min="8214" max="8448" width="9" style="13"/>
    <col min="8449" max="8449" width="4.125" style="13" customWidth="1"/>
    <col min="8450" max="8450" width="22.5" style="13" customWidth="1"/>
    <col min="8451" max="8451" width="26.625" style="13" customWidth="1"/>
    <col min="8452" max="8452" width="17.125" style="13" customWidth="1"/>
    <col min="8453" max="8453" width="8.125" style="13" customWidth="1"/>
    <col min="8454" max="8454" width="4" style="13" customWidth="1"/>
    <col min="8455" max="8455" width="0" style="13" hidden="1" customWidth="1"/>
    <col min="8456" max="8456" width="23.25" style="13" customWidth="1"/>
    <col min="8457" max="8457" width="17.125" style="13" customWidth="1"/>
    <col min="8458" max="8458" width="8.125" style="13" customWidth="1"/>
    <col min="8459" max="8459" width="4" style="13" customWidth="1"/>
    <col min="8460" max="8460" width="0" style="13" hidden="1" customWidth="1"/>
    <col min="8461" max="8461" width="8.25" style="13" customWidth="1"/>
    <col min="8462" max="8462" width="0" style="13" hidden="1" customWidth="1"/>
    <col min="8463" max="8463" width="97.75" style="13" customWidth="1"/>
    <col min="8464" max="8464" width="14.125" style="13" customWidth="1"/>
    <col min="8465" max="8465" width="16" style="13" customWidth="1"/>
    <col min="8466" max="8468" width="10.125" style="13" customWidth="1"/>
    <col min="8469" max="8469" width="5.125" style="13" customWidth="1"/>
    <col min="8470" max="8704" width="9" style="13"/>
    <col min="8705" max="8705" width="4.125" style="13" customWidth="1"/>
    <col min="8706" max="8706" width="22.5" style="13" customWidth="1"/>
    <col min="8707" max="8707" width="26.625" style="13" customWidth="1"/>
    <col min="8708" max="8708" width="17.125" style="13" customWidth="1"/>
    <col min="8709" max="8709" width="8.125" style="13" customWidth="1"/>
    <col min="8710" max="8710" width="4" style="13" customWidth="1"/>
    <col min="8711" max="8711" width="0" style="13" hidden="1" customWidth="1"/>
    <col min="8712" max="8712" width="23.25" style="13" customWidth="1"/>
    <col min="8713" max="8713" width="17.125" style="13" customWidth="1"/>
    <col min="8714" max="8714" width="8.125" style="13" customWidth="1"/>
    <col min="8715" max="8715" width="4" style="13" customWidth="1"/>
    <col min="8716" max="8716" width="0" style="13" hidden="1" customWidth="1"/>
    <col min="8717" max="8717" width="8.25" style="13" customWidth="1"/>
    <col min="8718" max="8718" width="0" style="13" hidden="1" customWidth="1"/>
    <col min="8719" max="8719" width="97.75" style="13" customWidth="1"/>
    <col min="8720" max="8720" width="14.125" style="13" customWidth="1"/>
    <col min="8721" max="8721" width="16" style="13" customWidth="1"/>
    <col min="8722" max="8724" width="10.125" style="13" customWidth="1"/>
    <col min="8725" max="8725" width="5.125" style="13" customWidth="1"/>
    <col min="8726" max="8960" width="9" style="13"/>
    <col min="8961" max="8961" width="4.125" style="13" customWidth="1"/>
    <col min="8962" max="8962" width="22.5" style="13" customWidth="1"/>
    <col min="8963" max="8963" width="26.625" style="13" customWidth="1"/>
    <col min="8964" max="8964" width="17.125" style="13" customWidth="1"/>
    <col min="8965" max="8965" width="8.125" style="13" customWidth="1"/>
    <col min="8966" max="8966" width="4" style="13" customWidth="1"/>
    <col min="8967" max="8967" width="0" style="13" hidden="1" customWidth="1"/>
    <col min="8968" max="8968" width="23.25" style="13" customWidth="1"/>
    <col min="8969" max="8969" width="17.125" style="13" customWidth="1"/>
    <col min="8970" max="8970" width="8.125" style="13" customWidth="1"/>
    <col min="8971" max="8971" width="4" style="13" customWidth="1"/>
    <col min="8972" max="8972" width="0" style="13" hidden="1" customWidth="1"/>
    <col min="8973" max="8973" width="8.25" style="13" customWidth="1"/>
    <col min="8974" max="8974" width="0" style="13" hidden="1" customWidth="1"/>
    <col min="8975" max="8975" width="97.75" style="13" customWidth="1"/>
    <col min="8976" max="8976" width="14.125" style="13" customWidth="1"/>
    <col min="8977" max="8977" width="16" style="13" customWidth="1"/>
    <col min="8978" max="8980" width="10.125" style="13" customWidth="1"/>
    <col min="8981" max="8981" width="5.125" style="13" customWidth="1"/>
    <col min="8982" max="9216" width="9" style="13"/>
    <col min="9217" max="9217" width="4.125" style="13" customWidth="1"/>
    <col min="9218" max="9218" width="22.5" style="13" customWidth="1"/>
    <col min="9219" max="9219" width="26.625" style="13" customWidth="1"/>
    <col min="9220" max="9220" width="17.125" style="13" customWidth="1"/>
    <col min="9221" max="9221" width="8.125" style="13" customWidth="1"/>
    <col min="9222" max="9222" width="4" style="13" customWidth="1"/>
    <col min="9223" max="9223" width="0" style="13" hidden="1" customWidth="1"/>
    <col min="9224" max="9224" width="23.25" style="13" customWidth="1"/>
    <col min="9225" max="9225" width="17.125" style="13" customWidth="1"/>
    <col min="9226" max="9226" width="8.125" style="13" customWidth="1"/>
    <col min="9227" max="9227" width="4" style="13" customWidth="1"/>
    <col min="9228" max="9228" width="0" style="13" hidden="1" customWidth="1"/>
    <col min="9229" max="9229" width="8.25" style="13" customWidth="1"/>
    <col min="9230" max="9230" width="0" style="13" hidden="1" customWidth="1"/>
    <col min="9231" max="9231" width="97.75" style="13" customWidth="1"/>
    <col min="9232" max="9232" width="14.125" style="13" customWidth="1"/>
    <col min="9233" max="9233" width="16" style="13" customWidth="1"/>
    <col min="9234" max="9236" width="10.125" style="13" customWidth="1"/>
    <col min="9237" max="9237" width="5.125" style="13" customWidth="1"/>
    <col min="9238" max="9472" width="9" style="13"/>
    <col min="9473" max="9473" width="4.125" style="13" customWidth="1"/>
    <col min="9474" max="9474" width="22.5" style="13" customWidth="1"/>
    <col min="9475" max="9475" width="26.625" style="13" customWidth="1"/>
    <col min="9476" max="9476" width="17.125" style="13" customWidth="1"/>
    <col min="9477" max="9477" width="8.125" style="13" customWidth="1"/>
    <col min="9478" max="9478" width="4" style="13" customWidth="1"/>
    <col min="9479" max="9479" width="0" style="13" hidden="1" customWidth="1"/>
    <col min="9480" max="9480" width="23.25" style="13" customWidth="1"/>
    <col min="9481" max="9481" width="17.125" style="13" customWidth="1"/>
    <col min="9482" max="9482" width="8.125" style="13" customWidth="1"/>
    <col min="9483" max="9483" width="4" style="13" customWidth="1"/>
    <col min="9484" max="9484" width="0" style="13" hidden="1" customWidth="1"/>
    <col min="9485" max="9485" width="8.25" style="13" customWidth="1"/>
    <col min="9486" max="9486" width="0" style="13" hidden="1" customWidth="1"/>
    <col min="9487" max="9487" width="97.75" style="13" customWidth="1"/>
    <col min="9488" max="9488" width="14.125" style="13" customWidth="1"/>
    <col min="9489" max="9489" width="16" style="13" customWidth="1"/>
    <col min="9490" max="9492" width="10.125" style="13" customWidth="1"/>
    <col min="9493" max="9493" width="5.125" style="13" customWidth="1"/>
    <col min="9494" max="9728" width="9" style="13"/>
    <col min="9729" max="9729" width="4.125" style="13" customWidth="1"/>
    <col min="9730" max="9730" width="22.5" style="13" customWidth="1"/>
    <col min="9731" max="9731" width="26.625" style="13" customWidth="1"/>
    <col min="9732" max="9732" width="17.125" style="13" customWidth="1"/>
    <col min="9733" max="9733" width="8.125" style="13" customWidth="1"/>
    <col min="9734" max="9734" width="4" style="13" customWidth="1"/>
    <col min="9735" max="9735" width="0" style="13" hidden="1" customWidth="1"/>
    <col min="9736" max="9736" width="23.25" style="13" customWidth="1"/>
    <col min="9737" max="9737" width="17.125" style="13" customWidth="1"/>
    <col min="9738" max="9738" width="8.125" style="13" customWidth="1"/>
    <col min="9739" max="9739" width="4" style="13" customWidth="1"/>
    <col min="9740" max="9740" width="0" style="13" hidden="1" customWidth="1"/>
    <col min="9741" max="9741" width="8.25" style="13" customWidth="1"/>
    <col min="9742" max="9742" width="0" style="13" hidden="1" customWidth="1"/>
    <col min="9743" max="9743" width="97.75" style="13" customWidth="1"/>
    <col min="9744" max="9744" width="14.125" style="13" customWidth="1"/>
    <col min="9745" max="9745" width="16" style="13" customWidth="1"/>
    <col min="9746" max="9748" width="10.125" style="13" customWidth="1"/>
    <col min="9749" max="9749" width="5.125" style="13" customWidth="1"/>
    <col min="9750" max="9984" width="9" style="13"/>
    <col min="9985" max="9985" width="4.125" style="13" customWidth="1"/>
    <col min="9986" max="9986" width="22.5" style="13" customWidth="1"/>
    <col min="9987" max="9987" width="26.625" style="13" customWidth="1"/>
    <col min="9988" max="9988" width="17.125" style="13" customWidth="1"/>
    <col min="9989" max="9989" width="8.125" style="13" customWidth="1"/>
    <col min="9990" max="9990" width="4" style="13" customWidth="1"/>
    <col min="9991" max="9991" width="0" style="13" hidden="1" customWidth="1"/>
    <col min="9992" max="9992" width="23.25" style="13" customWidth="1"/>
    <col min="9993" max="9993" width="17.125" style="13" customWidth="1"/>
    <col min="9994" max="9994" width="8.125" style="13" customWidth="1"/>
    <col min="9995" max="9995" width="4" style="13" customWidth="1"/>
    <col min="9996" max="9996" width="0" style="13" hidden="1" customWidth="1"/>
    <col min="9997" max="9997" width="8.25" style="13" customWidth="1"/>
    <col min="9998" max="9998" width="0" style="13" hidden="1" customWidth="1"/>
    <col min="9999" max="9999" width="97.75" style="13" customWidth="1"/>
    <col min="10000" max="10000" width="14.125" style="13" customWidth="1"/>
    <col min="10001" max="10001" width="16" style="13" customWidth="1"/>
    <col min="10002" max="10004" width="10.125" style="13" customWidth="1"/>
    <col min="10005" max="10005" width="5.125" style="13" customWidth="1"/>
    <col min="10006" max="10240" width="9" style="13"/>
    <col min="10241" max="10241" width="4.125" style="13" customWidth="1"/>
    <col min="10242" max="10242" width="22.5" style="13" customWidth="1"/>
    <col min="10243" max="10243" width="26.625" style="13" customWidth="1"/>
    <col min="10244" max="10244" width="17.125" style="13" customWidth="1"/>
    <col min="10245" max="10245" width="8.125" style="13" customWidth="1"/>
    <col min="10246" max="10246" width="4" style="13" customWidth="1"/>
    <col min="10247" max="10247" width="0" style="13" hidden="1" customWidth="1"/>
    <col min="10248" max="10248" width="23.25" style="13" customWidth="1"/>
    <col min="10249" max="10249" width="17.125" style="13" customWidth="1"/>
    <col min="10250" max="10250" width="8.125" style="13" customWidth="1"/>
    <col min="10251" max="10251" width="4" style="13" customWidth="1"/>
    <col min="10252" max="10252" width="0" style="13" hidden="1" customWidth="1"/>
    <col min="10253" max="10253" width="8.25" style="13" customWidth="1"/>
    <col min="10254" max="10254" width="0" style="13" hidden="1" customWidth="1"/>
    <col min="10255" max="10255" width="97.75" style="13" customWidth="1"/>
    <col min="10256" max="10256" width="14.125" style="13" customWidth="1"/>
    <col min="10257" max="10257" width="16" style="13" customWidth="1"/>
    <col min="10258" max="10260" width="10.125" style="13" customWidth="1"/>
    <col min="10261" max="10261" width="5.125" style="13" customWidth="1"/>
    <col min="10262" max="10496" width="9" style="13"/>
    <col min="10497" max="10497" width="4.125" style="13" customWidth="1"/>
    <col min="10498" max="10498" width="22.5" style="13" customWidth="1"/>
    <col min="10499" max="10499" width="26.625" style="13" customWidth="1"/>
    <col min="10500" max="10500" width="17.125" style="13" customWidth="1"/>
    <col min="10501" max="10501" width="8.125" style="13" customWidth="1"/>
    <col min="10502" max="10502" width="4" style="13" customWidth="1"/>
    <col min="10503" max="10503" width="0" style="13" hidden="1" customWidth="1"/>
    <col min="10504" max="10504" width="23.25" style="13" customWidth="1"/>
    <col min="10505" max="10505" width="17.125" style="13" customWidth="1"/>
    <col min="10506" max="10506" width="8.125" style="13" customWidth="1"/>
    <col min="10507" max="10507" width="4" style="13" customWidth="1"/>
    <col min="10508" max="10508" width="0" style="13" hidden="1" customWidth="1"/>
    <col min="10509" max="10509" width="8.25" style="13" customWidth="1"/>
    <col min="10510" max="10510" width="0" style="13" hidden="1" customWidth="1"/>
    <col min="10511" max="10511" width="97.75" style="13" customWidth="1"/>
    <col min="10512" max="10512" width="14.125" style="13" customWidth="1"/>
    <col min="10513" max="10513" width="16" style="13" customWidth="1"/>
    <col min="10514" max="10516" width="10.125" style="13" customWidth="1"/>
    <col min="10517" max="10517" width="5.125" style="13" customWidth="1"/>
    <col min="10518" max="10752" width="9" style="13"/>
    <col min="10753" max="10753" width="4.125" style="13" customWidth="1"/>
    <col min="10754" max="10754" width="22.5" style="13" customWidth="1"/>
    <col min="10755" max="10755" width="26.625" style="13" customWidth="1"/>
    <col min="10756" max="10756" width="17.125" style="13" customWidth="1"/>
    <col min="10757" max="10757" width="8.125" style="13" customWidth="1"/>
    <col min="10758" max="10758" width="4" style="13" customWidth="1"/>
    <col min="10759" max="10759" width="0" style="13" hidden="1" customWidth="1"/>
    <col min="10760" max="10760" width="23.25" style="13" customWidth="1"/>
    <col min="10761" max="10761" width="17.125" style="13" customWidth="1"/>
    <col min="10762" max="10762" width="8.125" style="13" customWidth="1"/>
    <col min="10763" max="10763" width="4" style="13" customWidth="1"/>
    <col min="10764" max="10764" width="0" style="13" hidden="1" customWidth="1"/>
    <col min="10765" max="10765" width="8.25" style="13" customWidth="1"/>
    <col min="10766" max="10766" width="0" style="13" hidden="1" customWidth="1"/>
    <col min="10767" max="10767" width="97.75" style="13" customWidth="1"/>
    <col min="10768" max="10768" width="14.125" style="13" customWidth="1"/>
    <col min="10769" max="10769" width="16" style="13" customWidth="1"/>
    <col min="10770" max="10772" width="10.125" style="13" customWidth="1"/>
    <col min="10773" max="10773" width="5.125" style="13" customWidth="1"/>
    <col min="10774" max="11008" width="9" style="13"/>
    <col min="11009" max="11009" width="4.125" style="13" customWidth="1"/>
    <col min="11010" max="11010" width="22.5" style="13" customWidth="1"/>
    <col min="11011" max="11011" width="26.625" style="13" customWidth="1"/>
    <col min="11012" max="11012" width="17.125" style="13" customWidth="1"/>
    <col min="11013" max="11013" width="8.125" style="13" customWidth="1"/>
    <col min="11014" max="11014" width="4" style="13" customWidth="1"/>
    <col min="11015" max="11015" width="0" style="13" hidden="1" customWidth="1"/>
    <col min="11016" max="11016" width="23.25" style="13" customWidth="1"/>
    <col min="11017" max="11017" width="17.125" style="13" customWidth="1"/>
    <col min="11018" max="11018" width="8.125" style="13" customWidth="1"/>
    <col min="11019" max="11019" width="4" style="13" customWidth="1"/>
    <col min="11020" max="11020" width="0" style="13" hidden="1" customWidth="1"/>
    <col min="11021" max="11021" width="8.25" style="13" customWidth="1"/>
    <col min="11022" max="11022" width="0" style="13" hidden="1" customWidth="1"/>
    <col min="11023" max="11023" width="97.75" style="13" customWidth="1"/>
    <col min="11024" max="11024" width="14.125" style="13" customWidth="1"/>
    <col min="11025" max="11025" width="16" style="13" customWidth="1"/>
    <col min="11026" max="11028" width="10.125" style="13" customWidth="1"/>
    <col min="11029" max="11029" width="5.125" style="13" customWidth="1"/>
    <col min="11030" max="11264" width="9" style="13"/>
    <col min="11265" max="11265" width="4.125" style="13" customWidth="1"/>
    <col min="11266" max="11266" width="22.5" style="13" customWidth="1"/>
    <col min="11267" max="11267" width="26.625" style="13" customWidth="1"/>
    <col min="11268" max="11268" width="17.125" style="13" customWidth="1"/>
    <col min="11269" max="11269" width="8.125" style="13" customWidth="1"/>
    <col min="11270" max="11270" width="4" style="13" customWidth="1"/>
    <col min="11271" max="11271" width="0" style="13" hidden="1" customWidth="1"/>
    <col min="11272" max="11272" width="23.25" style="13" customWidth="1"/>
    <col min="11273" max="11273" width="17.125" style="13" customWidth="1"/>
    <col min="11274" max="11274" width="8.125" style="13" customWidth="1"/>
    <col min="11275" max="11275" width="4" style="13" customWidth="1"/>
    <col min="11276" max="11276" width="0" style="13" hidden="1" customWidth="1"/>
    <col min="11277" max="11277" width="8.25" style="13" customWidth="1"/>
    <col min="11278" max="11278" width="0" style="13" hidden="1" customWidth="1"/>
    <col min="11279" max="11279" width="97.75" style="13" customWidth="1"/>
    <col min="11280" max="11280" width="14.125" style="13" customWidth="1"/>
    <col min="11281" max="11281" width="16" style="13" customWidth="1"/>
    <col min="11282" max="11284" width="10.125" style="13" customWidth="1"/>
    <col min="11285" max="11285" width="5.125" style="13" customWidth="1"/>
    <col min="11286" max="11520" width="9" style="13"/>
    <col min="11521" max="11521" width="4.125" style="13" customWidth="1"/>
    <col min="11522" max="11522" width="22.5" style="13" customWidth="1"/>
    <col min="11523" max="11523" width="26.625" style="13" customWidth="1"/>
    <col min="11524" max="11524" width="17.125" style="13" customWidth="1"/>
    <col min="11525" max="11525" width="8.125" style="13" customWidth="1"/>
    <col min="11526" max="11526" width="4" style="13" customWidth="1"/>
    <col min="11527" max="11527" width="0" style="13" hidden="1" customWidth="1"/>
    <col min="11528" max="11528" width="23.25" style="13" customWidth="1"/>
    <col min="11529" max="11529" width="17.125" style="13" customWidth="1"/>
    <col min="11530" max="11530" width="8.125" style="13" customWidth="1"/>
    <col min="11531" max="11531" width="4" style="13" customWidth="1"/>
    <col min="11532" max="11532" width="0" style="13" hidden="1" customWidth="1"/>
    <col min="11533" max="11533" width="8.25" style="13" customWidth="1"/>
    <col min="11534" max="11534" width="0" style="13" hidden="1" customWidth="1"/>
    <col min="11535" max="11535" width="97.75" style="13" customWidth="1"/>
    <col min="11536" max="11536" width="14.125" style="13" customWidth="1"/>
    <col min="11537" max="11537" width="16" style="13" customWidth="1"/>
    <col min="11538" max="11540" width="10.125" style="13" customWidth="1"/>
    <col min="11541" max="11541" width="5.125" style="13" customWidth="1"/>
    <col min="11542" max="11776" width="9" style="13"/>
    <col min="11777" max="11777" width="4.125" style="13" customWidth="1"/>
    <col min="11778" max="11778" width="22.5" style="13" customWidth="1"/>
    <col min="11779" max="11779" width="26.625" style="13" customWidth="1"/>
    <col min="11780" max="11780" width="17.125" style="13" customWidth="1"/>
    <col min="11781" max="11781" width="8.125" style="13" customWidth="1"/>
    <col min="11782" max="11782" width="4" style="13" customWidth="1"/>
    <col min="11783" max="11783" width="0" style="13" hidden="1" customWidth="1"/>
    <col min="11784" max="11784" width="23.25" style="13" customWidth="1"/>
    <col min="11785" max="11785" width="17.125" style="13" customWidth="1"/>
    <col min="11786" max="11786" width="8.125" style="13" customWidth="1"/>
    <col min="11787" max="11787" width="4" style="13" customWidth="1"/>
    <col min="11788" max="11788" width="0" style="13" hidden="1" customWidth="1"/>
    <col min="11789" max="11789" width="8.25" style="13" customWidth="1"/>
    <col min="11790" max="11790" width="0" style="13" hidden="1" customWidth="1"/>
    <col min="11791" max="11791" width="97.75" style="13" customWidth="1"/>
    <col min="11792" max="11792" width="14.125" style="13" customWidth="1"/>
    <col min="11793" max="11793" width="16" style="13" customWidth="1"/>
    <col min="11794" max="11796" width="10.125" style="13" customWidth="1"/>
    <col min="11797" max="11797" width="5.125" style="13" customWidth="1"/>
    <col min="11798" max="12032" width="9" style="13"/>
    <col min="12033" max="12033" width="4.125" style="13" customWidth="1"/>
    <col min="12034" max="12034" width="22.5" style="13" customWidth="1"/>
    <col min="12035" max="12035" width="26.625" style="13" customWidth="1"/>
    <col min="12036" max="12036" width="17.125" style="13" customWidth="1"/>
    <col min="12037" max="12037" width="8.125" style="13" customWidth="1"/>
    <col min="12038" max="12038" width="4" style="13" customWidth="1"/>
    <col min="12039" max="12039" width="0" style="13" hidden="1" customWidth="1"/>
    <col min="12040" max="12040" width="23.25" style="13" customWidth="1"/>
    <col min="12041" max="12041" width="17.125" style="13" customWidth="1"/>
    <col min="12042" max="12042" width="8.125" style="13" customWidth="1"/>
    <col min="12043" max="12043" width="4" style="13" customWidth="1"/>
    <col min="12044" max="12044" width="0" style="13" hidden="1" customWidth="1"/>
    <col min="12045" max="12045" width="8.25" style="13" customWidth="1"/>
    <col min="12046" max="12046" width="0" style="13" hidden="1" customWidth="1"/>
    <col min="12047" max="12047" width="97.75" style="13" customWidth="1"/>
    <col min="12048" max="12048" width="14.125" style="13" customWidth="1"/>
    <col min="12049" max="12049" width="16" style="13" customWidth="1"/>
    <col min="12050" max="12052" width="10.125" style="13" customWidth="1"/>
    <col min="12053" max="12053" width="5.125" style="13" customWidth="1"/>
    <col min="12054" max="12288" width="9" style="13"/>
    <col min="12289" max="12289" width="4.125" style="13" customWidth="1"/>
    <col min="12290" max="12290" width="22.5" style="13" customWidth="1"/>
    <col min="12291" max="12291" width="26.625" style="13" customWidth="1"/>
    <col min="12292" max="12292" width="17.125" style="13" customWidth="1"/>
    <col min="12293" max="12293" width="8.125" style="13" customWidth="1"/>
    <col min="12294" max="12294" width="4" style="13" customWidth="1"/>
    <col min="12295" max="12295" width="0" style="13" hidden="1" customWidth="1"/>
    <col min="12296" max="12296" width="23.25" style="13" customWidth="1"/>
    <col min="12297" max="12297" width="17.125" style="13" customWidth="1"/>
    <col min="12298" max="12298" width="8.125" style="13" customWidth="1"/>
    <col min="12299" max="12299" width="4" style="13" customWidth="1"/>
    <col min="12300" max="12300" width="0" style="13" hidden="1" customWidth="1"/>
    <col min="12301" max="12301" width="8.25" style="13" customWidth="1"/>
    <col min="12302" max="12302" width="0" style="13" hidden="1" customWidth="1"/>
    <col min="12303" max="12303" width="97.75" style="13" customWidth="1"/>
    <col min="12304" max="12304" width="14.125" style="13" customWidth="1"/>
    <col min="12305" max="12305" width="16" style="13" customWidth="1"/>
    <col min="12306" max="12308" width="10.125" style="13" customWidth="1"/>
    <col min="12309" max="12309" width="5.125" style="13" customWidth="1"/>
    <col min="12310" max="12544" width="9" style="13"/>
    <col min="12545" max="12545" width="4.125" style="13" customWidth="1"/>
    <col min="12546" max="12546" width="22.5" style="13" customWidth="1"/>
    <col min="12547" max="12547" width="26.625" style="13" customWidth="1"/>
    <col min="12548" max="12548" width="17.125" style="13" customWidth="1"/>
    <col min="12549" max="12549" width="8.125" style="13" customWidth="1"/>
    <col min="12550" max="12550" width="4" style="13" customWidth="1"/>
    <col min="12551" max="12551" width="0" style="13" hidden="1" customWidth="1"/>
    <col min="12552" max="12552" width="23.25" style="13" customWidth="1"/>
    <col min="12553" max="12553" width="17.125" style="13" customWidth="1"/>
    <col min="12554" max="12554" width="8.125" style="13" customWidth="1"/>
    <col min="12555" max="12555" width="4" style="13" customWidth="1"/>
    <col min="12556" max="12556" width="0" style="13" hidden="1" customWidth="1"/>
    <col min="12557" max="12557" width="8.25" style="13" customWidth="1"/>
    <col min="12558" max="12558" width="0" style="13" hidden="1" customWidth="1"/>
    <col min="12559" max="12559" width="97.75" style="13" customWidth="1"/>
    <col min="12560" max="12560" width="14.125" style="13" customWidth="1"/>
    <col min="12561" max="12561" width="16" style="13" customWidth="1"/>
    <col min="12562" max="12564" width="10.125" style="13" customWidth="1"/>
    <col min="12565" max="12565" width="5.125" style="13" customWidth="1"/>
    <col min="12566" max="12800" width="9" style="13"/>
    <col min="12801" max="12801" width="4.125" style="13" customWidth="1"/>
    <col min="12802" max="12802" width="22.5" style="13" customWidth="1"/>
    <col min="12803" max="12803" width="26.625" style="13" customWidth="1"/>
    <col min="12804" max="12804" width="17.125" style="13" customWidth="1"/>
    <col min="12805" max="12805" width="8.125" style="13" customWidth="1"/>
    <col min="12806" max="12806" width="4" style="13" customWidth="1"/>
    <col min="12807" max="12807" width="0" style="13" hidden="1" customWidth="1"/>
    <col min="12808" max="12808" width="23.25" style="13" customWidth="1"/>
    <col min="12809" max="12809" width="17.125" style="13" customWidth="1"/>
    <col min="12810" max="12810" width="8.125" style="13" customWidth="1"/>
    <col min="12811" max="12811" width="4" style="13" customWidth="1"/>
    <col min="12812" max="12812" width="0" style="13" hidden="1" customWidth="1"/>
    <col min="12813" max="12813" width="8.25" style="13" customWidth="1"/>
    <col min="12814" max="12814" width="0" style="13" hidden="1" customWidth="1"/>
    <col min="12815" max="12815" width="97.75" style="13" customWidth="1"/>
    <col min="12816" max="12816" width="14.125" style="13" customWidth="1"/>
    <col min="12817" max="12817" width="16" style="13" customWidth="1"/>
    <col min="12818" max="12820" width="10.125" style="13" customWidth="1"/>
    <col min="12821" max="12821" width="5.125" style="13" customWidth="1"/>
    <col min="12822" max="13056" width="9" style="13"/>
    <col min="13057" max="13057" width="4.125" style="13" customWidth="1"/>
    <col min="13058" max="13058" width="22.5" style="13" customWidth="1"/>
    <col min="13059" max="13059" width="26.625" style="13" customWidth="1"/>
    <col min="13060" max="13060" width="17.125" style="13" customWidth="1"/>
    <col min="13061" max="13061" width="8.125" style="13" customWidth="1"/>
    <col min="13062" max="13062" width="4" style="13" customWidth="1"/>
    <col min="13063" max="13063" width="0" style="13" hidden="1" customWidth="1"/>
    <col min="13064" max="13064" width="23.25" style="13" customWidth="1"/>
    <col min="13065" max="13065" width="17.125" style="13" customWidth="1"/>
    <col min="13066" max="13066" width="8.125" style="13" customWidth="1"/>
    <col min="13067" max="13067" width="4" style="13" customWidth="1"/>
    <col min="13068" max="13068" width="0" style="13" hidden="1" customWidth="1"/>
    <col min="13069" max="13069" width="8.25" style="13" customWidth="1"/>
    <col min="13070" max="13070" width="0" style="13" hidden="1" customWidth="1"/>
    <col min="13071" max="13071" width="97.75" style="13" customWidth="1"/>
    <col min="13072" max="13072" width="14.125" style="13" customWidth="1"/>
    <col min="13073" max="13073" width="16" style="13" customWidth="1"/>
    <col min="13074" max="13076" width="10.125" style="13" customWidth="1"/>
    <col min="13077" max="13077" width="5.125" style="13" customWidth="1"/>
    <col min="13078" max="13312" width="9" style="13"/>
    <col min="13313" max="13313" width="4.125" style="13" customWidth="1"/>
    <col min="13314" max="13314" width="22.5" style="13" customWidth="1"/>
    <col min="13315" max="13315" width="26.625" style="13" customWidth="1"/>
    <col min="13316" max="13316" width="17.125" style="13" customWidth="1"/>
    <col min="13317" max="13317" width="8.125" style="13" customWidth="1"/>
    <col min="13318" max="13318" width="4" style="13" customWidth="1"/>
    <col min="13319" max="13319" width="0" style="13" hidden="1" customWidth="1"/>
    <col min="13320" max="13320" width="23.25" style="13" customWidth="1"/>
    <col min="13321" max="13321" width="17.125" style="13" customWidth="1"/>
    <col min="13322" max="13322" width="8.125" style="13" customWidth="1"/>
    <col min="13323" max="13323" width="4" style="13" customWidth="1"/>
    <col min="13324" max="13324" width="0" style="13" hidden="1" customWidth="1"/>
    <col min="13325" max="13325" width="8.25" style="13" customWidth="1"/>
    <col min="13326" max="13326" width="0" style="13" hidden="1" customWidth="1"/>
    <col min="13327" max="13327" width="97.75" style="13" customWidth="1"/>
    <col min="13328" max="13328" width="14.125" style="13" customWidth="1"/>
    <col min="13329" max="13329" width="16" style="13" customWidth="1"/>
    <col min="13330" max="13332" width="10.125" style="13" customWidth="1"/>
    <col min="13333" max="13333" width="5.125" style="13" customWidth="1"/>
    <col min="13334" max="13568" width="9" style="13"/>
    <col min="13569" max="13569" width="4.125" style="13" customWidth="1"/>
    <col min="13570" max="13570" width="22.5" style="13" customWidth="1"/>
    <col min="13571" max="13571" width="26.625" style="13" customWidth="1"/>
    <col min="13572" max="13572" width="17.125" style="13" customWidth="1"/>
    <col min="13573" max="13573" width="8.125" style="13" customWidth="1"/>
    <col min="13574" max="13574" width="4" style="13" customWidth="1"/>
    <col min="13575" max="13575" width="0" style="13" hidden="1" customWidth="1"/>
    <col min="13576" max="13576" width="23.25" style="13" customWidth="1"/>
    <col min="13577" max="13577" width="17.125" style="13" customWidth="1"/>
    <col min="13578" max="13578" width="8.125" style="13" customWidth="1"/>
    <col min="13579" max="13579" width="4" style="13" customWidth="1"/>
    <col min="13580" max="13580" width="0" style="13" hidden="1" customWidth="1"/>
    <col min="13581" max="13581" width="8.25" style="13" customWidth="1"/>
    <col min="13582" max="13582" width="0" style="13" hidden="1" customWidth="1"/>
    <col min="13583" max="13583" width="97.75" style="13" customWidth="1"/>
    <col min="13584" max="13584" width="14.125" style="13" customWidth="1"/>
    <col min="13585" max="13585" width="16" style="13" customWidth="1"/>
    <col min="13586" max="13588" width="10.125" style="13" customWidth="1"/>
    <col min="13589" max="13589" width="5.125" style="13" customWidth="1"/>
    <col min="13590" max="13824" width="9" style="13"/>
    <col min="13825" max="13825" width="4.125" style="13" customWidth="1"/>
    <col min="13826" max="13826" width="22.5" style="13" customWidth="1"/>
    <col min="13827" max="13827" width="26.625" style="13" customWidth="1"/>
    <col min="13828" max="13828" width="17.125" style="13" customWidth="1"/>
    <col min="13829" max="13829" width="8.125" style="13" customWidth="1"/>
    <col min="13830" max="13830" width="4" style="13" customWidth="1"/>
    <col min="13831" max="13831" width="0" style="13" hidden="1" customWidth="1"/>
    <col min="13832" max="13832" width="23.25" style="13" customWidth="1"/>
    <col min="13833" max="13833" width="17.125" style="13" customWidth="1"/>
    <col min="13834" max="13834" width="8.125" style="13" customWidth="1"/>
    <col min="13835" max="13835" width="4" style="13" customWidth="1"/>
    <col min="13836" max="13836" width="0" style="13" hidden="1" customWidth="1"/>
    <col min="13837" max="13837" width="8.25" style="13" customWidth="1"/>
    <col min="13838" max="13838" width="0" style="13" hidden="1" customWidth="1"/>
    <col min="13839" max="13839" width="97.75" style="13" customWidth="1"/>
    <col min="13840" max="13840" width="14.125" style="13" customWidth="1"/>
    <col min="13841" max="13841" width="16" style="13" customWidth="1"/>
    <col min="13842" max="13844" width="10.125" style="13" customWidth="1"/>
    <col min="13845" max="13845" width="5.125" style="13" customWidth="1"/>
    <col min="13846" max="14080" width="9" style="13"/>
    <col min="14081" max="14081" width="4.125" style="13" customWidth="1"/>
    <col min="14082" max="14082" width="22.5" style="13" customWidth="1"/>
    <col min="14083" max="14083" width="26.625" style="13" customWidth="1"/>
    <col min="14084" max="14084" width="17.125" style="13" customWidth="1"/>
    <col min="14085" max="14085" width="8.125" style="13" customWidth="1"/>
    <col min="14086" max="14086" width="4" style="13" customWidth="1"/>
    <col min="14087" max="14087" width="0" style="13" hidden="1" customWidth="1"/>
    <col min="14088" max="14088" width="23.25" style="13" customWidth="1"/>
    <col min="14089" max="14089" width="17.125" style="13" customWidth="1"/>
    <col min="14090" max="14090" width="8.125" style="13" customWidth="1"/>
    <col min="14091" max="14091" width="4" style="13" customWidth="1"/>
    <col min="14092" max="14092" width="0" style="13" hidden="1" customWidth="1"/>
    <col min="14093" max="14093" width="8.25" style="13" customWidth="1"/>
    <col min="14094" max="14094" width="0" style="13" hidden="1" customWidth="1"/>
    <col min="14095" max="14095" width="97.75" style="13" customWidth="1"/>
    <col min="14096" max="14096" width="14.125" style="13" customWidth="1"/>
    <col min="14097" max="14097" width="16" style="13" customWidth="1"/>
    <col min="14098" max="14100" width="10.125" style="13" customWidth="1"/>
    <col min="14101" max="14101" width="5.125" style="13" customWidth="1"/>
    <col min="14102" max="14336" width="9" style="13"/>
    <col min="14337" max="14337" width="4.125" style="13" customWidth="1"/>
    <col min="14338" max="14338" width="22.5" style="13" customWidth="1"/>
    <col min="14339" max="14339" width="26.625" style="13" customWidth="1"/>
    <col min="14340" max="14340" width="17.125" style="13" customWidth="1"/>
    <col min="14341" max="14341" width="8.125" style="13" customWidth="1"/>
    <col min="14342" max="14342" width="4" style="13" customWidth="1"/>
    <col min="14343" max="14343" width="0" style="13" hidden="1" customWidth="1"/>
    <col min="14344" max="14344" width="23.25" style="13" customWidth="1"/>
    <col min="14345" max="14345" width="17.125" style="13" customWidth="1"/>
    <col min="14346" max="14346" width="8.125" style="13" customWidth="1"/>
    <col min="14347" max="14347" width="4" style="13" customWidth="1"/>
    <col min="14348" max="14348" width="0" style="13" hidden="1" customWidth="1"/>
    <col min="14349" max="14349" width="8.25" style="13" customWidth="1"/>
    <col min="14350" max="14350" width="0" style="13" hidden="1" customWidth="1"/>
    <col min="14351" max="14351" width="97.75" style="13" customWidth="1"/>
    <col min="14352" max="14352" width="14.125" style="13" customWidth="1"/>
    <col min="14353" max="14353" width="16" style="13" customWidth="1"/>
    <col min="14354" max="14356" width="10.125" style="13" customWidth="1"/>
    <col min="14357" max="14357" width="5.125" style="13" customWidth="1"/>
    <col min="14358" max="14592" width="9" style="13"/>
    <col min="14593" max="14593" width="4.125" style="13" customWidth="1"/>
    <col min="14594" max="14594" width="22.5" style="13" customWidth="1"/>
    <col min="14595" max="14595" width="26.625" style="13" customWidth="1"/>
    <col min="14596" max="14596" width="17.125" style="13" customWidth="1"/>
    <col min="14597" max="14597" width="8.125" style="13" customWidth="1"/>
    <col min="14598" max="14598" width="4" style="13" customWidth="1"/>
    <col min="14599" max="14599" width="0" style="13" hidden="1" customWidth="1"/>
    <col min="14600" max="14600" width="23.25" style="13" customWidth="1"/>
    <col min="14601" max="14601" width="17.125" style="13" customWidth="1"/>
    <col min="14602" max="14602" width="8.125" style="13" customWidth="1"/>
    <col min="14603" max="14603" width="4" style="13" customWidth="1"/>
    <col min="14604" max="14604" width="0" style="13" hidden="1" customWidth="1"/>
    <col min="14605" max="14605" width="8.25" style="13" customWidth="1"/>
    <col min="14606" max="14606" width="0" style="13" hidden="1" customWidth="1"/>
    <col min="14607" max="14607" width="97.75" style="13" customWidth="1"/>
    <col min="14608" max="14608" width="14.125" style="13" customWidth="1"/>
    <col min="14609" max="14609" width="16" style="13" customWidth="1"/>
    <col min="14610" max="14612" width="10.125" style="13" customWidth="1"/>
    <col min="14613" max="14613" width="5.125" style="13" customWidth="1"/>
    <col min="14614" max="14848" width="9" style="13"/>
    <col min="14849" max="14849" width="4.125" style="13" customWidth="1"/>
    <col min="14850" max="14850" width="22.5" style="13" customWidth="1"/>
    <col min="14851" max="14851" width="26.625" style="13" customWidth="1"/>
    <col min="14852" max="14852" width="17.125" style="13" customWidth="1"/>
    <col min="14853" max="14853" width="8.125" style="13" customWidth="1"/>
    <col min="14854" max="14854" width="4" style="13" customWidth="1"/>
    <col min="14855" max="14855" width="0" style="13" hidden="1" customWidth="1"/>
    <col min="14856" max="14856" width="23.25" style="13" customWidth="1"/>
    <col min="14857" max="14857" width="17.125" style="13" customWidth="1"/>
    <col min="14858" max="14858" width="8.125" style="13" customWidth="1"/>
    <col min="14859" max="14859" width="4" style="13" customWidth="1"/>
    <col min="14860" max="14860" width="0" style="13" hidden="1" customWidth="1"/>
    <col min="14861" max="14861" width="8.25" style="13" customWidth="1"/>
    <col min="14862" max="14862" width="0" style="13" hidden="1" customWidth="1"/>
    <col min="14863" max="14863" width="97.75" style="13" customWidth="1"/>
    <col min="14864" max="14864" width="14.125" style="13" customWidth="1"/>
    <col min="14865" max="14865" width="16" style="13" customWidth="1"/>
    <col min="14866" max="14868" width="10.125" style="13" customWidth="1"/>
    <col min="14869" max="14869" width="5.125" style="13" customWidth="1"/>
    <col min="14870" max="15104" width="9" style="13"/>
    <col min="15105" max="15105" width="4.125" style="13" customWidth="1"/>
    <col min="15106" max="15106" width="22.5" style="13" customWidth="1"/>
    <col min="15107" max="15107" width="26.625" style="13" customWidth="1"/>
    <col min="15108" max="15108" width="17.125" style="13" customWidth="1"/>
    <col min="15109" max="15109" width="8.125" style="13" customWidth="1"/>
    <col min="15110" max="15110" width="4" style="13" customWidth="1"/>
    <col min="15111" max="15111" width="0" style="13" hidden="1" customWidth="1"/>
    <col min="15112" max="15112" width="23.25" style="13" customWidth="1"/>
    <col min="15113" max="15113" width="17.125" style="13" customWidth="1"/>
    <col min="15114" max="15114" width="8.125" style="13" customWidth="1"/>
    <col min="15115" max="15115" width="4" style="13" customWidth="1"/>
    <col min="15116" max="15116" width="0" style="13" hidden="1" customWidth="1"/>
    <col min="15117" max="15117" width="8.25" style="13" customWidth="1"/>
    <col min="15118" max="15118" width="0" style="13" hidden="1" customWidth="1"/>
    <col min="15119" max="15119" width="97.75" style="13" customWidth="1"/>
    <col min="15120" max="15120" width="14.125" style="13" customWidth="1"/>
    <col min="15121" max="15121" width="16" style="13" customWidth="1"/>
    <col min="15122" max="15124" width="10.125" style="13" customWidth="1"/>
    <col min="15125" max="15125" width="5.125" style="13" customWidth="1"/>
    <col min="15126" max="15360" width="9" style="13"/>
    <col min="15361" max="15361" width="4.125" style="13" customWidth="1"/>
    <col min="15362" max="15362" width="22.5" style="13" customWidth="1"/>
    <col min="15363" max="15363" width="26.625" style="13" customWidth="1"/>
    <col min="15364" max="15364" width="17.125" style="13" customWidth="1"/>
    <col min="15365" max="15365" width="8.125" style="13" customWidth="1"/>
    <col min="15366" max="15366" width="4" style="13" customWidth="1"/>
    <col min="15367" max="15367" width="0" style="13" hidden="1" customWidth="1"/>
    <col min="15368" max="15368" width="23.25" style="13" customWidth="1"/>
    <col min="15369" max="15369" width="17.125" style="13" customWidth="1"/>
    <col min="15370" max="15370" width="8.125" style="13" customWidth="1"/>
    <col min="15371" max="15371" width="4" style="13" customWidth="1"/>
    <col min="15372" max="15372" width="0" style="13" hidden="1" customWidth="1"/>
    <col min="15373" max="15373" width="8.25" style="13" customWidth="1"/>
    <col min="15374" max="15374" width="0" style="13" hidden="1" customWidth="1"/>
    <col min="15375" max="15375" width="97.75" style="13" customWidth="1"/>
    <col min="15376" max="15376" width="14.125" style="13" customWidth="1"/>
    <col min="15377" max="15377" width="16" style="13" customWidth="1"/>
    <col min="15378" max="15380" width="10.125" style="13" customWidth="1"/>
    <col min="15381" max="15381" width="5.125" style="13" customWidth="1"/>
    <col min="15382" max="15616" width="9" style="13"/>
    <col min="15617" max="15617" width="4.125" style="13" customWidth="1"/>
    <col min="15618" max="15618" width="22.5" style="13" customWidth="1"/>
    <col min="15619" max="15619" width="26.625" style="13" customWidth="1"/>
    <col min="15620" max="15620" width="17.125" style="13" customWidth="1"/>
    <col min="15621" max="15621" width="8.125" style="13" customWidth="1"/>
    <col min="15622" max="15622" width="4" style="13" customWidth="1"/>
    <col min="15623" max="15623" width="0" style="13" hidden="1" customWidth="1"/>
    <col min="15624" max="15624" width="23.25" style="13" customWidth="1"/>
    <col min="15625" max="15625" width="17.125" style="13" customWidth="1"/>
    <col min="15626" max="15626" width="8.125" style="13" customWidth="1"/>
    <col min="15627" max="15627" width="4" style="13" customWidth="1"/>
    <col min="15628" max="15628" width="0" style="13" hidden="1" customWidth="1"/>
    <col min="15629" max="15629" width="8.25" style="13" customWidth="1"/>
    <col min="15630" max="15630" width="0" style="13" hidden="1" customWidth="1"/>
    <col min="15631" max="15631" width="97.75" style="13" customWidth="1"/>
    <col min="15632" max="15632" width="14.125" style="13" customWidth="1"/>
    <col min="15633" max="15633" width="16" style="13" customWidth="1"/>
    <col min="15634" max="15636" width="10.125" style="13" customWidth="1"/>
    <col min="15637" max="15637" width="5.125" style="13" customWidth="1"/>
    <col min="15638" max="15872" width="9" style="13"/>
    <col min="15873" max="15873" width="4.125" style="13" customWidth="1"/>
    <col min="15874" max="15874" width="22.5" style="13" customWidth="1"/>
    <col min="15875" max="15875" width="26.625" style="13" customWidth="1"/>
    <col min="15876" max="15876" width="17.125" style="13" customWidth="1"/>
    <col min="15877" max="15877" width="8.125" style="13" customWidth="1"/>
    <col min="15878" max="15878" width="4" style="13" customWidth="1"/>
    <col min="15879" max="15879" width="0" style="13" hidden="1" customWidth="1"/>
    <col min="15880" max="15880" width="23.25" style="13" customWidth="1"/>
    <col min="15881" max="15881" width="17.125" style="13" customWidth="1"/>
    <col min="15882" max="15882" width="8.125" style="13" customWidth="1"/>
    <col min="15883" max="15883" width="4" style="13" customWidth="1"/>
    <col min="15884" max="15884" width="0" style="13" hidden="1" customWidth="1"/>
    <col min="15885" max="15885" width="8.25" style="13" customWidth="1"/>
    <col min="15886" max="15886" width="0" style="13" hidden="1" customWidth="1"/>
    <col min="15887" max="15887" width="97.75" style="13" customWidth="1"/>
    <col min="15888" max="15888" width="14.125" style="13" customWidth="1"/>
    <col min="15889" max="15889" width="16" style="13" customWidth="1"/>
    <col min="15890" max="15892" width="10.125" style="13" customWidth="1"/>
    <col min="15893" max="15893" width="5.125" style="13" customWidth="1"/>
    <col min="15894" max="16128" width="9" style="13"/>
    <col min="16129" max="16129" width="4.125" style="13" customWidth="1"/>
    <col min="16130" max="16130" width="22.5" style="13" customWidth="1"/>
    <col min="16131" max="16131" width="26.625" style="13" customWidth="1"/>
    <col min="16132" max="16132" width="17.125" style="13" customWidth="1"/>
    <col min="16133" max="16133" width="8.125" style="13" customWidth="1"/>
    <col min="16134" max="16134" width="4" style="13" customWidth="1"/>
    <col min="16135" max="16135" width="0" style="13" hidden="1" customWidth="1"/>
    <col min="16136" max="16136" width="23.25" style="13" customWidth="1"/>
    <col min="16137" max="16137" width="17.125" style="13" customWidth="1"/>
    <col min="16138" max="16138" width="8.125" style="13" customWidth="1"/>
    <col min="16139" max="16139" width="4" style="13" customWidth="1"/>
    <col min="16140" max="16140" width="0" style="13" hidden="1" customWidth="1"/>
    <col min="16141" max="16141" width="8.25" style="13" customWidth="1"/>
    <col min="16142" max="16142" width="0" style="13" hidden="1" customWidth="1"/>
    <col min="16143" max="16143" width="97.75" style="13" customWidth="1"/>
    <col min="16144" max="16144" width="14.125" style="13" customWidth="1"/>
    <col min="16145" max="16145" width="16" style="13" customWidth="1"/>
    <col min="16146" max="16148" width="10.125" style="13" customWidth="1"/>
    <col min="16149" max="16149" width="5.125" style="13" customWidth="1"/>
    <col min="16150" max="16384" width="9" style="13"/>
  </cols>
  <sheetData>
    <row r="1" spans="1:21" ht="36.75" customHeight="1" x14ac:dyDescent="0.15">
      <c r="A1" s="11" t="s">
        <v>105</v>
      </c>
      <c r="B1" s="11"/>
      <c r="C1" s="12"/>
      <c r="D1" s="13"/>
      <c r="E1" s="12"/>
      <c r="F1" s="12"/>
      <c r="G1" s="12"/>
      <c r="H1" s="210"/>
      <c r="I1" s="210"/>
      <c r="J1" s="211"/>
      <c r="K1" s="211"/>
      <c r="L1" s="211"/>
      <c r="M1" s="211"/>
      <c r="N1" s="211"/>
      <c r="O1" s="211"/>
      <c r="P1" s="12"/>
      <c r="Q1" s="12"/>
      <c r="R1" s="15"/>
      <c r="S1" s="15"/>
      <c r="T1" s="13"/>
      <c r="U1" s="13"/>
    </row>
    <row r="2" spans="1:21" ht="36.75" customHeight="1" x14ac:dyDescent="0.15">
      <c r="A2" s="210" t="s">
        <v>106</v>
      </c>
      <c r="B2" s="210"/>
      <c r="C2" s="211"/>
      <c r="D2" s="211"/>
      <c r="E2" s="211"/>
      <c r="F2" s="211"/>
      <c r="G2" s="211"/>
      <c r="H2" s="211"/>
      <c r="I2" s="211"/>
      <c r="J2" s="211"/>
      <c r="K2" s="211"/>
      <c r="L2" s="211"/>
      <c r="M2" s="211"/>
      <c r="N2" s="211"/>
      <c r="O2" s="211"/>
      <c r="P2" s="211"/>
      <c r="Q2" s="211"/>
      <c r="R2" s="211"/>
      <c r="S2" s="211"/>
      <c r="T2" s="211"/>
      <c r="U2" s="13"/>
    </row>
    <row r="3" spans="1:21" ht="18.75" customHeight="1" x14ac:dyDescent="0.15">
      <c r="A3" s="16"/>
      <c r="B3" s="16"/>
      <c r="C3" s="12"/>
      <c r="D3" s="13"/>
      <c r="E3" s="17"/>
      <c r="F3" s="12"/>
      <c r="G3" s="12"/>
      <c r="H3" s="12"/>
      <c r="I3" s="13"/>
      <c r="J3" s="12"/>
      <c r="K3" s="18"/>
      <c r="L3" s="18"/>
      <c r="M3" s="18"/>
      <c r="N3" s="18"/>
      <c r="O3" s="12"/>
      <c r="P3" s="19"/>
      <c r="Q3" s="212" t="s">
        <v>107</v>
      </c>
      <c r="R3" s="213"/>
      <c r="S3" s="213"/>
      <c r="T3" s="214"/>
      <c r="U3" s="13"/>
    </row>
    <row r="4" spans="1:21" ht="15.75" customHeight="1" x14ac:dyDescent="0.15">
      <c r="A4" s="16"/>
      <c r="B4" s="16"/>
      <c r="C4" s="12"/>
      <c r="D4" s="13"/>
      <c r="E4" s="17"/>
      <c r="F4" s="12"/>
      <c r="G4" s="12"/>
      <c r="H4" s="12"/>
      <c r="I4" s="13"/>
      <c r="J4" s="12"/>
      <c r="K4" s="18"/>
      <c r="L4" s="18"/>
      <c r="M4" s="18"/>
      <c r="N4" s="20"/>
      <c r="O4" s="12"/>
      <c r="P4" s="21"/>
      <c r="Q4" s="22"/>
      <c r="R4" s="23" t="s">
        <v>5</v>
      </c>
      <c r="S4" s="24" t="s">
        <v>218</v>
      </c>
      <c r="T4" s="24" t="s">
        <v>109</v>
      </c>
      <c r="U4" s="13"/>
    </row>
    <row r="5" spans="1:21" ht="22.5" customHeight="1" x14ac:dyDescent="0.15">
      <c r="A5" s="16"/>
      <c r="B5" s="16"/>
      <c r="C5" s="12"/>
      <c r="D5" s="13"/>
      <c r="E5" s="17"/>
      <c r="F5" s="12"/>
      <c r="G5" s="12"/>
      <c r="H5" s="12"/>
      <c r="I5" s="13"/>
      <c r="J5" s="12"/>
      <c r="K5" s="18"/>
      <c r="L5" s="18"/>
      <c r="M5" s="18"/>
      <c r="N5" s="20"/>
      <c r="O5" s="12"/>
      <c r="P5" s="25"/>
      <c r="Q5" s="26" t="s">
        <v>110</v>
      </c>
      <c r="R5" s="27"/>
      <c r="S5" s="28"/>
      <c r="T5" s="28"/>
      <c r="U5" s="13"/>
    </row>
    <row r="6" spans="1:21" ht="22.5" customHeight="1" x14ac:dyDescent="0.15">
      <c r="A6" s="16"/>
      <c r="B6" s="16"/>
      <c r="C6" s="12"/>
      <c r="D6" s="29"/>
      <c r="E6" s="17"/>
      <c r="F6" s="12"/>
      <c r="G6" s="12"/>
      <c r="H6" s="12"/>
      <c r="I6" s="29"/>
      <c r="J6" s="12"/>
      <c r="K6" s="18"/>
      <c r="L6" s="18"/>
      <c r="M6" s="18"/>
      <c r="N6" s="20"/>
      <c r="O6" s="12"/>
      <c r="P6" s="25"/>
      <c r="Q6" s="26" t="s">
        <v>111</v>
      </c>
      <c r="R6" s="27"/>
      <c r="S6" s="28"/>
      <c r="T6" s="28"/>
      <c r="U6" s="13"/>
    </row>
    <row r="7" spans="1:21" ht="22.5" customHeight="1" x14ac:dyDescent="0.15">
      <c r="A7" s="16"/>
      <c r="B7" s="16"/>
      <c r="C7" s="12"/>
      <c r="D7" s="30"/>
      <c r="E7" s="17"/>
      <c r="F7" s="12"/>
      <c r="G7" s="12"/>
      <c r="I7" s="30"/>
      <c r="J7" s="12"/>
      <c r="K7" s="18"/>
      <c r="L7" s="18"/>
      <c r="M7" s="18"/>
      <c r="N7" s="32"/>
      <c r="O7" s="12"/>
      <c r="P7" s="25"/>
      <c r="Q7" s="26" t="s">
        <v>112</v>
      </c>
      <c r="R7" s="27"/>
      <c r="S7" s="28"/>
      <c r="T7" s="28"/>
      <c r="U7" s="33"/>
    </row>
    <row r="8" spans="1:21" ht="27.75" customHeight="1" thickBot="1" x14ac:dyDescent="0.3">
      <c r="A8" s="215" t="s">
        <v>219</v>
      </c>
      <c r="B8" s="216"/>
      <c r="C8" s="216"/>
      <c r="D8" s="216"/>
      <c r="E8" s="216"/>
      <c r="F8" s="216"/>
      <c r="G8" s="12"/>
      <c r="H8" s="12"/>
      <c r="I8" s="34"/>
      <c r="J8" s="12"/>
      <c r="K8" s="18"/>
      <c r="L8" s="18"/>
      <c r="M8" s="18"/>
      <c r="N8" s="32"/>
      <c r="O8" s="12"/>
      <c r="P8" s="35"/>
      <c r="Q8" s="34"/>
      <c r="R8" s="36"/>
      <c r="S8" s="36"/>
      <c r="T8" s="37"/>
      <c r="U8" s="33"/>
    </row>
    <row r="9" spans="1:21" customFormat="1" ht="42" customHeight="1" thickBot="1" x14ac:dyDescent="0.2">
      <c r="A9" s="38"/>
      <c r="B9" s="39" t="s">
        <v>114</v>
      </c>
      <c r="C9" s="40" t="s">
        <v>115</v>
      </c>
      <c r="D9" s="41" t="s">
        <v>116</v>
      </c>
      <c r="E9" s="42" t="s">
        <v>117</v>
      </c>
      <c r="F9" s="43" t="s">
        <v>118</v>
      </c>
      <c r="G9" s="40" t="s">
        <v>119</v>
      </c>
      <c r="H9" s="39" t="s">
        <v>115</v>
      </c>
      <c r="I9" s="41" t="s">
        <v>116</v>
      </c>
      <c r="J9" s="44" t="s">
        <v>120</v>
      </c>
      <c r="K9" s="43" t="s">
        <v>118</v>
      </c>
      <c r="L9" s="43" t="s">
        <v>119</v>
      </c>
      <c r="M9" s="43" t="s">
        <v>121</v>
      </c>
      <c r="N9" s="45" t="s">
        <v>122</v>
      </c>
      <c r="O9" s="46" t="s">
        <v>123</v>
      </c>
      <c r="P9" s="43" t="s">
        <v>124</v>
      </c>
      <c r="Q9" s="47" t="s">
        <v>116</v>
      </c>
      <c r="R9" s="48" t="s">
        <v>125</v>
      </c>
      <c r="S9" s="49" t="s">
        <v>126</v>
      </c>
      <c r="T9" s="50" t="s">
        <v>127</v>
      </c>
      <c r="U9" s="51"/>
    </row>
    <row r="10" spans="1:21" ht="18.75" customHeight="1" x14ac:dyDescent="0.15">
      <c r="A10" s="217" t="s">
        <v>128</v>
      </c>
      <c r="B10" s="52" t="s">
        <v>220</v>
      </c>
      <c r="C10" s="53" t="s">
        <v>221</v>
      </c>
      <c r="D10" s="54" t="s">
        <v>146</v>
      </c>
      <c r="E10" s="55">
        <v>40</v>
      </c>
      <c r="F10" s="56" t="s">
        <v>132</v>
      </c>
      <c r="G10" s="57"/>
      <c r="H10" s="58" t="s">
        <v>221</v>
      </c>
      <c r="I10" s="54" t="s">
        <v>146</v>
      </c>
      <c r="J10" s="56">
        <f>ROUNDUP(E10*0.75,2)</f>
        <v>30</v>
      </c>
      <c r="K10" s="56" t="s">
        <v>132</v>
      </c>
      <c r="L10" s="56"/>
      <c r="M10" s="56">
        <f>ROUNDUP((R5*E10)+(R6*J10)+(R7*(E10*2)),2)</f>
        <v>0</v>
      </c>
      <c r="N10" s="59">
        <f>M10</f>
        <v>0</v>
      </c>
      <c r="O10" s="52" t="s">
        <v>222</v>
      </c>
      <c r="P10" s="60" t="s">
        <v>179</v>
      </c>
      <c r="Q10" s="54" t="s">
        <v>139</v>
      </c>
      <c r="R10" s="61">
        <v>2</v>
      </c>
      <c r="S10" s="55">
        <f>ROUNDUP(R10*0.75,2)</f>
        <v>1.5</v>
      </c>
      <c r="T10" s="62">
        <f>ROUNDUP((R5*R10)+(R6*S10)+(R7*(R10*2)),2)</f>
        <v>0</v>
      </c>
    </row>
    <row r="11" spans="1:21" ht="18.75" customHeight="1" x14ac:dyDescent="0.15">
      <c r="A11" s="218"/>
      <c r="B11" s="75"/>
      <c r="C11" s="76" t="s">
        <v>223</v>
      </c>
      <c r="D11" s="77"/>
      <c r="E11" s="78">
        <v>20</v>
      </c>
      <c r="F11" s="79" t="s">
        <v>132</v>
      </c>
      <c r="G11" s="80" t="s">
        <v>224</v>
      </c>
      <c r="H11" s="81" t="s">
        <v>223</v>
      </c>
      <c r="I11" s="77"/>
      <c r="J11" s="79">
        <f>ROUNDUP(E11*0.75,2)</f>
        <v>15</v>
      </c>
      <c r="K11" s="79" t="s">
        <v>132</v>
      </c>
      <c r="L11" s="79" t="s">
        <v>224</v>
      </c>
      <c r="M11" s="79">
        <f>ROUNDUP((R5*E11)+(R6*J11)+(R7*(E11*2)),2)</f>
        <v>0</v>
      </c>
      <c r="N11" s="82">
        <f>M11</f>
        <v>0</v>
      </c>
      <c r="O11" s="104" t="s">
        <v>225</v>
      </c>
      <c r="P11" s="83" t="s">
        <v>134</v>
      </c>
      <c r="Q11" s="77"/>
      <c r="R11" s="84">
        <v>2</v>
      </c>
      <c r="S11" s="78">
        <f>ROUNDUP(R11*0.75,2)</f>
        <v>1.5</v>
      </c>
      <c r="T11" s="85">
        <f>ROUNDUP((R5*R11)+(R6*S11)+(R7*(R11*2)),2)</f>
        <v>0</v>
      </c>
    </row>
    <row r="12" spans="1:21" ht="18.75" customHeight="1" x14ac:dyDescent="0.15">
      <c r="A12" s="218"/>
      <c r="B12" s="75"/>
      <c r="C12" s="76" t="s">
        <v>135</v>
      </c>
      <c r="D12" s="77"/>
      <c r="E12" s="78">
        <v>30</v>
      </c>
      <c r="F12" s="79" t="s">
        <v>132</v>
      </c>
      <c r="G12" s="80"/>
      <c r="H12" s="81" t="s">
        <v>135</v>
      </c>
      <c r="I12" s="77"/>
      <c r="J12" s="79">
        <f>ROUNDUP(E12*0.75,2)</f>
        <v>22.5</v>
      </c>
      <c r="K12" s="79" t="s">
        <v>132</v>
      </c>
      <c r="L12" s="79"/>
      <c r="M12" s="79">
        <f>ROUNDUP((R5*E12)+(R6*J12)+(R7*(E12*2)),2)</f>
        <v>0</v>
      </c>
      <c r="N12" s="82">
        <f>ROUND(M12+(M12*6/100),2)</f>
        <v>0</v>
      </c>
      <c r="O12" s="98" t="s">
        <v>226</v>
      </c>
      <c r="P12" s="83" t="s">
        <v>149</v>
      </c>
      <c r="Q12" s="77"/>
      <c r="R12" s="84">
        <v>12</v>
      </c>
      <c r="S12" s="78">
        <f>ROUNDUP(R12*0.75,2)</f>
        <v>9</v>
      </c>
      <c r="T12" s="85">
        <f>ROUNDUP((R5*R12)+(R6*S12)+(R7*(R12*2)),2)</f>
        <v>0</v>
      </c>
    </row>
    <row r="13" spans="1:21" ht="18.75" customHeight="1" x14ac:dyDescent="0.15">
      <c r="A13" s="218"/>
      <c r="B13" s="75"/>
      <c r="C13" s="76" t="s">
        <v>143</v>
      </c>
      <c r="D13" s="77"/>
      <c r="E13" s="78">
        <v>5</v>
      </c>
      <c r="F13" s="79" t="s">
        <v>132</v>
      </c>
      <c r="G13" s="80"/>
      <c r="H13" s="81" t="s">
        <v>143</v>
      </c>
      <c r="I13" s="77"/>
      <c r="J13" s="79">
        <f>ROUNDUP(E13*0.75,2)</f>
        <v>3.75</v>
      </c>
      <c r="K13" s="79" t="s">
        <v>132</v>
      </c>
      <c r="L13" s="79"/>
      <c r="M13" s="79">
        <f>ROUNDUP((R5*E13)+(R6*J13)+(R7*(E13*2)),2)</f>
        <v>0</v>
      </c>
      <c r="N13" s="82">
        <f>ROUND(M13+(M13*10/100),2)</f>
        <v>0</v>
      </c>
      <c r="O13" s="75" t="s">
        <v>227</v>
      </c>
      <c r="P13" s="83" t="s">
        <v>150</v>
      </c>
      <c r="Q13" s="77"/>
      <c r="R13" s="84">
        <v>2</v>
      </c>
      <c r="S13" s="78">
        <f>ROUNDUP(R13*0.75,2)</f>
        <v>1.5</v>
      </c>
      <c r="T13" s="85">
        <f>ROUNDUP((R5*R13)+(R6*S13)+(R7*(R13*2)),2)</f>
        <v>0</v>
      </c>
    </row>
    <row r="14" spans="1:21" ht="18.75" customHeight="1" x14ac:dyDescent="0.15">
      <c r="A14" s="218"/>
      <c r="B14" s="75"/>
      <c r="C14" s="76" t="s">
        <v>176</v>
      </c>
      <c r="D14" s="77"/>
      <c r="E14" s="78">
        <v>0.5</v>
      </c>
      <c r="F14" s="79" t="s">
        <v>132</v>
      </c>
      <c r="G14" s="80"/>
      <c r="H14" s="81" t="s">
        <v>176</v>
      </c>
      <c r="I14" s="77"/>
      <c r="J14" s="79">
        <f>ROUNDUP(E14*0.75,2)</f>
        <v>0.38</v>
      </c>
      <c r="K14" s="79" t="s">
        <v>132</v>
      </c>
      <c r="L14" s="79"/>
      <c r="M14" s="79">
        <f>ROUNDUP((R5*E14)+(R6*J14)+(R7*(E14*2)),2)</f>
        <v>0</v>
      </c>
      <c r="N14" s="82">
        <f>ROUND(M14+(M14*10/100),2)</f>
        <v>0</v>
      </c>
      <c r="O14" s="75" t="s">
        <v>148</v>
      </c>
      <c r="P14" s="83" t="s">
        <v>151</v>
      </c>
      <c r="Q14" s="77"/>
      <c r="R14" s="84">
        <v>0.6</v>
      </c>
      <c r="S14" s="78">
        <f>ROUNDUP(R14*0.75,2)</f>
        <v>0.45</v>
      </c>
      <c r="T14" s="85">
        <f>ROUNDUP((R5*R14)+(R6*S14)+(R7*(R14*2)),2)</f>
        <v>0</v>
      </c>
    </row>
    <row r="15" spans="1:21" ht="18.75" customHeight="1" x14ac:dyDescent="0.15">
      <c r="A15" s="218"/>
      <c r="B15" s="64"/>
      <c r="C15" s="65"/>
      <c r="D15" s="66"/>
      <c r="E15" s="67"/>
      <c r="F15" s="68"/>
      <c r="G15" s="69"/>
      <c r="H15" s="70"/>
      <c r="I15" s="66"/>
      <c r="J15" s="68"/>
      <c r="K15" s="68"/>
      <c r="L15" s="68"/>
      <c r="M15" s="68"/>
      <c r="N15" s="71"/>
      <c r="O15" s="64"/>
      <c r="P15" s="72"/>
      <c r="Q15" s="66"/>
      <c r="R15" s="73"/>
      <c r="S15" s="67"/>
      <c r="T15" s="74"/>
    </row>
    <row r="16" spans="1:21" ht="18.75" customHeight="1" x14ac:dyDescent="0.15">
      <c r="A16" s="218"/>
      <c r="B16" s="75" t="s">
        <v>228</v>
      </c>
      <c r="C16" s="76" t="s">
        <v>157</v>
      </c>
      <c r="D16" s="77"/>
      <c r="E16" s="78">
        <v>30</v>
      </c>
      <c r="F16" s="79" t="s">
        <v>132</v>
      </c>
      <c r="G16" s="80"/>
      <c r="H16" s="81" t="s">
        <v>157</v>
      </c>
      <c r="I16" s="77"/>
      <c r="J16" s="79">
        <f>ROUNDUP(E16*0.75,2)</f>
        <v>22.5</v>
      </c>
      <c r="K16" s="79" t="s">
        <v>132</v>
      </c>
      <c r="L16" s="79"/>
      <c r="M16" s="79">
        <f>ROUNDUP((R5*E16)+(R6*J16)+(R7*(E16*2)),2)</f>
        <v>0</v>
      </c>
      <c r="N16" s="82">
        <f>ROUND(M16+(M16*3/100),2)</f>
        <v>0</v>
      </c>
      <c r="O16" s="75" t="s">
        <v>153</v>
      </c>
      <c r="P16" s="83" t="s">
        <v>151</v>
      </c>
      <c r="Q16" s="77"/>
      <c r="R16" s="84">
        <v>1</v>
      </c>
      <c r="S16" s="78">
        <f>ROUNDUP(R16*0.75,2)</f>
        <v>0.75</v>
      </c>
      <c r="T16" s="85">
        <f>ROUNDUP((R5*R16)+(R6*S16)+(R7*(R16*2)),2)</f>
        <v>0</v>
      </c>
    </row>
    <row r="17" spans="1:20" ht="18.75" customHeight="1" x14ac:dyDescent="0.15">
      <c r="A17" s="218"/>
      <c r="B17" s="75"/>
      <c r="C17" s="76" t="s">
        <v>229</v>
      </c>
      <c r="D17" s="77"/>
      <c r="E17" s="78">
        <v>10</v>
      </c>
      <c r="F17" s="79" t="s">
        <v>132</v>
      </c>
      <c r="G17" s="80"/>
      <c r="H17" s="81" t="s">
        <v>229</v>
      </c>
      <c r="I17" s="77"/>
      <c r="J17" s="79">
        <f>ROUNDUP(E17*0.75,2)</f>
        <v>7.5</v>
      </c>
      <c r="K17" s="79" t="s">
        <v>132</v>
      </c>
      <c r="L17" s="79"/>
      <c r="M17" s="79">
        <f>ROUNDUP((R5*E17)+(R6*J17)+(R7*(E17*2)),2)</f>
        <v>0</v>
      </c>
      <c r="N17" s="82">
        <f>ROUND(M17+(M17*15/100),2)</f>
        <v>0</v>
      </c>
      <c r="O17" s="75" t="s">
        <v>230</v>
      </c>
      <c r="P17" s="83" t="s">
        <v>209</v>
      </c>
      <c r="Q17" s="77" t="s">
        <v>146</v>
      </c>
      <c r="R17" s="84">
        <v>1</v>
      </c>
      <c r="S17" s="78">
        <f>ROUNDUP(R17*0.75,2)</f>
        <v>0.75</v>
      </c>
      <c r="T17" s="85">
        <f>ROUNDUP((R5*R17)+(R6*S17)+(R7*(R17*2)),2)</f>
        <v>0</v>
      </c>
    </row>
    <row r="18" spans="1:20" ht="18.75" customHeight="1" x14ac:dyDescent="0.15">
      <c r="A18" s="218"/>
      <c r="B18" s="75"/>
      <c r="C18" s="76"/>
      <c r="D18" s="77"/>
      <c r="E18" s="78"/>
      <c r="F18" s="79"/>
      <c r="G18" s="80"/>
      <c r="H18" s="81"/>
      <c r="I18" s="77"/>
      <c r="J18" s="79"/>
      <c r="K18" s="79"/>
      <c r="L18" s="79"/>
      <c r="M18" s="79"/>
      <c r="N18" s="82"/>
      <c r="O18" s="75" t="s">
        <v>148</v>
      </c>
      <c r="P18" s="83" t="s">
        <v>156</v>
      </c>
      <c r="Q18" s="77"/>
      <c r="R18" s="84">
        <v>2</v>
      </c>
      <c r="S18" s="78">
        <f>ROUNDUP(R18*0.75,2)</f>
        <v>1.5</v>
      </c>
      <c r="T18" s="85">
        <f>ROUNDUP((R5*R18)+(R6*S18)+(R7*(R18*2)),2)</f>
        <v>0</v>
      </c>
    </row>
    <row r="19" spans="1:20" ht="18.75" customHeight="1" x14ac:dyDescent="0.15">
      <c r="A19" s="218"/>
      <c r="B19" s="75"/>
      <c r="C19" s="76"/>
      <c r="D19" s="77"/>
      <c r="E19" s="78"/>
      <c r="F19" s="79"/>
      <c r="G19" s="80"/>
      <c r="H19" s="81"/>
      <c r="I19" s="77"/>
      <c r="J19" s="79"/>
      <c r="K19" s="79"/>
      <c r="L19" s="79"/>
      <c r="M19" s="79"/>
      <c r="N19" s="82"/>
      <c r="O19" s="75"/>
      <c r="P19" s="83" t="s">
        <v>134</v>
      </c>
      <c r="Q19" s="77"/>
      <c r="R19" s="84">
        <v>2</v>
      </c>
      <c r="S19" s="78">
        <f>ROUNDUP(R19*0.75,2)</f>
        <v>1.5</v>
      </c>
      <c r="T19" s="85">
        <f>ROUNDUP((R5*R19)+(R6*S19)+(R7*(R19*2)),2)</f>
        <v>0</v>
      </c>
    </row>
    <row r="20" spans="1:20" ht="18.75" customHeight="1" x14ac:dyDescent="0.15">
      <c r="A20" s="218"/>
      <c r="B20" s="64"/>
      <c r="C20" s="65"/>
      <c r="D20" s="66"/>
      <c r="E20" s="67"/>
      <c r="F20" s="68"/>
      <c r="G20" s="69"/>
      <c r="H20" s="70"/>
      <c r="I20" s="66"/>
      <c r="J20" s="68"/>
      <c r="K20" s="68"/>
      <c r="L20" s="68"/>
      <c r="M20" s="68"/>
      <c r="N20" s="71"/>
      <c r="O20" s="64"/>
      <c r="P20" s="72"/>
      <c r="Q20" s="66"/>
      <c r="R20" s="73"/>
      <c r="S20" s="67"/>
      <c r="T20" s="74"/>
    </row>
    <row r="21" spans="1:20" ht="18.75" customHeight="1" x14ac:dyDescent="0.15">
      <c r="A21" s="218"/>
      <c r="B21" s="75" t="s">
        <v>231</v>
      </c>
      <c r="C21" s="76" t="s">
        <v>232</v>
      </c>
      <c r="D21" s="77"/>
      <c r="E21" s="78">
        <v>20</v>
      </c>
      <c r="F21" s="79" t="s">
        <v>132</v>
      </c>
      <c r="G21" s="80"/>
      <c r="H21" s="81" t="s">
        <v>232</v>
      </c>
      <c r="I21" s="77"/>
      <c r="J21" s="79">
        <f>ROUNDUP(E21*0.75,2)</f>
        <v>15</v>
      </c>
      <c r="K21" s="79" t="s">
        <v>132</v>
      </c>
      <c r="L21" s="79"/>
      <c r="M21" s="79">
        <f>ROUNDUP((R5*E21)+(R6*J21)+(R7*(E21*2)),2)</f>
        <v>0</v>
      </c>
      <c r="N21" s="82">
        <f>ROUND(M21+(M21*10/100),2)</f>
        <v>0</v>
      </c>
      <c r="O21" s="75" t="s">
        <v>233</v>
      </c>
      <c r="P21" s="83" t="s">
        <v>41</v>
      </c>
      <c r="Q21" s="77"/>
      <c r="R21" s="84">
        <v>60</v>
      </c>
      <c r="S21" s="78">
        <f>ROUNDUP(R21*0.75,2)</f>
        <v>45</v>
      </c>
      <c r="T21" s="85">
        <f>ROUNDUP((R5*R21)+(R6*S21)+(R7*(R21*2)),2)</f>
        <v>0</v>
      </c>
    </row>
    <row r="22" spans="1:20" ht="18.75" customHeight="1" x14ac:dyDescent="0.15">
      <c r="A22" s="218"/>
      <c r="B22" s="75"/>
      <c r="C22" s="76" t="s">
        <v>185</v>
      </c>
      <c r="D22" s="77"/>
      <c r="E22" s="78">
        <v>5</v>
      </c>
      <c r="F22" s="79" t="s">
        <v>132</v>
      </c>
      <c r="G22" s="80"/>
      <c r="H22" s="81" t="s">
        <v>185</v>
      </c>
      <c r="I22" s="77"/>
      <c r="J22" s="79">
        <f>ROUNDUP(E22*0.75,2)</f>
        <v>3.75</v>
      </c>
      <c r="K22" s="79" t="s">
        <v>132</v>
      </c>
      <c r="L22" s="79"/>
      <c r="M22" s="79">
        <f>ROUNDUP((R5*E22)+(R6*J22)+(R7*(E22*2)),2)</f>
        <v>0</v>
      </c>
      <c r="N22" s="82">
        <f>M22</f>
        <v>0</v>
      </c>
      <c r="O22" s="104" t="s">
        <v>234</v>
      </c>
      <c r="P22" s="83" t="s">
        <v>189</v>
      </c>
      <c r="Q22" s="77" t="s">
        <v>190</v>
      </c>
      <c r="R22" s="84">
        <v>0.6</v>
      </c>
      <c r="S22" s="78">
        <f>ROUNDUP(R22*0.75,2)</f>
        <v>0.45</v>
      </c>
      <c r="T22" s="85">
        <f>ROUNDUP((R5*R22)+(R6*S22)+(R7*(R22*2)),2)</f>
        <v>0</v>
      </c>
    </row>
    <row r="23" spans="1:20" ht="18.75" customHeight="1" x14ac:dyDescent="0.15">
      <c r="A23" s="218"/>
      <c r="B23" s="75"/>
      <c r="C23" s="76" t="s">
        <v>138</v>
      </c>
      <c r="D23" s="77" t="s">
        <v>139</v>
      </c>
      <c r="E23" s="78">
        <v>40</v>
      </c>
      <c r="F23" s="79" t="s">
        <v>140</v>
      </c>
      <c r="G23" s="80"/>
      <c r="H23" s="81" t="s">
        <v>138</v>
      </c>
      <c r="I23" s="77" t="s">
        <v>139</v>
      </c>
      <c r="J23" s="79">
        <f>ROUNDUP(E23*0.75,2)</f>
        <v>30</v>
      </c>
      <c r="K23" s="79" t="s">
        <v>140</v>
      </c>
      <c r="L23" s="79"/>
      <c r="M23" s="79">
        <f>ROUNDUP((R5*E23)+(R6*J23)+(R7*(E23*2)),2)</f>
        <v>0</v>
      </c>
      <c r="N23" s="82">
        <f>M23</f>
        <v>0</v>
      </c>
      <c r="O23" s="98" t="s">
        <v>235</v>
      </c>
      <c r="P23" s="83" t="s">
        <v>137</v>
      </c>
      <c r="Q23" s="77"/>
      <c r="R23" s="84">
        <v>0.2</v>
      </c>
      <c r="S23" s="78">
        <f>ROUNDUP(R23*0.75,2)</f>
        <v>0.15</v>
      </c>
      <c r="T23" s="85">
        <f>ROUNDUP((R5*R23)+(R6*S23)+(R7*(R23*2)),2)</f>
        <v>0</v>
      </c>
    </row>
    <row r="24" spans="1:20" ht="18.75" customHeight="1" x14ac:dyDescent="0.15">
      <c r="A24" s="218"/>
      <c r="B24" s="75"/>
      <c r="C24" s="76"/>
      <c r="D24" s="77"/>
      <c r="E24" s="78"/>
      <c r="F24" s="79"/>
      <c r="G24" s="80"/>
      <c r="H24" s="81"/>
      <c r="I24" s="77"/>
      <c r="J24" s="79"/>
      <c r="K24" s="79"/>
      <c r="L24" s="79"/>
      <c r="M24" s="79"/>
      <c r="N24" s="82"/>
      <c r="O24" s="75" t="s">
        <v>236</v>
      </c>
      <c r="P24" s="83" t="s">
        <v>179</v>
      </c>
      <c r="Q24" s="77" t="s">
        <v>139</v>
      </c>
      <c r="R24" s="84">
        <v>1</v>
      </c>
      <c r="S24" s="78">
        <f>ROUNDUP(R24*0.75,2)</f>
        <v>0.75</v>
      </c>
      <c r="T24" s="85">
        <f>ROUNDUP((R5*R24)+(R6*S24)+(R7*(R24*2)),2)</f>
        <v>0</v>
      </c>
    </row>
    <row r="25" spans="1:20" ht="18.75" customHeight="1" x14ac:dyDescent="0.15">
      <c r="A25" s="218"/>
      <c r="B25" s="75"/>
      <c r="C25" s="76"/>
      <c r="D25" s="77"/>
      <c r="E25" s="78"/>
      <c r="F25" s="79"/>
      <c r="G25" s="80"/>
      <c r="H25" s="81"/>
      <c r="I25" s="77"/>
      <c r="J25" s="79"/>
      <c r="K25" s="79"/>
      <c r="L25" s="79"/>
      <c r="M25" s="79"/>
      <c r="N25" s="82"/>
      <c r="O25" s="75" t="s">
        <v>237</v>
      </c>
      <c r="P25" s="83" t="s">
        <v>238</v>
      </c>
      <c r="Q25" s="77"/>
      <c r="R25" s="84">
        <v>1.5</v>
      </c>
      <c r="S25" s="78">
        <f>ROUNDUP(R25*0.75,2)</f>
        <v>1.1300000000000001</v>
      </c>
      <c r="T25" s="85">
        <f>ROUNDUP((R5*R25)+(R6*S25)+(R7*(R25*2)),2)</f>
        <v>0</v>
      </c>
    </row>
    <row r="26" spans="1:20" ht="18.75" customHeight="1" x14ac:dyDescent="0.15">
      <c r="A26" s="218"/>
      <c r="B26" s="75"/>
      <c r="C26" s="76"/>
      <c r="D26" s="77"/>
      <c r="E26" s="78"/>
      <c r="F26" s="79"/>
      <c r="G26" s="80"/>
      <c r="H26" s="81"/>
      <c r="I26" s="77"/>
      <c r="J26" s="79"/>
      <c r="K26" s="79"/>
      <c r="L26" s="79"/>
      <c r="M26" s="79"/>
      <c r="N26" s="82"/>
      <c r="O26" s="75" t="s">
        <v>239</v>
      </c>
      <c r="P26" s="83"/>
      <c r="Q26" s="77"/>
      <c r="R26" s="84"/>
      <c r="S26" s="78"/>
      <c r="T26" s="85"/>
    </row>
    <row r="27" spans="1:20" ht="18.75" customHeight="1" thickBot="1" x14ac:dyDescent="0.2">
      <c r="A27" s="219"/>
      <c r="B27" s="86"/>
      <c r="C27" s="87"/>
      <c r="D27" s="88"/>
      <c r="E27" s="89"/>
      <c r="F27" s="90"/>
      <c r="G27" s="91"/>
      <c r="H27" s="92"/>
      <c r="I27" s="88"/>
      <c r="J27" s="90"/>
      <c r="K27" s="90"/>
      <c r="L27" s="90"/>
      <c r="M27" s="90"/>
      <c r="N27" s="93"/>
      <c r="O27" s="86"/>
      <c r="P27" s="94"/>
      <c r="Q27" s="88"/>
      <c r="R27" s="95"/>
      <c r="S27" s="89"/>
      <c r="T27" s="96"/>
    </row>
  </sheetData>
  <mergeCells count="5">
    <mergeCell ref="H1:O1"/>
    <mergeCell ref="A2:T2"/>
    <mergeCell ref="Q3:T3"/>
    <mergeCell ref="A8:F8"/>
    <mergeCell ref="A10:A27"/>
  </mergeCells>
  <phoneticPr fontId="11"/>
  <printOptions horizontalCentered="1" verticalCentered="1"/>
  <pageMargins left="0.39370078740157483" right="0.39370078740157483" top="0.39370078740157483" bottom="0.39370078740157483" header="0.39370078740157483" footer="0.39370078740157483"/>
  <pageSetup paperSize="12"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44</vt:i4>
      </vt:variant>
      <vt:variant>
        <vt:lpstr>名前付き一覧</vt:lpstr>
      </vt:variant>
      <vt:variant>
        <vt:i4>5</vt:i4>
      </vt:variant>
    </vt:vector>
  </HeadingPairs>
  <TitlesOfParts>
    <vt:vector size="49" baseType="lpstr">
      <vt:lpstr>キッズ月間(昼)</vt:lpstr>
      <vt:lpstr>離乳食月間</vt:lpstr>
      <vt:lpstr>10月1日（金）</vt:lpstr>
      <vt:lpstr>10月1日</vt:lpstr>
      <vt:lpstr>10月4日（月）</vt:lpstr>
      <vt:lpstr>10月4日</vt:lpstr>
      <vt:lpstr>10月5日（火）</vt:lpstr>
      <vt:lpstr>10月5日</vt:lpstr>
      <vt:lpstr>10月6日（水）</vt:lpstr>
      <vt:lpstr>10月6日</vt:lpstr>
      <vt:lpstr>10月7日（木）</vt:lpstr>
      <vt:lpstr>10月7日</vt:lpstr>
      <vt:lpstr>10月8日（金）</vt:lpstr>
      <vt:lpstr>10月8日</vt:lpstr>
      <vt:lpstr>10月11日（月）</vt:lpstr>
      <vt:lpstr>10月11日</vt:lpstr>
      <vt:lpstr>10月12日（火）</vt:lpstr>
      <vt:lpstr>10月12日</vt:lpstr>
      <vt:lpstr>10月13日（水）</vt:lpstr>
      <vt:lpstr>10月13日</vt:lpstr>
      <vt:lpstr>10月14日（木）</vt:lpstr>
      <vt:lpstr>10月14日</vt:lpstr>
      <vt:lpstr>10月15日（金）</vt:lpstr>
      <vt:lpstr>10月15日</vt:lpstr>
      <vt:lpstr>10月18日（月）</vt:lpstr>
      <vt:lpstr>10月18日</vt:lpstr>
      <vt:lpstr>10月19日（火）</vt:lpstr>
      <vt:lpstr>10月19日</vt:lpstr>
      <vt:lpstr>10月20日（水）</vt:lpstr>
      <vt:lpstr>10月20日</vt:lpstr>
      <vt:lpstr>10月21日（木）</vt:lpstr>
      <vt:lpstr>10月21日</vt:lpstr>
      <vt:lpstr>10月22日（金）</vt:lpstr>
      <vt:lpstr>10月22日</vt:lpstr>
      <vt:lpstr>10月25日（月）</vt:lpstr>
      <vt:lpstr>10月25日</vt:lpstr>
      <vt:lpstr>10月26日（火）</vt:lpstr>
      <vt:lpstr>10月26日</vt:lpstr>
      <vt:lpstr>10月27日（水）</vt:lpstr>
      <vt:lpstr>10月27日</vt:lpstr>
      <vt:lpstr>10月28日（木）</vt:lpstr>
      <vt:lpstr>10月28日</vt:lpstr>
      <vt:lpstr>10月29日（金）</vt:lpstr>
      <vt:lpstr>10月29日</vt:lpstr>
      <vt:lpstr>'10月25日'!Print_Area</vt:lpstr>
      <vt:lpstr>'10月26日（火）'!Print_Area</vt:lpstr>
      <vt:lpstr>'10月27日（水）'!Print_Area</vt:lpstr>
      <vt:lpstr>'キッズ月間(昼)'!Print_Area</vt:lpstr>
      <vt:lpstr>離乳食月間!Print_Area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NEC-PCuser</dc:creator>
  <cp:lastModifiedBy>81806</cp:lastModifiedBy>
  <dcterms:created xsi:type="dcterms:W3CDTF">2021-09-10T01:34:41Z</dcterms:created>
  <dcterms:modified xsi:type="dcterms:W3CDTF">2021-09-13T07:17:46Z</dcterms:modified>
</cp:coreProperties>
</file>