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15360" windowHeight="7380"/>
  </bookViews>
  <sheets>
    <sheet name="キッズ月間(昼・おやつ)" sheetId="35" r:id="rId1"/>
    <sheet name="月間(離乳)" sheetId="34" r:id="rId2"/>
    <sheet name="4月1日(月)" sheetId="2" r:id="rId3"/>
    <sheet name="4月2日(火)" sheetId="3" r:id="rId4"/>
    <sheet name="4月3日(水)" sheetId="4" r:id="rId5"/>
    <sheet name="4月4日(木)" sheetId="5" r:id="rId6"/>
    <sheet name="4月5日(金)" sheetId="32" r:id="rId7"/>
    <sheet name="4月8日(月)" sheetId="9" r:id="rId8"/>
    <sheet name="4月9日(火)" sheetId="10" r:id="rId9"/>
    <sheet name="4月10日(水)" sheetId="11" r:id="rId10"/>
    <sheet name="4月11日(木)" sheetId="12" r:id="rId11"/>
    <sheet name="4月12日(金)" sheetId="13" r:id="rId12"/>
    <sheet name="4月15日(月)" sheetId="16" r:id="rId13"/>
    <sheet name="4月16日(火)" sheetId="17" r:id="rId14"/>
    <sheet name="4月17日(水)" sheetId="18" r:id="rId15"/>
    <sheet name="4月18日(木)" sheetId="19" r:id="rId16"/>
    <sheet name="4月19日(金)" sheetId="33" r:id="rId17"/>
    <sheet name="4月22日(月)" sheetId="23" r:id="rId18"/>
    <sheet name="4月23日(火)" sheetId="24" r:id="rId19"/>
    <sheet name="4月24日(水)" sheetId="25" r:id="rId20"/>
    <sheet name="4月25日(木)" sheetId="26" r:id="rId21"/>
    <sheet name="4月26日(金)" sheetId="27" r:id="rId22"/>
    <sheet name="4月30日(火)" sheetId="31" r:id="rId23"/>
  </sheets>
  <definedNames>
    <definedName name="_xlnm.Print_Area" localSheetId="0">'キッズ月間(昼・おやつ)'!$A$1:$Y$94</definedName>
    <definedName name="_xlnm.Print_Area" localSheetId="1">'月間(離乳)'!$A$1:$P$69</definedName>
    <definedName name="_xlnm.Print_Area">#REF!</definedName>
  </definedNames>
  <calcPr calcId="152511"/>
</workbook>
</file>

<file path=xl/calcChain.xml><?xml version="1.0" encoding="utf-8"?>
<calcChain xmlns="http://schemas.openxmlformats.org/spreadsheetml/2006/main">
  <c r="H85" i="35" l="1"/>
  <c r="D85" i="35"/>
  <c r="H84" i="35"/>
  <c r="G84" i="35"/>
  <c r="G85" i="35" s="1"/>
  <c r="F84" i="35"/>
  <c r="F85" i="35" s="1"/>
  <c r="E84" i="35"/>
  <c r="E85" i="35" s="1"/>
  <c r="D84" i="35"/>
  <c r="W81" i="35"/>
  <c r="J81" i="35"/>
  <c r="W80" i="35"/>
  <c r="J80" i="35"/>
  <c r="W79" i="35"/>
  <c r="J79" i="35"/>
  <c r="W78" i="35"/>
  <c r="J78" i="35"/>
  <c r="W77" i="35"/>
  <c r="J77" i="35"/>
  <c r="W76" i="35"/>
  <c r="J76" i="35"/>
  <c r="W75" i="35"/>
  <c r="J75" i="35"/>
  <c r="W74" i="35"/>
  <c r="J74" i="35"/>
  <c r="W73" i="35"/>
  <c r="J73" i="35"/>
  <c r="W72" i="35"/>
  <c r="J72" i="35"/>
  <c r="W71" i="35"/>
  <c r="J71" i="35"/>
  <c r="W70" i="35"/>
  <c r="J70" i="35"/>
  <c r="W69" i="35"/>
  <c r="J69" i="35"/>
  <c r="W68" i="35"/>
  <c r="J68" i="35"/>
  <c r="W67" i="35"/>
  <c r="J67" i="35"/>
  <c r="W66" i="35"/>
  <c r="J66" i="35"/>
  <c r="W65" i="35"/>
  <c r="J65" i="35"/>
  <c r="W64" i="35"/>
  <c r="J64" i="35"/>
  <c r="W63" i="35"/>
  <c r="J63" i="35"/>
  <c r="W62" i="35"/>
  <c r="J62" i="35"/>
  <c r="W61" i="35"/>
  <c r="J61" i="35"/>
  <c r="W60" i="35"/>
  <c r="J60" i="35"/>
  <c r="W59" i="35"/>
  <c r="J59" i="35"/>
  <c r="W58" i="35"/>
  <c r="J58" i="35"/>
  <c r="W57" i="35"/>
  <c r="J57" i="35"/>
  <c r="W56" i="35"/>
  <c r="J56" i="35"/>
  <c r="W55" i="35"/>
  <c r="J55" i="35"/>
  <c r="W54" i="35"/>
  <c r="J54" i="35"/>
  <c r="W53" i="35"/>
  <c r="J53" i="35"/>
  <c r="W52" i="35"/>
  <c r="J52" i="35"/>
  <c r="W51" i="35"/>
  <c r="J51" i="35"/>
  <c r="W50" i="35"/>
  <c r="J50" i="35"/>
  <c r="W49" i="35"/>
  <c r="J49" i="35"/>
  <c r="W48" i="35"/>
  <c r="J48" i="35"/>
  <c r="W47" i="35"/>
  <c r="J47" i="35"/>
  <c r="W46" i="35"/>
  <c r="J46" i="35"/>
  <c r="W45" i="35"/>
  <c r="J45" i="35"/>
  <c r="W44" i="35"/>
  <c r="J44" i="35"/>
  <c r="W43" i="35"/>
  <c r="J43" i="35"/>
  <c r="W42" i="35"/>
  <c r="J42" i="35"/>
  <c r="W41" i="35"/>
  <c r="J41" i="35"/>
  <c r="W40" i="35"/>
  <c r="J40" i="35"/>
  <c r="W39" i="35"/>
  <c r="J39" i="35"/>
  <c r="W38" i="35"/>
  <c r="J38" i="35"/>
  <c r="W37" i="35"/>
  <c r="J37" i="35"/>
  <c r="W36" i="35"/>
  <c r="J36" i="35"/>
  <c r="W35" i="35"/>
  <c r="J35" i="35"/>
  <c r="W34" i="35"/>
  <c r="J34" i="35"/>
  <c r="W33" i="35"/>
  <c r="J33" i="35"/>
  <c r="W32" i="35"/>
  <c r="J32" i="35"/>
  <c r="W31" i="35"/>
  <c r="J31" i="35"/>
  <c r="W30" i="35"/>
  <c r="J30" i="35"/>
  <c r="W29" i="35"/>
  <c r="J29" i="35"/>
  <c r="W28" i="35"/>
  <c r="J28" i="35"/>
  <c r="W27" i="35"/>
  <c r="J27" i="35"/>
  <c r="W26" i="35"/>
  <c r="J26" i="35"/>
  <c r="W25" i="35"/>
  <c r="J25" i="35"/>
  <c r="W24" i="35"/>
  <c r="J24" i="35"/>
  <c r="W23" i="35"/>
  <c r="J23" i="35"/>
  <c r="W22" i="35"/>
  <c r="J22" i="35"/>
  <c r="W21" i="35"/>
  <c r="J21" i="35"/>
  <c r="W20" i="35"/>
  <c r="J20" i="35"/>
  <c r="W19" i="35"/>
  <c r="J19" i="35"/>
  <c r="W18" i="35"/>
  <c r="J18" i="35"/>
  <c r="W17" i="35"/>
  <c r="J17" i="35"/>
  <c r="W16" i="35"/>
  <c r="J16" i="35"/>
  <c r="W15" i="35"/>
  <c r="J15" i="35"/>
  <c r="W14" i="35"/>
  <c r="J14" i="35"/>
  <c r="W13" i="35"/>
  <c r="J13" i="35"/>
  <c r="W12" i="35"/>
  <c r="J12" i="35"/>
  <c r="W11" i="35"/>
  <c r="J11" i="35"/>
  <c r="W10" i="35"/>
  <c r="J10" i="35"/>
  <c r="W9" i="35"/>
  <c r="J9" i="35"/>
  <c r="W8" i="35"/>
  <c r="J8" i="35"/>
  <c r="W7" i="35"/>
  <c r="J7" i="35"/>
  <c r="N31" i="33" l="1"/>
  <c r="L31" i="33"/>
  <c r="G31" i="33"/>
  <c r="H31" i="33" s="1"/>
  <c r="F31" i="33"/>
  <c r="N30" i="33"/>
  <c r="L30" i="33"/>
  <c r="G30" i="33"/>
  <c r="H30" i="33" s="1"/>
  <c r="F30" i="33"/>
  <c r="N25" i="33"/>
  <c r="L25" i="33"/>
  <c r="G25" i="33"/>
  <c r="H25" i="33" s="1"/>
  <c r="F25" i="33"/>
  <c r="N24" i="33"/>
  <c r="L24" i="33"/>
  <c r="G24" i="33"/>
  <c r="H24" i="33" s="1"/>
  <c r="F24" i="33"/>
  <c r="N23" i="33"/>
  <c r="L23" i="33"/>
  <c r="G23" i="33"/>
  <c r="H23" i="33" s="1"/>
  <c r="F23" i="33"/>
  <c r="N17" i="33"/>
  <c r="L17" i="33"/>
  <c r="N16" i="33"/>
  <c r="L16" i="33"/>
  <c r="G16" i="33"/>
  <c r="H16" i="33" s="1"/>
  <c r="F16" i="33"/>
  <c r="N15" i="33"/>
  <c r="L15" i="33"/>
  <c r="G15" i="33"/>
  <c r="H15" i="33" s="1"/>
  <c r="F15" i="33"/>
  <c r="N14" i="33"/>
  <c r="L14" i="33"/>
  <c r="G14" i="33"/>
  <c r="H14" i="33" s="1"/>
  <c r="F14" i="33"/>
  <c r="N13" i="33"/>
  <c r="L13" i="33"/>
  <c r="G13" i="33"/>
  <c r="H13" i="33" s="1"/>
  <c r="F13" i="33"/>
  <c r="N12" i="33"/>
  <c r="L12" i="33"/>
  <c r="G12" i="33"/>
  <c r="H12" i="33"/>
  <c r="F12" i="33"/>
  <c r="N9" i="33"/>
  <c r="L9" i="33"/>
  <c r="N31" i="32"/>
  <c r="L31" i="32"/>
  <c r="G31" i="32"/>
  <c r="H31" i="32" s="1"/>
  <c r="F31" i="32"/>
  <c r="N30" i="32"/>
  <c r="L30" i="32"/>
  <c r="G30" i="32"/>
  <c r="H30" i="32" s="1"/>
  <c r="F30" i="32"/>
  <c r="N25" i="32"/>
  <c r="L25" i="32"/>
  <c r="G25" i="32"/>
  <c r="H25" i="32" s="1"/>
  <c r="F25" i="32"/>
  <c r="N24" i="32"/>
  <c r="L24" i="32"/>
  <c r="G24" i="32"/>
  <c r="H24" i="32" s="1"/>
  <c r="F24" i="32"/>
  <c r="N23" i="32"/>
  <c r="L23" i="32"/>
  <c r="G23" i="32"/>
  <c r="H23" i="32" s="1"/>
  <c r="F23" i="32"/>
  <c r="N17" i="32"/>
  <c r="L17" i="32"/>
  <c r="N16" i="32"/>
  <c r="L16" i="32"/>
  <c r="G16" i="32"/>
  <c r="H16" i="32" s="1"/>
  <c r="F16" i="32"/>
  <c r="N15" i="32"/>
  <c r="L15" i="32"/>
  <c r="G15" i="32"/>
  <c r="H15" i="32" s="1"/>
  <c r="F15" i="32"/>
  <c r="N14" i="32"/>
  <c r="L14" i="32"/>
  <c r="G14" i="32"/>
  <c r="H14" i="32" s="1"/>
  <c r="F14" i="32"/>
  <c r="N13" i="32"/>
  <c r="L13" i="32"/>
  <c r="G13" i="32"/>
  <c r="H13" i="32" s="1"/>
  <c r="F13" i="32"/>
  <c r="N12" i="32"/>
  <c r="L12" i="32"/>
  <c r="G12" i="32"/>
  <c r="H12" i="32" s="1"/>
  <c r="F12" i="32"/>
  <c r="N9" i="32"/>
  <c r="L9" i="32"/>
  <c r="G34" i="31"/>
  <c r="H34" i="31" s="1"/>
  <c r="F34" i="31"/>
  <c r="L31" i="31"/>
  <c r="N31" i="31"/>
  <c r="L30" i="31"/>
  <c r="N30" i="31"/>
  <c r="G31" i="31"/>
  <c r="H31" i="31" s="1"/>
  <c r="F31" i="31"/>
  <c r="G30" i="31"/>
  <c r="H30" i="31" s="1"/>
  <c r="F30" i="31"/>
  <c r="L24" i="31"/>
  <c r="N24" i="31"/>
  <c r="L23" i="31"/>
  <c r="N23" i="31"/>
  <c r="L22" i="31"/>
  <c r="N22" i="31"/>
  <c r="L21" i="31"/>
  <c r="N21" i="31"/>
  <c r="L20" i="31"/>
  <c r="N20" i="31"/>
  <c r="G23" i="31"/>
  <c r="H23" i="31" s="1"/>
  <c r="F23" i="31"/>
  <c r="G22" i="31"/>
  <c r="H22" i="31" s="1"/>
  <c r="F22" i="31"/>
  <c r="G21" i="31"/>
  <c r="H21" i="31" s="1"/>
  <c r="F21" i="31"/>
  <c r="G20" i="31"/>
  <c r="H20" i="31" s="1"/>
  <c r="F20" i="31"/>
  <c r="G13" i="31"/>
  <c r="F13" i="31"/>
  <c r="H13" i="31"/>
  <c r="L16" i="31"/>
  <c r="N16" i="31"/>
  <c r="L15" i="31"/>
  <c r="N15" i="31"/>
  <c r="L14" i="31"/>
  <c r="N14" i="31"/>
  <c r="L13" i="31"/>
  <c r="N13" i="31"/>
  <c r="L12" i="31"/>
  <c r="N12" i="31"/>
  <c r="G12" i="31"/>
  <c r="H12" i="31"/>
  <c r="F12" i="31"/>
  <c r="L9" i="31"/>
  <c r="N9" i="31"/>
  <c r="G25" i="27"/>
  <c r="H25" i="27" s="1"/>
  <c r="F25" i="27"/>
  <c r="L22" i="27"/>
  <c r="N22" i="27"/>
  <c r="L21" i="27"/>
  <c r="N21" i="27"/>
  <c r="L20" i="27"/>
  <c r="N20" i="27"/>
  <c r="L19" i="27"/>
  <c r="N19" i="27"/>
  <c r="L18" i="27"/>
  <c r="N18" i="27"/>
  <c r="G20" i="27"/>
  <c r="H20" i="27"/>
  <c r="F20" i="27"/>
  <c r="G19" i="27"/>
  <c r="H19" i="27" s="1"/>
  <c r="F19" i="27"/>
  <c r="G18" i="27"/>
  <c r="H18" i="27" s="1"/>
  <c r="F18" i="27"/>
  <c r="G13" i="27"/>
  <c r="H13" i="27" s="1"/>
  <c r="F13" i="27"/>
  <c r="G12" i="27"/>
  <c r="H12" i="27" s="1"/>
  <c r="F12" i="27"/>
  <c r="L13" i="27"/>
  <c r="N13" i="27"/>
  <c r="L12" i="27"/>
  <c r="N12" i="27"/>
  <c r="G11" i="27"/>
  <c r="H11" i="27" s="1"/>
  <c r="F11" i="27"/>
  <c r="G10" i="27"/>
  <c r="H10" i="27" s="1"/>
  <c r="F10" i="27"/>
  <c r="L11" i="27"/>
  <c r="N11" i="27"/>
  <c r="L10" i="27"/>
  <c r="N10" i="27"/>
  <c r="G9" i="27"/>
  <c r="H9" i="27" s="1"/>
  <c r="F9" i="27"/>
  <c r="L9" i="27"/>
  <c r="N9" i="27"/>
  <c r="L32" i="26"/>
  <c r="N32" i="26"/>
  <c r="L31" i="26"/>
  <c r="N31" i="26"/>
  <c r="G32" i="26"/>
  <c r="H32" i="26" s="1"/>
  <c r="F32" i="26"/>
  <c r="G31" i="26"/>
  <c r="H31" i="26" s="1"/>
  <c r="F31" i="26"/>
  <c r="L26" i="26"/>
  <c r="N26" i="26"/>
  <c r="L25" i="26"/>
  <c r="N25" i="26"/>
  <c r="L24" i="26"/>
  <c r="N24" i="26"/>
  <c r="G26" i="26"/>
  <c r="H26" i="26"/>
  <c r="F26" i="26"/>
  <c r="G25" i="26"/>
  <c r="H25" i="26" s="1"/>
  <c r="F25" i="26"/>
  <c r="G24" i="26"/>
  <c r="F24" i="26"/>
  <c r="H24" i="26"/>
  <c r="L21" i="26"/>
  <c r="N21" i="26"/>
  <c r="L20" i="26"/>
  <c r="N20" i="26"/>
  <c r="L19" i="26"/>
  <c r="N19" i="26"/>
  <c r="L18" i="26"/>
  <c r="N18" i="26"/>
  <c r="L17" i="26"/>
  <c r="N17" i="26"/>
  <c r="G19" i="26"/>
  <c r="H19" i="26" s="1"/>
  <c r="F19" i="26"/>
  <c r="G18" i="26"/>
  <c r="H18" i="26"/>
  <c r="F18" i="26"/>
  <c r="G17" i="26"/>
  <c r="H17" i="26" s="1"/>
  <c r="F17" i="26"/>
  <c r="L16" i="26"/>
  <c r="N16" i="26"/>
  <c r="G16" i="26"/>
  <c r="H16" i="26" s="1"/>
  <c r="F16" i="26"/>
  <c r="L11" i="26"/>
  <c r="N11" i="26"/>
  <c r="L10" i="26"/>
  <c r="N10" i="26"/>
  <c r="G10" i="26"/>
  <c r="H10" i="26" s="1"/>
  <c r="F10" i="26"/>
  <c r="G9" i="26"/>
  <c r="H9" i="26" s="1"/>
  <c r="F9" i="26"/>
  <c r="L9" i="26"/>
  <c r="N9" i="26"/>
  <c r="L34" i="25"/>
  <c r="N34" i="25"/>
  <c r="G34" i="25"/>
  <c r="H34" i="25" s="1"/>
  <c r="F34" i="25"/>
  <c r="L29" i="25"/>
  <c r="N29" i="25"/>
  <c r="L28" i="25"/>
  <c r="N28" i="25"/>
  <c r="G31" i="25"/>
  <c r="H31" i="25" s="1"/>
  <c r="F31" i="25"/>
  <c r="G30" i="25"/>
  <c r="H30" i="25" s="1"/>
  <c r="F30" i="25"/>
  <c r="G29" i="25"/>
  <c r="H29" i="25" s="1"/>
  <c r="F29" i="25"/>
  <c r="G28" i="25"/>
  <c r="H28" i="25" s="1"/>
  <c r="F28" i="25"/>
  <c r="G22" i="25"/>
  <c r="H22" i="25" s="1"/>
  <c r="F22" i="25"/>
  <c r="G21" i="25"/>
  <c r="H21" i="25" s="1"/>
  <c r="F21" i="25"/>
  <c r="L24" i="25"/>
  <c r="N24" i="25"/>
  <c r="L23" i="25"/>
  <c r="N23" i="25"/>
  <c r="L22" i="25"/>
  <c r="N22" i="25"/>
  <c r="G20" i="25"/>
  <c r="H20" i="25" s="1"/>
  <c r="F20" i="25"/>
  <c r="L21" i="25"/>
  <c r="N21" i="25"/>
  <c r="L20" i="25"/>
  <c r="N20" i="25"/>
  <c r="L19" i="25"/>
  <c r="N19" i="25"/>
  <c r="L18" i="25"/>
  <c r="N18" i="25"/>
  <c r="G19" i="25"/>
  <c r="H19" i="25" s="1"/>
  <c r="F19" i="25"/>
  <c r="G18" i="25"/>
  <c r="H18" i="25" s="1"/>
  <c r="F18" i="25"/>
  <c r="L10" i="25"/>
  <c r="N10" i="25"/>
  <c r="G9" i="25"/>
  <c r="H9" i="25" s="1"/>
  <c r="F9" i="25"/>
  <c r="L9" i="25"/>
  <c r="N9" i="25"/>
  <c r="L27" i="24"/>
  <c r="N27" i="24"/>
  <c r="L26" i="24"/>
  <c r="N26" i="24"/>
  <c r="L25" i="24"/>
  <c r="N25" i="24"/>
  <c r="L24" i="24"/>
  <c r="N24" i="24"/>
  <c r="G26" i="24"/>
  <c r="H26" i="24" s="1"/>
  <c r="F26" i="24"/>
  <c r="L23" i="24"/>
  <c r="N23" i="24"/>
  <c r="G25" i="24"/>
  <c r="H25" i="24" s="1"/>
  <c r="F25" i="24"/>
  <c r="G24" i="24"/>
  <c r="H24" i="24" s="1"/>
  <c r="F24" i="24"/>
  <c r="G23" i="24"/>
  <c r="H23" i="24" s="1"/>
  <c r="F23" i="24"/>
  <c r="L20" i="24"/>
  <c r="N20" i="24"/>
  <c r="L19" i="24"/>
  <c r="N19" i="24"/>
  <c r="L18" i="24"/>
  <c r="N18" i="24"/>
  <c r="L17" i="24"/>
  <c r="N17" i="24"/>
  <c r="G17" i="24"/>
  <c r="H17" i="24" s="1"/>
  <c r="F17" i="24"/>
  <c r="L13" i="24"/>
  <c r="N13" i="24"/>
  <c r="L12" i="24"/>
  <c r="N12" i="24"/>
  <c r="L11" i="24"/>
  <c r="N11" i="24"/>
  <c r="L10" i="24"/>
  <c r="N10" i="24"/>
  <c r="G13" i="24"/>
  <c r="H13" i="24" s="1"/>
  <c r="F13" i="24"/>
  <c r="G12" i="24"/>
  <c r="H12" i="24" s="1"/>
  <c r="F12" i="24"/>
  <c r="G11" i="24"/>
  <c r="H11" i="24" s="1"/>
  <c r="F11" i="24"/>
  <c r="G10" i="24"/>
  <c r="H10" i="24" s="1"/>
  <c r="F10" i="24"/>
  <c r="L9" i="24"/>
  <c r="N9" i="24"/>
  <c r="G9" i="24"/>
  <c r="H9" i="24" s="1"/>
  <c r="F9" i="24"/>
  <c r="G32" i="23"/>
  <c r="H32" i="23" s="1"/>
  <c r="F32" i="23"/>
  <c r="L29" i="23"/>
  <c r="N29" i="23"/>
  <c r="L28" i="23"/>
  <c r="N28" i="23"/>
  <c r="G29" i="23"/>
  <c r="H29" i="23" s="1"/>
  <c r="F29" i="23"/>
  <c r="G28" i="23"/>
  <c r="H28" i="23" s="1"/>
  <c r="F28" i="23"/>
  <c r="L24" i="23"/>
  <c r="N24" i="23"/>
  <c r="L23" i="23"/>
  <c r="N23" i="23"/>
  <c r="L22" i="23"/>
  <c r="N22" i="23"/>
  <c r="L21" i="23"/>
  <c r="N21" i="23"/>
  <c r="G23" i="23"/>
  <c r="H23" i="23" s="1"/>
  <c r="F23" i="23"/>
  <c r="G22" i="23"/>
  <c r="H22" i="23" s="1"/>
  <c r="F22" i="23"/>
  <c r="G21" i="23"/>
  <c r="H21" i="23" s="1"/>
  <c r="F21" i="23"/>
  <c r="G13" i="23"/>
  <c r="H13" i="23"/>
  <c r="F13" i="23"/>
  <c r="L18" i="23"/>
  <c r="N18" i="23"/>
  <c r="L17" i="23"/>
  <c r="N17" i="23"/>
  <c r="L16" i="23"/>
  <c r="N16" i="23"/>
  <c r="L15" i="23"/>
  <c r="N15" i="23"/>
  <c r="L14" i="23"/>
  <c r="N14" i="23"/>
  <c r="L13" i="23"/>
  <c r="N13" i="23"/>
  <c r="L12" i="23"/>
  <c r="N12" i="23"/>
  <c r="G12" i="23"/>
  <c r="H12" i="23" s="1"/>
  <c r="F12" i="23"/>
  <c r="L9" i="23"/>
  <c r="N9" i="23"/>
  <c r="G34" i="19"/>
  <c r="H34" i="19" s="1"/>
  <c r="F34" i="19"/>
  <c r="L31" i="19"/>
  <c r="N31" i="19"/>
  <c r="L30" i="19"/>
  <c r="N30" i="19"/>
  <c r="G31" i="19"/>
  <c r="H31" i="19" s="1"/>
  <c r="F31" i="19"/>
  <c r="G30" i="19"/>
  <c r="H30" i="19"/>
  <c r="F30" i="19"/>
  <c r="L27" i="19"/>
  <c r="N27" i="19"/>
  <c r="L26" i="19"/>
  <c r="N26" i="19"/>
  <c r="L25" i="19"/>
  <c r="N25" i="19"/>
  <c r="L24" i="19"/>
  <c r="N24" i="19"/>
  <c r="L23" i="19"/>
  <c r="N23" i="19"/>
  <c r="G23" i="19"/>
  <c r="H23" i="19" s="1"/>
  <c r="F23" i="19"/>
  <c r="G22" i="19"/>
  <c r="H22" i="19" s="1"/>
  <c r="F22" i="19"/>
  <c r="L22" i="19"/>
  <c r="N22" i="19"/>
  <c r="L21" i="19"/>
  <c r="N21" i="19"/>
  <c r="G21" i="19"/>
  <c r="H21" i="19" s="1"/>
  <c r="F21" i="19"/>
  <c r="L18" i="19"/>
  <c r="N18" i="19"/>
  <c r="L17" i="19"/>
  <c r="N17" i="19"/>
  <c r="L16" i="19"/>
  <c r="N16" i="19"/>
  <c r="L15" i="19"/>
  <c r="N15" i="19"/>
  <c r="L14" i="19"/>
  <c r="N14" i="19"/>
  <c r="L13" i="19"/>
  <c r="N13" i="19"/>
  <c r="L12" i="19"/>
  <c r="N12" i="19"/>
  <c r="G13" i="19"/>
  <c r="H13" i="19" s="1"/>
  <c r="F13" i="19"/>
  <c r="G12" i="19"/>
  <c r="F12" i="19"/>
  <c r="H12" i="19"/>
  <c r="G9" i="19"/>
  <c r="H9" i="19" s="1"/>
  <c r="F9" i="19"/>
  <c r="L9" i="19"/>
  <c r="N9" i="19"/>
  <c r="G32" i="18"/>
  <c r="H32" i="18" s="1"/>
  <c r="F32" i="18"/>
  <c r="L29" i="18"/>
  <c r="N29" i="18"/>
  <c r="L28" i="18"/>
  <c r="N28" i="18"/>
  <c r="L27" i="18"/>
  <c r="N27" i="18"/>
  <c r="G28" i="18"/>
  <c r="H28" i="18" s="1"/>
  <c r="F28" i="18"/>
  <c r="G27" i="18"/>
  <c r="H27" i="18"/>
  <c r="F27" i="18"/>
  <c r="L23" i="18"/>
  <c r="N23" i="18"/>
  <c r="G20" i="18"/>
  <c r="H20" i="18" s="1"/>
  <c r="F20" i="18"/>
  <c r="L22" i="18"/>
  <c r="N22" i="18"/>
  <c r="G19" i="18"/>
  <c r="H19" i="18" s="1"/>
  <c r="F19" i="18"/>
  <c r="L21" i="18"/>
  <c r="N21" i="18"/>
  <c r="L20" i="18"/>
  <c r="N20" i="18"/>
  <c r="L19" i="18"/>
  <c r="N19" i="18"/>
  <c r="L18" i="18"/>
  <c r="N18" i="18"/>
  <c r="L17" i="18"/>
  <c r="N17" i="18"/>
  <c r="L16" i="18"/>
  <c r="N16" i="18"/>
  <c r="G18" i="18"/>
  <c r="H18" i="18" s="1"/>
  <c r="F18" i="18"/>
  <c r="G17" i="18"/>
  <c r="H17" i="18" s="1"/>
  <c r="F17" i="18"/>
  <c r="G16" i="18"/>
  <c r="H16" i="18" s="1"/>
  <c r="F16" i="18"/>
  <c r="L12" i="18"/>
  <c r="N12" i="18"/>
  <c r="L11" i="18"/>
  <c r="N11" i="18"/>
  <c r="L10" i="18"/>
  <c r="N10" i="18"/>
  <c r="G11" i="18"/>
  <c r="H11" i="18" s="1"/>
  <c r="F11" i="18"/>
  <c r="G10" i="18"/>
  <c r="H10" i="18" s="1"/>
  <c r="F10" i="18"/>
  <c r="G9" i="18"/>
  <c r="H9" i="18" s="1"/>
  <c r="F9" i="18"/>
  <c r="L9" i="18"/>
  <c r="N9" i="18"/>
  <c r="G34" i="17"/>
  <c r="H34" i="17" s="1"/>
  <c r="F34" i="17"/>
  <c r="L31" i="17"/>
  <c r="N31" i="17"/>
  <c r="L30" i="17"/>
  <c r="N30" i="17"/>
  <c r="G31" i="17"/>
  <c r="H31" i="17" s="1"/>
  <c r="F31" i="17"/>
  <c r="G30" i="17"/>
  <c r="H30" i="17" s="1"/>
  <c r="F30" i="17"/>
  <c r="L25" i="17"/>
  <c r="N25" i="17"/>
  <c r="L24" i="17"/>
  <c r="N24" i="17"/>
  <c r="L23" i="17"/>
  <c r="N23" i="17"/>
  <c r="L22" i="17"/>
  <c r="N22" i="17"/>
  <c r="L21" i="17"/>
  <c r="N21" i="17"/>
  <c r="G24" i="17"/>
  <c r="H24" i="17" s="1"/>
  <c r="F24" i="17"/>
  <c r="G23" i="17"/>
  <c r="H23" i="17" s="1"/>
  <c r="F23" i="17"/>
  <c r="G22" i="17"/>
  <c r="H22" i="17" s="1"/>
  <c r="F22" i="17"/>
  <c r="G21" i="17"/>
  <c r="H21" i="17" s="1"/>
  <c r="F21" i="17"/>
  <c r="G13" i="17"/>
  <c r="H13" i="17" s="1"/>
  <c r="F13" i="17"/>
  <c r="L16" i="17"/>
  <c r="N16" i="17"/>
  <c r="L15" i="17"/>
  <c r="N15" i="17"/>
  <c r="L14" i="17"/>
  <c r="N14" i="17"/>
  <c r="L13" i="17"/>
  <c r="N13" i="17"/>
  <c r="L12" i="17"/>
  <c r="N12" i="17"/>
  <c r="G12" i="17"/>
  <c r="H12" i="17" s="1"/>
  <c r="F12" i="17"/>
  <c r="L9" i="17"/>
  <c r="N9" i="17"/>
  <c r="G26" i="16"/>
  <c r="H26" i="16" s="1"/>
  <c r="F26" i="16"/>
  <c r="L23" i="16"/>
  <c r="N23" i="16"/>
  <c r="L22" i="16"/>
  <c r="N22" i="16"/>
  <c r="L21" i="16"/>
  <c r="N21" i="16"/>
  <c r="G23" i="16"/>
  <c r="H23" i="16" s="1"/>
  <c r="F23" i="16"/>
  <c r="G22" i="16"/>
  <c r="H22" i="16" s="1"/>
  <c r="F22" i="16"/>
  <c r="G21" i="16"/>
  <c r="H21" i="16" s="1"/>
  <c r="F21" i="16"/>
  <c r="L14" i="16"/>
  <c r="N14" i="16"/>
  <c r="L13" i="16"/>
  <c r="N13" i="16"/>
  <c r="L12" i="16"/>
  <c r="N12" i="16"/>
  <c r="L11" i="16"/>
  <c r="N11" i="16"/>
  <c r="G14" i="16"/>
  <c r="H14" i="16" s="1"/>
  <c r="F14" i="16"/>
  <c r="G13" i="16"/>
  <c r="H13" i="16" s="1"/>
  <c r="F13" i="16"/>
  <c r="G12" i="16"/>
  <c r="H12" i="16" s="1"/>
  <c r="F12" i="16"/>
  <c r="G11" i="16"/>
  <c r="H11" i="16" s="1"/>
  <c r="F11" i="16"/>
  <c r="G10" i="16"/>
  <c r="H10" i="16" s="1"/>
  <c r="F10" i="16"/>
  <c r="L10" i="16"/>
  <c r="N10" i="16"/>
  <c r="G9" i="16"/>
  <c r="H9" i="16" s="1"/>
  <c r="F9" i="16"/>
  <c r="L9" i="16"/>
  <c r="N9" i="16"/>
  <c r="G25" i="13"/>
  <c r="H25" i="13"/>
  <c r="F25" i="13"/>
  <c r="L22" i="13"/>
  <c r="N22" i="13"/>
  <c r="L21" i="13"/>
  <c r="N21" i="13"/>
  <c r="L20" i="13"/>
  <c r="N20" i="13"/>
  <c r="L19" i="13"/>
  <c r="N19" i="13"/>
  <c r="L18" i="13"/>
  <c r="N18" i="13"/>
  <c r="G20" i="13"/>
  <c r="H20" i="13" s="1"/>
  <c r="F20" i="13"/>
  <c r="G19" i="13"/>
  <c r="H19" i="13"/>
  <c r="F19" i="13"/>
  <c r="G18" i="13"/>
  <c r="H18" i="13" s="1"/>
  <c r="F18" i="13"/>
  <c r="G13" i="13"/>
  <c r="H13" i="13" s="1"/>
  <c r="F13" i="13"/>
  <c r="G12" i="13"/>
  <c r="H12" i="13" s="1"/>
  <c r="F12" i="13"/>
  <c r="L13" i="13"/>
  <c r="N13" i="13"/>
  <c r="L12" i="13"/>
  <c r="N12" i="13"/>
  <c r="G11" i="13"/>
  <c r="H11" i="13"/>
  <c r="F11" i="13"/>
  <c r="G10" i="13"/>
  <c r="H10" i="13" s="1"/>
  <c r="F10" i="13"/>
  <c r="L11" i="13"/>
  <c r="N11" i="13"/>
  <c r="L10" i="13"/>
  <c r="N10" i="13"/>
  <c r="G9" i="13"/>
  <c r="H9" i="13"/>
  <c r="F9" i="13"/>
  <c r="L9" i="13"/>
  <c r="N9" i="13"/>
  <c r="L31" i="12"/>
  <c r="N31" i="12"/>
  <c r="L30" i="12"/>
  <c r="N30" i="12"/>
  <c r="G31" i="12"/>
  <c r="H31" i="12" s="1"/>
  <c r="F31" i="12"/>
  <c r="G30" i="12"/>
  <c r="H30" i="12" s="1"/>
  <c r="F30" i="12"/>
  <c r="L26" i="12"/>
  <c r="N26" i="12"/>
  <c r="L25" i="12"/>
  <c r="N25" i="12"/>
  <c r="L24" i="12"/>
  <c r="N24" i="12"/>
  <c r="G26" i="12"/>
  <c r="F26" i="12"/>
  <c r="H26" i="12"/>
  <c r="G25" i="12"/>
  <c r="H25" i="12"/>
  <c r="F25" i="12"/>
  <c r="G24" i="12"/>
  <c r="H24" i="12" s="1"/>
  <c r="F24" i="12"/>
  <c r="L21" i="12"/>
  <c r="N21" i="12"/>
  <c r="L20" i="12"/>
  <c r="N20" i="12"/>
  <c r="L19" i="12"/>
  <c r="N19" i="12"/>
  <c r="L18" i="12"/>
  <c r="N18" i="12"/>
  <c r="L17" i="12"/>
  <c r="N17" i="12"/>
  <c r="G19" i="12"/>
  <c r="H19" i="12" s="1"/>
  <c r="F19" i="12"/>
  <c r="G18" i="12"/>
  <c r="H18" i="12" s="1"/>
  <c r="F18" i="12"/>
  <c r="G17" i="12"/>
  <c r="H17" i="12"/>
  <c r="F17" i="12"/>
  <c r="L16" i="12"/>
  <c r="N16" i="12"/>
  <c r="G16" i="12"/>
  <c r="H16" i="12" s="1"/>
  <c r="F16" i="12"/>
  <c r="L11" i="12"/>
  <c r="N11" i="12"/>
  <c r="L10" i="12"/>
  <c r="N10" i="12"/>
  <c r="G10" i="12"/>
  <c r="H10" i="12" s="1"/>
  <c r="F10" i="12"/>
  <c r="G9" i="12"/>
  <c r="F9" i="12"/>
  <c r="H9" i="12"/>
  <c r="L9" i="12"/>
  <c r="N9" i="12"/>
  <c r="L34" i="11"/>
  <c r="N34" i="11"/>
  <c r="G34" i="11"/>
  <c r="H34" i="11" s="1"/>
  <c r="F34" i="11"/>
  <c r="L30" i="11"/>
  <c r="N30" i="11"/>
  <c r="L29" i="11"/>
  <c r="N29" i="11"/>
  <c r="G31" i="11"/>
  <c r="H31" i="11"/>
  <c r="F31" i="11"/>
  <c r="G30" i="11"/>
  <c r="H30" i="11" s="1"/>
  <c r="F30" i="11"/>
  <c r="G29" i="11"/>
  <c r="H29" i="11" s="1"/>
  <c r="F29" i="11"/>
  <c r="G23" i="11"/>
  <c r="H23" i="11" s="1"/>
  <c r="F23" i="11"/>
  <c r="G22" i="11"/>
  <c r="H22" i="11" s="1"/>
  <c r="F22" i="11"/>
  <c r="L25" i="11"/>
  <c r="N25" i="11"/>
  <c r="L24" i="11"/>
  <c r="N24" i="11"/>
  <c r="L23" i="11"/>
  <c r="N23" i="11"/>
  <c r="G21" i="11"/>
  <c r="H21" i="11" s="1"/>
  <c r="F21" i="11"/>
  <c r="L22" i="11"/>
  <c r="N22" i="11"/>
  <c r="L21" i="11"/>
  <c r="N21" i="11"/>
  <c r="L20" i="11"/>
  <c r="N20" i="11"/>
  <c r="L19" i="11"/>
  <c r="N19" i="11"/>
  <c r="G20" i="11"/>
  <c r="H20" i="11" s="1"/>
  <c r="F20" i="11"/>
  <c r="G19" i="11"/>
  <c r="H19" i="11" s="1"/>
  <c r="F19" i="11"/>
  <c r="G11" i="11"/>
  <c r="H11" i="11" s="1"/>
  <c r="F11" i="11"/>
  <c r="G10" i="11"/>
  <c r="H10" i="11" s="1"/>
  <c r="F10" i="11"/>
  <c r="L14" i="11"/>
  <c r="N14" i="11"/>
  <c r="L13" i="11"/>
  <c r="N13" i="11"/>
  <c r="L12" i="11"/>
  <c r="N12" i="11"/>
  <c r="L11" i="11"/>
  <c r="N11" i="11"/>
  <c r="G9" i="11"/>
  <c r="H9" i="11" s="1"/>
  <c r="F9" i="11"/>
  <c r="L10" i="11"/>
  <c r="N10" i="11"/>
  <c r="L9" i="11"/>
  <c r="N9" i="11"/>
  <c r="L26" i="10"/>
  <c r="N26" i="10"/>
  <c r="L25" i="10"/>
  <c r="N25" i="10"/>
  <c r="L24" i="10"/>
  <c r="N24" i="10"/>
  <c r="L23" i="10"/>
  <c r="N23" i="10"/>
  <c r="G25" i="10"/>
  <c r="H25" i="10" s="1"/>
  <c r="F25" i="10"/>
  <c r="L22" i="10"/>
  <c r="N22" i="10"/>
  <c r="G24" i="10"/>
  <c r="H24" i="10" s="1"/>
  <c r="F24" i="10"/>
  <c r="G23" i="10"/>
  <c r="H23" i="10" s="1"/>
  <c r="F23" i="10"/>
  <c r="G22" i="10"/>
  <c r="H22" i="10" s="1"/>
  <c r="F22" i="10"/>
  <c r="L19" i="10"/>
  <c r="N19" i="10"/>
  <c r="L18" i="10"/>
  <c r="N18" i="10"/>
  <c r="L17" i="10"/>
  <c r="N17" i="10"/>
  <c r="L16" i="10"/>
  <c r="N16" i="10"/>
  <c r="G16" i="10"/>
  <c r="H16" i="10" s="1"/>
  <c r="F16" i="10"/>
  <c r="L13" i="10"/>
  <c r="N13" i="10"/>
  <c r="L12" i="10"/>
  <c r="N12" i="10"/>
  <c r="L11" i="10"/>
  <c r="N11" i="10"/>
  <c r="L10" i="10"/>
  <c r="N10" i="10"/>
  <c r="G13" i="10"/>
  <c r="H13" i="10" s="1"/>
  <c r="F13" i="10"/>
  <c r="G12" i="10"/>
  <c r="H12" i="10" s="1"/>
  <c r="F12" i="10"/>
  <c r="G11" i="10"/>
  <c r="H11" i="10" s="1"/>
  <c r="F11" i="10"/>
  <c r="G10" i="10"/>
  <c r="H10" i="10" s="1"/>
  <c r="F10" i="10"/>
  <c r="L9" i="10"/>
  <c r="N9" i="10"/>
  <c r="G9" i="10"/>
  <c r="H9" i="10" s="1"/>
  <c r="F9" i="10"/>
  <c r="G32" i="9"/>
  <c r="H32" i="9" s="1"/>
  <c r="F32" i="9"/>
  <c r="L29" i="9"/>
  <c r="N29" i="9"/>
  <c r="L28" i="9"/>
  <c r="N28" i="9"/>
  <c r="G29" i="9"/>
  <c r="H29" i="9"/>
  <c r="F29" i="9"/>
  <c r="G28" i="9"/>
  <c r="H28" i="9" s="1"/>
  <c r="F28" i="9"/>
  <c r="L24" i="9"/>
  <c r="N24" i="9"/>
  <c r="L23" i="9"/>
  <c r="N23" i="9"/>
  <c r="L22" i="9"/>
  <c r="N22" i="9"/>
  <c r="L21" i="9"/>
  <c r="N21" i="9"/>
  <c r="G23" i="9"/>
  <c r="H23" i="9"/>
  <c r="F23" i="9"/>
  <c r="G22" i="9"/>
  <c r="H22" i="9" s="1"/>
  <c r="F22" i="9"/>
  <c r="G21" i="9"/>
  <c r="H21" i="9" s="1"/>
  <c r="F21" i="9"/>
  <c r="G13" i="9"/>
  <c r="H13" i="9" s="1"/>
  <c r="F13" i="9"/>
  <c r="L18" i="9"/>
  <c r="N18" i="9"/>
  <c r="L17" i="9"/>
  <c r="N17" i="9"/>
  <c r="L16" i="9"/>
  <c r="N16" i="9"/>
  <c r="L15" i="9"/>
  <c r="N15" i="9"/>
  <c r="L14" i="9"/>
  <c r="N14" i="9"/>
  <c r="L13" i="9"/>
  <c r="N13" i="9"/>
  <c r="L12" i="9"/>
  <c r="N12" i="9"/>
  <c r="G12" i="9"/>
  <c r="H12" i="9"/>
  <c r="F12" i="9"/>
  <c r="L9" i="9"/>
  <c r="N9" i="9"/>
  <c r="G34" i="5"/>
  <c r="H34" i="5" s="1"/>
  <c r="F34" i="5"/>
  <c r="L31" i="5"/>
  <c r="N31" i="5"/>
  <c r="L30" i="5"/>
  <c r="N30" i="5"/>
  <c r="G31" i="5"/>
  <c r="H31" i="5"/>
  <c r="F31" i="5"/>
  <c r="G30" i="5"/>
  <c r="H30" i="5" s="1"/>
  <c r="F30" i="5"/>
  <c r="L27" i="5"/>
  <c r="N27" i="5"/>
  <c r="L26" i="5"/>
  <c r="N26" i="5"/>
  <c r="L25" i="5"/>
  <c r="N25" i="5"/>
  <c r="L24" i="5"/>
  <c r="N24" i="5"/>
  <c r="L23" i="5"/>
  <c r="N23" i="5"/>
  <c r="G23" i="5"/>
  <c r="H23" i="5" s="1"/>
  <c r="F23" i="5"/>
  <c r="G22" i="5"/>
  <c r="H22" i="5" s="1"/>
  <c r="F22" i="5"/>
  <c r="L22" i="5"/>
  <c r="N22" i="5"/>
  <c r="L21" i="5"/>
  <c r="N21" i="5"/>
  <c r="G21" i="5"/>
  <c r="H21" i="5"/>
  <c r="F21" i="5"/>
  <c r="L18" i="5"/>
  <c r="N18" i="5"/>
  <c r="L17" i="5"/>
  <c r="N17" i="5"/>
  <c r="L16" i="5"/>
  <c r="N16" i="5"/>
  <c r="L15" i="5"/>
  <c r="N15" i="5"/>
  <c r="L14" i="5"/>
  <c r="N14" i="5"/>
  <c r="L13" i="5"/>
  <c r="N13" i="5"/>
  <c r="L12" i="5"/>
  <c r="N12" i="5"/>
  <c r="G13" i="5"/>
  <c r="H13" i="5" s="1"/>
  <c r="F13" i="5"/>
  <c r="G12" i="5"/>
  <c r="H12" i="5" s="1"/>
  <c r="F12" i="5"/>
  <c r="G9" i="5"/>
  <c r="H9" i="5"/>
  <c r="F9" i="5"/>
  <c r="L9" i="5"/>
  <c r="N9" i="5"/>
  <c r="G32" i="4"/>
  <c r="H32" i="4" s="1"/>
  <c r="F32" i="4"/>
  <c r="L29" i="4"/>
  <c r="N29" i="4"/>
  <c r="L28" i="4"/>
  <c r="N28" i="4"/>
  <c r="L27" i="4"/>
  <c r="N27" i="4"/>
  <c r="G28" i="4"/>
  <c r="H28" i="4" s="1"/>
  <c r="F28" i="4"/>
  <c r="G27" i="4"/>
  <c r="H27" i="4" s="1"/>
  <c r="F27" i="4"/>
  <c r="L23" i="4"/>
  <c r="N23" i="4"/>
  <c r="G20" i="4"/>
  <c r="H20" i="4" s="1"/>
  <c r="F20" i="4"/>
  <c r="L22" i="4"/>
  <c r="N22" i="4"/>
  <c r="G19" i="4"/>
  <c r="H19" i="4" s="1"/>
  <c r="F19" i="4"/>
  <c r="L21" i="4"/>
  <c r="N21" i="4"/>
  <c r="L20" i="4"/>
  <c r="N20" i="4"/>
  <c r="L19" i="4"/>
  <c r="N19" i="4"/>
  <c r="L18" i="4"/>
  <c r="N18" i="4"/>
  <c r="L17" i="4"/>
  <c r="N17" i="4"/>
  <c r="L16" i="4"/>
  <c r="N16" i="4"/>
  <c r="G18" i="4"/>
  <c r="H18" i="4" s="1"/>
  <c r="F18" i="4"/>
  <c r="G17" i="4"/>
  <c r="H17" i="4" s="1"/>
  <c r="F17" i="4"/>
  <c r="G16" i="4"/>
  <c r="H16" i="4" s="1"/>
  <c r="F16" i="4"/>
  <c r="L12" i="4"/>
  <c r="N12" i="4"/>
  <c r="L11" i="4"/>
  <c r="N11" i="4"/>
  <c r="L10" i="4"/>
  <c r="N10" i="4"/>
  <c r="G11" i="4"/>
  <c r="H11" i="4" s="1"/>
  <c r="F11" i="4"/>
  <c r="G10" i="4"/>
  <c r="H10" i="4" s="1"/>
  <c r="F10" i="4"/>
  <c r="G9" i="4"/>
  <c r="H9" i="4"/>
  <c r="F9" i="4"/>
  <c r="L9" i="4"/>
  <c r="N9" i="4"/>
  <c r="G33" i="3"/>
  <c r="H33" i="3" s="1"/>
  <c r="F33" i="3"/>
  <c r="L30" i="3"/>
  <c r="N30" i="3"/>
  <c r="L29" i="3"/>
  <c r="N29" i="3"/>
  <c r="G30" i="3"/>
  <c r="H30" i="3" s="1"/>
  <c r="F30" i="3"/>
  <c r="G29" i="3"/>
  <c r="H29" i="3" s="1"/>
  <c r="F29" i="3"/>
  <c r="L24" i="3"/>
  <c r="N24" i="3"/>
  <c r="L23" i="3"/>
  <c r="N23" i="3"/>
  <c r="L22" i="3"/>
  <c r="N22" i="3"/>
  <c r="L21" i="3"/>
  <c r="N21" i="3"/>
  <c r="L20" i="3"/>
  <c r="N20" i="3"/>
  <c r="G23" i="3"/>
  <c r="H23" i="3" s="1"/>
  <c r="F23" i="3"/>
  <c r="G22" i="3"/>
  <c r="H22" i="3" s="1"/>
  <c r="F22" i="3"/>
  <c r="G21" i="3"/>
  <c r="H21" i="3" s="1"/>
  <c r="F21" i="3"/>
  <c r="G20" i="3"/>
  <c r="H20" i="3" s="1"/>
  <c r="F20" i="3"/>
  <c r="G13" i="3"/>
  <c r="H13" i="3" s="1"/>
  <c r="F13" i="3"/>
  <c r="L16" i="3"/>
  <c r="N16" i="3"/>
  <c r="L15" i="3"/>
  <c r="N15" i="3"/>
  <c r="L14" i="3"/>
  <c r="N14" i="3"/>
  <c r="L13" i="3"/>
  <c r="N13" i="3"/>
  <c r="L12" i="3"/>
  <c r="N12" i="3"/>
  <c r="G12" i="3"/>
  <c r="H12" i="3" s="1"/>
  <c r="F12" i="3"/>
  <c r="L9" i="3"/>
  <c r="N9" i="3"/>
  <c r="G26" i="2"/>
  <c r="H26" i="2" s="1"/>
  <c r="F26" i="2"/>
  <c r="L23" i="2"/>
  <c r="N23" i="2"/>
  <c r="L22" i="2"/>
  <c r="N22" i="2"/>
  <c r="L21" i="2"/>
  <c r="N21" i="2"/>
  <c r="G23" i="2"/>
  <c r="H23" i="2" s="1"/>
  <c r="F23" i="2"/>
  <c r="G22" i="2"/>
  <c r="H22" i="2" s="1"/>
  <c r="F22" i="2"/>
  <c r="G21" i="2"/>
  <c r="H21" i="2"/>
  <c r="F21" i="2"/>
  <c r="L14" i="2"/>
  <c r="N14" i="2"/>
  <c r="L13" i="2"/>
  <c r="N13" i="2"/>
  <c r="L12" i="2"/>
  <c r="N12" i="2"/>
  <c r="L11" i="2"/>
  <c r="N11" i="2"/>
  <c r="G14" i="2"/>
  <c r="H14" i="2" s="1"/>
  <c r="F14" i="2"/>
  <c r="G13" i="2"/>
  <c r="H13" i="2" s="1"/>
  <c r="F13" i="2"/>
  <c r="G12" i="2"/>
  <c r="H12" i="2" s="1"/>
  <c r="F12" i="2"/>
  <c r="G11" i="2"/>
  <c r="H11" i="2" s="1"/>
  <c r="F11" i="2"/>
  <c r="G10" i="2"/>
  <c r="H10" i="2" s="1"/>
  <c r="F10" i="2"/>
  <c r="L10" i="2"/>
  <c r="N10" i="2"/>
  <c r="G9" i="2"/>
  <c r="H9" i="2" s="1"/>
  <c r="F9" i="2"/>
  <c r="L9" i="2"/>
  <c r="N9" i="2"/>
</calcChain>
</file>

<file path=xl/sharedStrings.xml><?xml version="1.0" encoding="utf-8"?>
<sst xmlns="http://schemas.openxmlformats.org/spreadsheetml/2006/main" count="4115" uniqueCount="658">
  <si>
    <t>キッズ</t>
    <phoneticPr fontId="4"/>
  </si>
  <si>
    <t>予　　定　　献　　立　　表　</t>
    <rPh sb="0" eb="1">
      <t>ヨ</t>
    </rPh>
    <rPh sb="3" eb="4">
      <t>サダム</t>
    </rPh>
    <rPh sb="6" eb="7">
      <t>ケン</t>
    </rPh>
    <rPh sb="9" eb="10">
      <t>リツ</t>
    </rPh>
    <rPh sb="12" eb="13">
      <t>ヒョウ</t>
    </rPh>
    <phoneticPr fontId="4"/>
  </si>
  <si>
    <t>&lt;食数&gt;</t>
    <rPh sb="1" eb="2">
      <t>ショク</t>
    </rPh>
    <rPh sb="2" eb="3">
      <t>スウ</t>
    </rPh>
    <phoneticPr fontId="4"/>
  </si>
  <si>
    <t>昼</t>
    <rPh sb="0" eb="1">
      <t>ヒル</t>
    </rPh>
    <phoneticPr fontId="4"/>
  </si>
  <si>
    <t>おやつ</t>
    <phoneticPr fontId="4"/>
  </si>
  <si>
    <t>夕</t>
    <rPh sb="0" eb="1">
      <t>ユウ</t>
    </rPh>
    <phoneticPr fontId="4"/>
  </si>
  <si>
    <t>以上児</t>
    <rPh sb="0" eb="2">
      <t>イジョウ</t>
    </rPh>
    <rPh sb="2" eb="3">
      <t>ジ</t>
    </rPh>
    <phoneticPr fontId="4"/>
  </si>
  <si>
    <t>未満児</t>
    <rPh sb="0" eb="2">
      <t>ミマン</t>
    </rPh>
    <rPh sb="2" eb="3">
      <t>ジ</t>
    </rPh>
    <phoneticPr fontId="4"/>
  </si>
  <si>
    <t>※離乳食は幼児食材料を使用して作る事のできる参考メニューです。
   離乳食としての販売はありません。</t>
    <phoneticPr fontId="4"/>
  </si>
  <si>
    <t>職員</t>
    <rPh sb="0" eb="2">
      <t>ショクイン</t>
    </rPh>
    <phoneticPr fontId="4"/>
  </si>
  <si>
    <t>特定アレルギー表示</t>
    <rPh sb="0" eb="2">
      <t>トクテイ</t>
    </rPh>
    <rPh sb="7" eb="9">
      <t>ヒョウジ</t>
    </rPh>
    <phoneticPr fontId="4"/>
  </si>
  <si>
    <t>離乳食</t>
    <rPh sb="0" eb="2">
      <t>リニュウ</t>
    </rPh>
    <rPh sb="2" eb="3">
      <t>ショク</t>
    </rPh>
    <phoneticPr fontId="4"/>
  </si>
  <si>
    <t>月齢</t>
    <rPh sb="0" eb="1">
      <t>ゲツ</t>
    </rPh>
    <rPh sb="1" eb="2">
      <t>レイ</t>
    </rPh>
    <phoneticPr fontId="4"/>
  </si>
  <si>
    <t>9～11ヶ月</t>
    <rPh sb="5" eb="6">
      <t>ゲツ</t>
    </rPh>
    <phoneticPr fontId="4"/>
  </si>
  <si>
    <t>7～8ヶ月</t>
    <rPh sb="4" eb="5">
      <t>ゲツ</t>
    </rPh>
    <phoneticPr fontId="4"/>
  </si>
  <si>
    <t>5～6ヶ月</t>
    <rPh sb="4" eb="5">
      <t>ゲツ</t>
    </rPh>
    <phoneticPr fontId="4"/>
  </si>
  <si>
    <t>乳・卵・小麦・落花生・そば・えび・かに</t>
    <phoneticPr fontId="4"/>
  </si>
  <si>
    <t>大きさ</t>
    <rPh sb="0" eb="1">
      <t>オオ</t>
    </rPh>
    <phoneticPr fontId="4"/>
  </si>
  <si>
    <t>5ｍｍ～1ｃｍ</t>
    <phoneticPr fontId="4"/>
  </si>
  <si>
    <t>みじん切り</t>
    <rPh sb="3" eb="4">
      <t>ギ</t>
    </rPh>
    <phoneticPr fontId="4"/>
  </si>
  <si>
    <t>すりつぶし</t>
    <phoneticPr fontId="4"/>
  </si>
  <si>
    <t>献立名</t>
    <rPh sb="0" eb="2">
      <t>コンダテ</t>
    </rPh>
    <rPh sb="2" eb="3">
      <t>メイ</t>
    </rPh>
    <phoneticPr fontId="4"/>
  </si>
  <si>
    <t>材料名</t>
    <rPh sb="0" eb="3">
      <t>ザイリョウメイ</t>
    </rPh>
    <phoneticPr fontId="4"/>
  </si>
  <si>
    <t>以上児分量</t>
    <rPh sb="0" eb="2">
      <t>イジョウ</t>
    </rPh>
    <rPh sb="2" eb="3">
      <t>ジ</t>
    </rPh>
    <rPh sb="3" eb="5">
      <t>ブンリョウ</t>
    </rPh>
    <phoneticPr fontId="4"/>
  </si>
  <si>
    <t>単位</t>
    <rPh sb="0" eb="2">
      <t>タンイ</t>
    </rPh>
    <phoneticPr fontId="4"/>
  </si>
  <si>
    <t>未満児分量</t>
    <rPh sb="0" eb="2">
      <t>ミマン</t>
    </rPh>
    <rPh sb="2" eb="3">
      <t>ジ</t>
    </rPh>
    <rPh sb="3" eb="5">
      <t>ブンリョウ</t>
    </rPh>
    <phoneticPr fontId="4"/>
  </si>
  <si>
    <t>総使用量</t>
    <rPh sb="0" eb="1">
      <t>ソウ</t>
    </rPh>
    <rPh sb="1" eb="4">
      <t>シヨウリョウ</t>
    </rPh>
    <phoneticPr fontId="4"/>
  </si>
  <si>
    <t>廃棄込量</t>
    <rPh sb="0" eb="2">
      <t>ハイキ</t>
    </rPh>
    <rPh sb="2" eb="3">
      <t>コミ</t>
    </rPh>
    <rPh sb="3" eb="4">
      <t>リョウ</t>
    </rPh>
    <phoneticPr fontId="4"/>
  </si>
  <si>
    <t>作り方</t>
    <rPh sb="0" eb="1">
      <t>ツク</t>
    </rPh>
    <rPh sb="2" eb="3">
      <t>カタ</t>
    </rPh>
    <phoneticPr fontId="4"/>
  </si>
  <si>
    <t>お手持ち調味料総使用</t>
    <rPh sb="1" eb="3">
      <t>テモ</t>
    </rPh>
    <rPh sb="4" eb="7">
      <t>チョウミリョウ</t>
    </rPh>
    <rPh sb="7" eb="8">
      <t>ソウ</t>
    </rPh>
    <rPh sb="8" eb="10">
      <t>シヨウ</t>
    </rPh>
    <phoneticPr fontId="4"/>
  </si>
  <si>
    <t>以上児分量
(g)</t>
    <rPh sb="0" eb="2">
      <t>イジョウ</t>
    </rPh>
    <rPh sb="2" eb="3">
      <t>ジ</t>
    </rPh>
    <rPh sb="3" eb="5">
      <t>ブンリョウ</t>
    </rPh>
    <phoneticPr fontId="4"/>
  </si>
  <si>
    <t>未満児分量
(g)</t>
    <rPh sb="0" eb="2">
      <t>ミマン</t>
    </rPh>
    <rPh sb="2" eb="3">
      <t>ジ</t>
    </rPh>
    <rPh sb="3" eb="5">
      <t>ブンリョウ</t>
    </rPh>
    <phoneticPr fontId="4"/>
  </si>
  <si>
    <t>材料</t>
    <rPh sb="0" eb="2">
      <t>ザイリョウ</t>
    </rPh>
    <phoneticPr fontId="4"/>
  </si>
  <si>
    <t>調味料</t>
    <rPh sb="0" eb="3">
      <t>チョウミリョウ</t>
    </rPh>
    <phoneticPr fontId="4"/>
  </si>
  <si>
    <t>材料名</t>
    <rPh sb="0" eb="2">
      <t>ザイリョウ</t>
    </rPh>
    <rPh sb="2" eb="3">
      <t>メイ</t>
    </rPh>
    <phoneticPr fontId="4"/>
  </si>
  <si>
    <t>分量</t>
    <rPh sb="0" eb="2">
      <t>ブンリョウ</t>
    </rPh>
    <phoneticPr fontId="4"/>
  </si>
  <si>
    <t>3月29日（金）配達/4月1日（月）食</t>
  </si>
  <si>
    <t>カレーライス</t>
  </si>
  <si>
    <t>①材料を食べやすい大きさに切り、肉は酒をふり、芋は水にさらします。
②熱した油で肉・野菜を炒めて、水・牛乳を加えて煮ます。
③材料が柔らかくなったらルーを加えて煮込み、砂糖・ケチャップで味を調えて下さい。
※水の量は調節して下さい。
※芋をやわらかくなるまで電子レンジで加熱又は茹で冷まし、他の材料を煮込んだ後に加えると、荷崩れを防ぐことができます。
※加熱調理する際は中心部75℃で1分以上加熱したことを確認して下さい。</t>
  </si>
  <si>
    <t>国産豚もも1.8ｍｍスライス</t>
  </si>
  <si>
    <t>玉ねぎ</t>
  </si>
  <si>
    <t>じゃが芋</t>
  </si>
  <si>
    <t>人参</t>
  </si>
  <si>
    <t>牛乳</t>
  </si>
  <si>
    <t>油</t>
  </si>
  <si>
    <t>水</t>
  </si>
  <si>
    <t>適量</t>
  </si>
  <si>
    <t>上白糖</t>
  </si>
  <si>
    <t>少々</t>
  </si>
  <si>
    <t>ケチャップ</t>
  </si>
  <si>
    <t>ご飯</t>
  </si>
  <si>
    <t>g</t>
  </si>
  <si>
    <t>酒</t>
  </si>
  <si>
    <t>とろけるカレー　甘口</t>
  </si>
  <si>
    <t>小麦</t>
  </si>
  <si>
    <t>cc</t>
  </si>
  <si>
    <t>乳</t>
  </si>
  <si>
    <t>砂糖</t>
  </si>
  <si>
    <t>大根のごまマヨサラダ</t>
  </si>
  <si>
    <t>①食べやすい大きさに切った野菜は茹で冷まします。
②調味料は煮立て冷まし、①・ごまを和えて下さい。
※加熱調理する際は中心部75℃で1分以上加熱したことを確認して下さい。</t>
  </si>
  <si>
    <t>大根</t>
  </si>
  <si>
    <t>きゅうり</t>
  </si>
  <si>
    <t>白すりごま</t>
  </si>
  <si>
    <t>塩</t>
  </si>
  <si>
    <t>マヨネーズ</t>
  </si>
  <si>
    <t>卵・小麦</t>
  </si>
  <si>
    <t>フルーツ（りんご）</t>
  </si>
  <si>
    <t>※原料のまま流水できれいに洗って下さい。</t>
  </si>
  <si>
    <t>りんご</t>
  </si>
  <si>
    <t>ヶ</t>
  </si>
  <si>
    <t>昼</t>
  </si>
  <si>
    <t>充てん豆腐</t>
  </si>
  <si>
    <t>丁</t>
  </si>
  <si>
    <t>玉子</t>
  </si>
  <si>
    <t>卵</t>
  </si>
  <si>
    <t>レーズン</t>
  </si>
  <si>
    <t>かゆ</t>
  </si>
  <si>
    <t>80～90</t>
  </si>
  <si>
    <t>50～80</t>
  </si>
  <si>
    <t>1/8（卵黄）</t>
  </si>
  <si>
    <t>国産鶏もも小間(加熱用)</t>
  </si>
  <si>
    <t>片栗粉</t>
  </si>
  <si>
    <t>コショウ</t>
  </si>
  <si>
    <t>酢</t>
  </si>
  <si>
    <t>正油</t>
  </si>
  <si>
    <t>ごま油</t>
  </si>
  <si>
    <t>出し汁</t>
  </si>
  <si>
    <t>だし汁</t>
  </si>
  <si>
    <t>みそ汁</t>
  </si>
  <si>
    <t>※加熱調理する際は中心部75℃で1分以上加熱したことを確認して下さい。</t>
  </si>
  <si>
    <t>焼ふ</t>
  </si>
  <si>
    <t>かぼちゃ</t>
  </si>
  <si>
    <t>味噌</t>
  </si>
  <si>
    <t>乳・卵・小麦・落花生・そば・えび・かに</t>
    <phoneticPr fontId="4"/>
  </si>
  <si>
    <t>5ｍｍ～1ｃｍ</t>
    <phoneticPr fontId="4"/>
  </si>
  <si>
    <t>すりつぶし</t>
    <phoneticPr fontId="4"/>
  </si>
  <si>
    <t>4月1日（月）配達/4月2日（火）食</t>
  </si>
  <si>
    <t>白糸タラのてり焼き</t>
  </si>
  <si>
    <t>①魚は水気をよくふき取り酒をふり、小麦粉をまぶします。
②熱した油で①を両面焼き、調味料を加えて全体に絡めます。
③千切りにして茹でた野菜を添えて下さい。
※加熱調理する際は中心部75℃で1分以上加熱したことを確認して下さい。</t>
  </si>
  <si>
    <t>骨抜き白糸タラ３０</t>
  </si>
  <si>
    <t>小麦粉</t>
  </si>
  <si>
    <t>キャベツ</t>
  </si>
  <si>
    <t>切</t>
  </si>
  <si>
    <t>みりん</t>
  </si>
  <si>
    <t>豆腐のそぼろあんかけ</t>
  </si>
  <si>
    <t>①豆腐は食べやすい大きさに切り茹でます。玉ねぎはみじん切りにし、人参は千切りにします。
②だし汁で肉・野菜をほぐしながら煮て、アクをとります。
③調味料を加えて煮、野菜がやわらかくなったら水溶き片栗粉でとろみをつけます。
④豆腐に③のあんをかけて下さい。
※加熱調理する際は中心部75℃で1分以上加熱したことを確認して下さい。</t>
  </si>
  <si>
    <t>国産鶏モモ挽肉(加熱用)</t>
  </si>
  <si>
    <t>カットワカメ</t>
  </si>
  <si>
    <t>フルーツ（オレンジ）</t>
  </si>
  <si>
    <t>ネーブル</t>
  </si>
  <si>
    <t>ツナフレーク缶</t>
  </si>
  <si>
    <t>冷凍カーネルコーン</t>
  </si>
  <si>
    <t>Ｐ</t>
  </si>
  <si>
    <t>白菜</t>
  </si>
  <si>
    <t>冷凍カット油揚げ</t>
  </si>
  <si>
    <t>さつま芋</t>
  </si>
  <si>
    <t>万能ねぎ</t>
  </si>
  <si>
    <t>4月2日（火）配達/4月3日（水）食</t>
  </si>
  <si>
    <t>チキンライス</t>
  </si>
  <si>
    <t xml:space="preserve">①野菜はみじん切りします。
②肉・野菜の順にバターで炒め合わせて、塩・ケチャップ・茹でたグリンピースを加えて、炊き上がったご飯に混ぜて下さい。
※加熱調理する際は中心部75℃で1分以上加熱したことを確認して下さい。
</t>
  </si>
  <si>
    <t>バター</t>
  </si>
  <si>
    <t>冷凍グリンピース</t>
  </si>
  <si>
    <t>コーンポテトコロッケ</t>
  </si>
  <si>
    <t xml:space="preserve">①芋は茹でるか蒸して粗くつぶして冷まします。ツナは汁気をきります。
②コーン・ツナを炒め合わせ、塩・こしょうして冷まします。
③①・②を混ぜ合わせて小判型にまとめ、小麦粉・水溶き小麦粉・パン粉の順にまぶして、160～170℃の油で揚げます。
④茹でて食べやすい大きさに切ったトマトを添えて、お好みでコロッケにソースをかけてお召し上がり下さい。
※加熱調理する際は中心部75℃で1分以上加熱したことを確認して下さい。
</t>
  </si>
  <si>
    <t>トマト</t>
  </si>
  <si>
    <t>パン粉</t>
  </si>
  <si>
    <t>ウスターソース</t>
  </si>
  <si>
    <t>スープ</t>
  </si>
  <si>
    <t>小松菜</t>
  </si>
  <si>
    <t>コンソメ</t>
  </si>
  <si>
    <t>乳・小麦</t>
  </si>
  <si>
    <t>フルーツ（バナナ）</t>
  </si>
  <si>
    <t>バナナ</t>
  </si>
  <si>
    <t>本</t>
  </si>
  <si>
    <t>枚</t>
  </si>
  <si>
    <t>フルーツ（パイン缶）</t>
  </si>
  <si>
    <t>パイン缶　</t>
  </si>
  <si>
    <t>もやし</t>
  </si>
  <si>
    <t>長ねぎ</t>
  </si>
  <si>
    <t>ヨーグルト</t>
  </si>
  <si>
    <t>※甘さは砂糖で調節して下さい。</t>
  </si>
  <si>
    <t>ﾌﾟﾚｰﾝﾖｰｸﾞﾙﾄ</t>
  </si>
  <si>
    <t>4月3日（水）配達/4月4日（木）食</t>
  </si>
  <si>
    <t>鉄分強化！ふりかけごはん</t>
  </si>
  <si>
    <t>鉄ふりかけ　大豆</t>
  </si>
  <si>
    <t>小麦 ※18</t>
  </si>
  <si>
    <t>厚焼き玉子</t>
  </si>
  <si>
    <t>①玉ねぎはみじん切りにします。
②①を炒め冷まし、砂糖・塩・酒・正油・出し汁・溶き玉子を加え、半熟状になるまで炒めます。
③油を塗った天板等に流し入れ、150～160℃で15～20分程度焼いて下さい。
※フライパンで厚焼玉子にしてもよいでしょう。
※加熱調理する際は中心部75℃で1分以上加熱したことを確認して下さい。</t>
  </si>
  <si>
    <t>豚肉とかぼちゃの煮物</t>
  </si>
  <si>
    <t>スパゲッティ</t>
  </si>
  <si>
    <t>4月4日（木）配達/4月5日（金）食</t>
  </si>
  <si>
    <t>ハンバーグ</t>
  </si>
  <si>
    <t>①みじん切りした玉ねぎは炒めて、塩・こしょうし冷まします。
②肉・①・豆乳にひたしたパン粉を粘りが出るまで練り混ぜて、人数分の小判型にまとめます。
③熱した油で、②を両面焼き中まで火を通します。
④肉汁の残ったフライパンにケチャップ・ソースを加えて煮立たせ、ハンバーグにかけます。
⑤茹でたトマトは食べやすい大きさに切って添えて下さい。
※加熱調理する際は中心部75℃で1分以上加熱したことを確認して下さい。</t>
  </si>
  <si>
    <t>国産豚挽肉</t>
  </si>
  <si>
    <t>有機豆乳無調整</t>
  </si>
  <si>
    <t>マカロニサラダ</t>
  </si>
  <si>
    <t>①マカロニはやわらかくなるまで10～11分茹で冷まします。
②食べやすい大きさに切った野菜は茹で冷まします。
③調味料を煮立て冷まし、①・②と和えて下さい。
※加熱調理する際は中心部75℃で1分以上加熱したことを確認して下さい。</t>
  </si>
  <si>
    <t>マカロニ</t>
  </si>
  <si>
    <t>骨抜き助宗タラ３０</t>
  </si>
  <si>
    <t>カットトマトパック</t>
  </si>
  <si>
    <t>にんにく</t>
  </si>
  <si>
    <t>鶏ささみ　1/2カット(加熱用)</t>
  </si>
  <si>
    <t>フルーツ（みかん缶）</t>
  </si>
  <si>
    <t>みかん缶</t>
  </si>
  <si>
    <t>あおさ粉</t>
  </si>
  <si>
    <t>パセリ</t>
  </si>
  <si>
    <t>4月5日（金）配達/4月8日（月）食</t>
  </si>
  <si>
    <t>助宗タラのコロコロ揚げ</t>
  </si>
  <si>
    <t>ほうれん草の玉子炒め</t>
  </si>
  <si>
    <t>①人参は細切りします。
②熱したごま油で野菜を炒め、塩・コショウで調味し、溶きほぐした玉子を回し入れて火を通し、仕上げに正油を加えて混ぜて下さい。
※加熱調理する際は中心部75℃で1分以上加熱したことを確認して下さい。</t>
  </si>
  <si>
    <t>冷凍カットほうれん草ＩＱＦ</t>
  </si>
  <si>
    <t>花ふ</t>
  </si>
  <si>
    <t>国産鶏もも切身４０(加熱用)</t>
  </si>
  <si>
    <t>4月8日（月）配達/4月9日（火）食</t>
  </si>
  <si>
    <t>スパゲティナポリタン</t>
  </si>
  <si>
    <t>①麺は9～10分ゆでてバターをからめます。
②材料は食べやすい大きさに切って油で炒め合わせ、めんを加えてケチャップ・ウスターソース・砂糖で調味します。
③茹でて刻んだパセリを散らして下さい。
※加熱調理する際は中心部75℃で1分以上加熱したことを確認して下さい。</t>
  </si>
  <si>
    <t>かぼちゃの甘煮</t>
  </si>
  <si>
    <t>①かぼちゃは角切りにします。
②砂糖・みりん・正油・ひたひたのだし汁で柔らかくなるまで煮て下さい。
※加熱調理する際は中心部75℃で1分以上加熱したことを確認して下さい。</t>
  </si>
  <si>
    <t>みるくスープ</t>
  </si>
  <si>
    <t>①野菜は食べやすい大きさに切ります。ツナは汁けを軽くきります。
②水・コンソメで材料を煮ます。野菜がやわらかくなったら牛乳を加えてさらに煮、塩・バターで味を調え、水溶き片栗粉でとろみをつけてください。
※とろみをみて水溶き片栗粉の量は調節してください。
※加熱調理する際は中心部75℃で1分以上加熱したことを確認して下さい。</t>
  </si>
  <si>
    <t>4月9日（火）配達/4月10日（水）食</t>
  </si>
  <si>
    <t>●ブタさんライス</t>
  </si>
  <si>
    <t>冷凍並竹輪</t>
  </si>
  <si>
    <t>小麦 ※92</t>
  </si>
  <si>
    <t>鶏肉のカレー風味唐揚げ</t>
  </si>
  <si>
    <t>純カレー粉</t>
  </si>
  <si>
    <t>具だくさん汁</t>
  </si>
  <si>
    <t>4月10日（水）配達/4月11日（木）食</t>
  </si>
  <si>
    <t>納豆ごはん</t>
  </si>
  <si>
    <t>①煮立て冷ましただし汁・正油をあわせて納豆と混ぜます。
②あおさ粉をふってご飯にかける又は別に提供して下さい。
※加熱調理する際は中心部75℃で1分以上加熱したことを確認して下さい。</t>
  </si>
  <si>
    <t>納豆</t>
  </si>
  <si>
    <t>肉じゃが</t>
  </si>
  <si>
    <t>①野菜は角切りし、芋は水にさらします。肉は食べやすい大きさに切り、酒をふります。
②熱した油で①を炒め、調味料で煮て下さい。
※加熱調理する際は中心部75℃で1分以上加熱したことを確認して下さい。</t>
  </si>
  <si>
    <t>大根とわかめのごま和え</t>
  </si>
  <si>
    <t>①野菜は食べやすい大きさに切り、茹で冷まします。ワカメは戻して茹で冷まします。
②調味料は煮立て冷まし、①・ごまを和えて下さい。
※加熱調理する際は中心部75℃で1分以上加熱したことを確認して下さい。</t>
  </si>
  <si>
    <t>なめこ</t>
  </si>
  <si>
    <t>4月11日（木）配達/4月12日（金）食</t>
  </si>
  <si>
    <t>ハヤシライス</t>
  </si>
  <si>
    <t>①玉ねぎは薄切りにします。肉は食べやすい大きさに切って酒をふります。
②熱した油で①を炒め、トマトパック・水・砂糖を加えて煮ます。
③アクを取り、ルーを入れて煮ます。
④ご飯に③を盛り、茹でたグリンピースを散らして下さい。
※加熱調理する際は中心部75℃で1分以上加熱したことを確認して下さい。</t>
  </si>
  <si>
    <t>ハヤシルー</t>
  </si>
  <si>
    <t>小麦 ※4</t>
  </si>
  <si>
    <t>お豆腐サラダ</t>
  </si>
  <si>
    <t>4月12日（金）配達/4月15日（月）食</t>
  </si>
  <si>
    <t>4月15日（月）配達/4月16日（火）食</t>
  </si>
  <si>
    <t>4月16日（火）配達/4月17日（水）食</t>
  </si>
  <si>
    <t>4月17日（水）配達/4月18日（木）食</t>
  </si>
  <si>
    <t>4月18日（木）配達/4月19日（金）食</t>
  </si>
  <si>
    <t>4月19日（金）配達/4月22日（月）食</t>
  </si>
  <si>
    <t>4月22日（月）配達/4月23日（火）食</t>
  </si>
  <si>
    <t>4月23日（火）配達/4月24日（水）食</t>
  </si>
  <si>
    <t>●グリンピースご飯</t>
  </si>
  <si>
    <t>生グリンピース（さやつき）</t>
  </si>
  <si>
    <t>4月24日（水）配達/4月25日（木）食</t>
  </si>
  <si>
    <t>4月24日（水）配達/4月26日（金）食</t>
  </si>
  <si>
    <t>4月26日（金）配達/4月30日（火）食</t>
  </si>
  <si>
    <t>①魚は水気をよくふき取り酒をふり、小麦粉をまぶします。
②熱した油で①を両面焼き、調味料を加えて全体に絡めます。
③茹でた野菜を添えて下さい。
※加熱調理する際は中心部75℃で1分以上加熱したことを確認して下さい。</t>
  </si>
  <si>
    <t>冷凍乱切りキャベツ</t>
  </si>
  <si>
    <t>①豆腐は食べやすい大きさに切り茹でます。玉ねぎはみじん切りにします。
②だし汁で肉・玉ねぎをほぐしながら煮て、アクをとります。
③調味料を加えて煮、野菜がやわらかくなったら水溶き片栗粉でとろみをつけます。
④豆腐に③のあんをかけて、茹でた人参を添えて下さい。
※加熱調理する際は中心部75℃で1分以上加熱したことを確認して下さい。</t>
  </si>
  <si>
    <t>冷凍花型人参</t>
  </si>
  <si>
    <t>キッズ</t>
    <phoneticPr fontId="3"/>
  </si>
  <si>
    <t>予　　定　　献　　立　　表　</t>
    <rPh sb="0" eb="1">
      <t>ヨ</t>
    </rPh>
    <rPh sb="3" eb="4">
      <t>サダム</t>
    </rPh>
    <rPh sb="6" eb="7">
      <t>ケン</t>
    </rPh>
    <rPh sb="9" eb="10">
      <t>リツ</t>
    </rPh>
    <rPh sb="12" eb="13">
      <t>ヒョウ</t>
    </rPh>
    <phoneticPr fontId="3"/>
  </si>
  <si>
    <t>&lt;食数&gt;</t>
    <rPh sb="1" eb="2">
      <t>ショク</t>
    </rPh>
    <rPh sb="2" eb="3">
      <t>スウ</t>
    </rPh>
    <phoneticPr fontId="3"/>
  </si>
  <si>
    <t>昼</t>
    <rPh sb="0" eb="1">
      <t>ヒル</t>
    </rPh>
    <phoneticPr fontId="3"/>
  </si>
  <si>
    <t>おやつ</t>
    <phoneticPr fontId="3"/>
  </si>
  <si>
    <t>夕</t>
    <rPh sb="0" eb="1">
      <t>ユウ</t>
    </rPh>
    <phoneticPr fontId="3"/>
  </si>
  <si>
    <t>以上児</t>
    <rPh sb="0" eb="2">
      <t>イジョウ</t>
    </rPh>
    <rPh sb="2" eb="3">
      <t>ジ</t>
    </rPh>
    <phoneticPr fontId="3"/>
  </si>
  <si>
    <t>未満児</t>
    <rPh sb="0" eb="2">
      <t>ミマン</t>
    </rPh>
    <rPh sb="2" eb="3">
      <t>ジ</t>
    </rPh>
    <phoneticPr fontId="3"/>
  </si>
  <si>
    <t>※離乳食は幼児食材料を使用して作る事のできる参考メニューです。
   離乳食としての販売はありません。</t>
    <phoneticPr fontId="3"/>
  </si>
  <si>
    <t>職員</t>
    <rPh sb="0" eb="2">
      <t>ショクイン</t>
    </rPh>
    <phoneticPr fontId="3"/>
  </si>
  <si>
    <t>特定アレルギー表示</t>
    <rPh sb="0" eb="2">
      <t>トクテイ</t>
    </rPh>
    <rPh sb="7" eb="9">
      <t>ヒョウジ</t>
    </rPh>
    <phoneticPr fontId="3"/>
  </si>
  <si>
    <t>離乳食</t>
    <rPh sb="0" eb="2">
      <t>リニュウ</t>
    </rPh>
    <rPh sb="2" eb="3">
      <t>ショク</t>
    </rPh>
    <phoneticPr fontId="3"/>
  </si>
  <si>
    <t>月齢</t>
    <rPh sb="0" eb="1">
      <t>ゲツ</t>
    </rPh>
    <rPh sb="1" eb="2">
      <t>レイ</t>
    </rPh>
    <phoneticPr fontId="3"/>
  </si>
  <si>
    <t>9～11ヶ月</t>
    <rPh sb="5" eb="6">
      <t>ゲツ</t>
    </rPh>
    <phoneticPr fontId="3"/>
  </si>
  <si>
    <t>7～8ヶ月</t>
    <rPh sb="4" eb="5">
      <t>ゲツ</t>
    </rPh>
    <phoneticPr fontId="3"/>
  </si>
  <si>
    <t>5～6ヶ月</t>
    <rPh sb="4" eb="5">
      <t>ゲツ</t>
    </rPh>
    <phoneticPr fontId="3"/>
  </si>
  <si>
    <t>乳・卵・小麦・落花生・そば・えび・かに</t>
    <phoneticPr fontId="3"/>
  </si>
  <si>
    <t>大きさ</t>
    <rPh sb="0" eb="1">
      <t>オオ</t>
    </rPh>
    <phoneticPr fontId="3"/>
  </si>
  <si>
    <t>5ｍｍ～1ｃｍ</t>
    <phoneticPr fontId="3"/>
  </si>
  <si>
    <t>みじん切り</t>
    <rPh sb="3" eb="4">
      <t>ギ</t>
    </rPh>
    <phoneticPr fontId="3"/>
  </si>
  <si>
    <t>すりつぶし</t>
    <phoneticPr fontId="3"/>
  </si>
  <si>
    <t>献立名</t>
    <rPh sb="0" eb="2">
      <t>コンダテ</t>
    </rPh>
    <rPh sb="2" eb="3">
      <t>メイ</t>
    </rPh>
    <phoneticPr fontId="3"/>
  </si>
  <si>
    <t>材料名</t>
    <rPh sb="0" eb="3">
      <t>ザイリョウメイ</t>
    </rPh>
    <phoneticPr fontId="3"/>
  </si>
  <si>
    <t>以上児分量</t>
    <rPh sb="0" eb="2">
      <t>イジョウ</t>
    </rPh>
    <rPh sb="2" eb="3">
      <t>ジ</t>
    </rPh>
    <rPh sb="3" eb="5">
      <t>ブンリョウ</t>
    </rPh>
    <phoneticPr fontId="3"/>
  </si>
  <si>
    <t>単位</t>
    <rPh sb="0" eb="2">
      <t>タンイ</t>
    </rPh>
    <phoneticPr fontId="3"/>
  </si>
  <si>
    <t>未満児分量</t>
    <rPh sb="0" eb="2">
      <t>ミマン</t>
    </rPh>
    <rPh sb="2" eb="3">
      <t>ジ</t>
    </rPh>
    <rPh sb="3" eb="5">
      <t>ブンリョウ</t>
    </rPh>
    <phoneticPr fontId="3"/>
  </si>
  <si>
    <t>総使用量</t>
    <rPh sb="0" eb="1">
      <t>ソウ</t>
    </rPh>
    <rPh sb="1" eb="4">
      <t>シヨウリョウ</t>
    </rPh>
    <phoneticPr fontId="3"/>
  </si>
  <si>
    <t>廃棄込量</t>
    <rPh sb="0" eb="2">
      <t>ハイキ</t>
    </rPh>
    <rPh sb="2" eb="3">
      <t>コミ</t>
    </rPh>
    <rPh sb="3" eb="4">
      <t>リョウ</t>
    </rPh>
    <phoneticPr fontId="3"/>
  </si>
  <si>
    <t>作り方</t>
    <rPh sb="0" eb="1">
      <t>ツク</t>
    </rPh>
    <rPh sb="2" eb="3">
      <t>カタ</t>
    </rPh>
    <phoneticPr fontId="3"/>
  </si>
  <si>
    <t>お手持ち調味料総使用</t>
    <rPh sb="1" eb="3">
      <t>テモ</t>
    </rPh>
    <rPh sb="4" eb="7">
      <t>チョウミリョウ</t>
    </rPh>
    <rPh sb="7" eb="8">
      <t>ソウ</t>
    </rPh>
    <rPh sb="8" eb="10">
      <t>シヨウ</t>
    </rPh>
    <phoneticPr fontId="3"/>
  </si>
  <si>
    <t>以上児分量
(g)</t>
    <rPh sb="0" eb="2">
      <t>イジョウ</t>
    </rPh>
    <rPh sb="2" eb="3">
      <t>ジ</t>
    </rPh>
    <rPh sb="3" eb="5">
      <t>ブンリョウ</t>
    </rPh>
    <phoneticPr fontId="3"/>
  </si>
  <si>
    <t>未満児分量
(g)</t>
    <rPh sb="0" eb="2">
      <t>ミマン</t>
    </rPh>
    <rPh sb="2" eb="3">
      <t>ジ</t>
    </rPh>
    <rPh sb="3" eb="5">
      <t>ブンリョウ</t>
    </rPh>
    <phoneticPr fontId="3"/>
  </si>
  <si>
    <t>材料</t>
    <rPh sb="0" eb="2">
      <t>ザイリョウ</t>
    </rPh>
    <phoneticPr fontId="3"/>
  </si>
  <si>
    <t>調味料</t>
    <rPh sb="0" eb="3">
      <t>チョウミリョウ</t>
    </rPh>
    <phoneticPr fontId="3"/>
  </si>
  <si>
    <t>材料名</t>
    <rPh sb="0" eb="2">
      <t>ザイリョウ</t>
    </rPh>
    <rPh sb="2" eb="3">
      <t>メイ</t>
    </rPh>
    <phoneticPr fontId="3"/>
  </si>
  <si>
    <t>分量</t>
    <rPh sb="0" eb="2">
      <t>ブンリョウ</t>
    </rPh>
    <phoneticPr fontId="3"/>
  </si>
  <si>
    <t>キッズ</t>
    <phoneticPr fontId="3"/>
  </si>
  <si>
    <t>①魚・さつま芋はサイコロ状又はスティック状に切り、魚は酒をふり、片栗粉をまぶします。芋は水にさらし、水けをふき取ります。
※食数が多い場合は芋をイチョウ切りにしてもよいでしょう。
②170度ぐらに熱した油で①を揚げます。
③調味料を煮立てて②にからめて下さい。
※加熱調理する際は中心部75℃で1分以上加熱したことを確認して下さい。</t>
    <rPh sb="42" eb="43">
      <t>イモ</t>
    </rPh>
    <rPh sb="44" eb="45">
      <t>ミズ</t>
    </rPh>
    <rPh sb="50" eb="51">
      <t>ミズ</t>
    </rPh>
    <rPh sb="55" eb="56">
      <t>ト</t>
    </rPh>
    <phoneticPr fontId="3"/>
  </si>
  <si>
    <t>①米にケチャップを加えて通常の水加減で炊飯します。
②人参は一人2個付けになるようイチョウ切りにして出し汁・砂糖・塩・正油で煮ます。
③レーズンは茹で、竹輪は一人2個付けになるように輪切りにして茹でます。
④炊き上がったご飯を丸く盛りつけます。人参を耳、レーズンを目、ちくわを鼻に見立て盛り付けて下さい。
※写真を参考に盛り付けて下さい。
※加熱調理する際は中心部75℃で1分以上加熱したことを確認して下さい。</t>
    <phoneticPr fontId="3"/>
  </si>
  <si>
    <t>①米を通常の水加減で炊きます。
②グリンピースは鞘から出して塩茹でします。
③炊き上がったご飯に②を混ぜ込んで下さい。
※食育の一環として、幼児さんにグリンピースの皮むきをしてもらうとよいでしょう。
※茹で汁を使用してご飯を炊くと、より豆の風味を楽しむことができます。
※加熱調理する際は中心部75℃で1分以上加熱したことを確認して下さい。</t>
    <phoneticPr fontId="3"/>
  </si>
  <si>
    <t>水</t>
    <phoneticPr fontId="3"/>
  </si>
  <si>
    <t>少々</t>
    <phoneticPr fontId="3"/>
  </si>
  <si>
    <t>精製塩</t>
    <rPh sb="0" eb="2">
      <t>セイセイ</t>
    </rPh>
    <rPh sb="2" eb="3">
      <t>エン</t>
    </rPh>
    <phoneticPr fontId="3"/>
  </si>
  <si>
    <t>適量</t>
    <phoneticPr fontId="3"/>
  </si>
  <si>
    <t>鶏ささみ　1/2カット（加熱用）</t>
    <rPh sb="0" eb="1">
      <t>トリ</t>
    </rPh>
    <rPh sb="12" eb="15">
      <t>カネツヨウ</t>
    </rPh>
    <phoneticPr fontId="3"/>
  </si>
  <si>
    <t>豚肉と野菜のミルク煮</t>
    <rPh sb="0" eb="2">
      <t>ブタニク</t>
    </rPh>
    <rPh sb="3" eb="5">
      <t>ヤサイ</t>
    </rPh>
    <rPh sb="9" eb="10">
      <t>ニ</t>
    </rPh>
    <phoneticPr fontId="3"/>
  </si>
  <si>
    <t>大根サラダ</t>
    <rPh sb="0" eb="2">
      <t>ダイコン</t>
    </rPh>
    <phoneticPr fontId="3"/>
  </si>
  <si>
    <t>1/8</t>
    <phoneticPr fontId="3"/>
  </si>
  <si>
    <t>醤油</t>
    <rPh sb="0" eb="2">
      <t>ショウユ</t>
    </rPh>
    <phoneticPr fontId="3"/>
  </si>
  <si>
    <t>白糸タラとキャベツのくたくた煮</t>
    <rPh sb="0" eb="1">
      <t>シロ</t>
    </rPh>
    <rPh sb="1" eb="2">
      <t>イト</t>
    </rPh>
    <rPh sb="14" eb="15">
      <t>ニ</t>
    </rPh>
    <phoneticPr fontId="3"/>
  </si>
  <si>
    <t>1/10</t>
  </si>
  <si>
    <t>1/10</t>
    <phoneticPr fontId="3"/>
  </si>
  <si>
    <t>豆腐のそぼろ煮</t>
    <rPh sb="6" eb="7">
      <t>ニ</t>
    </rPh>
    <phoneticPr fontId="3"/>
  </si>
  <si>
    <t>国産鶏モモ挽肉(加熱用)</t>
    <phoneticPr fontId="3"/>
  </si>
  <si>
    <t>鶏肉と玉ねぎのトマト煮</t>
    <rPh sb="0" eb="2">
      <t>トリニク</t>
    </rPh>
    <rPh sb="3" eb="4">
      <t>タマ</t>
    </rPh>
    <rPh sb="10" eb="11">
      <t>ニ</t>
    </rPh>
    <phoneticPr fontId="3"/>
  </si>
  <si>
    <t>じゃが芋のマッシュ</t>
    <rPh sb="3" eb="4">
      <t>イモ</t>
    </rPh>
    <phoneticPr fontId="3"/>
  </si>
  <si>
    <t>野菜の玉子とじ</t>
    <rPh sb="0" eb="2">
      <t>ヤサイ</t>
    </rPh>
    <rPh sb="3" eb="5">
      <t>タマゴ</t>
    </rPh>
    <phoneticPr fontId="3"/>
  </si>
  <si>
    <t>水</t>
    <rPh sb="0" eb="1">
      <t>ミズ</t>
    </rPh>
    <phoneticPr fontId="16"/>
  </si>
  <si>
    <t>適量</t>
    <phoneticPr fontId="16"/>
  </si>
  <si>
    <t>精製塩</t>
    <rPh sb="0" eb="2">
      <t>セイセイ</t>
    </rPh>
    <rPh sb="2" eb="3">
      <t>エン</t>
    </rPh>
    <phoneticPr fontId="16"/>
  </si>
  <si>
    <t>少々</t>
    <phoneticPr fontId="16"/>
  </si>
  <si>
    <t>きゅうりと人参のサラダ</t>
    <rPh sb="5" eb="7">
      <t>ニンジン</t>
    </rPh>
    <phoneticPr fontId="16"/>
  </si>
  <si>
    <t>人参かゆ</t>
    <rPh sb="0" eb="2">
      <t>ニンジン</t>
    </rPh>
    <phoneticPr fontId="3"/>
  </si>
  <si>
    <t>助宗タラとさつま芋のほくほく煮</t>
    <rPh sb="8" eb="9">
      <t>イモ</t>
    </rPh>
    <rPh sb="14" eb="15">
      <t>ニ</t>
    </rPh>
    <phoneticPr fontId="3"/>
  </si>
  <si>
    <t>ほうれん草の玉子とじ</t>
    <phoneticPr fontId="3"/>
  </si>
  <si>
    <t>かぼちゃのマッシュ</t>
    <phoneticPr fontId="3"/>
  </si>
  <si>
    <t>出し汁</t>
    <rPh sb="0" eb="1">
      <t>ダ</t>
    </rPh>
    <rPh sb="2" eb="3">
      <t>ジル</t>
    </rPh>
    <phoneticPr fontId="3"/>
  </si>
  <si>
    <t>適量</t>
    <phoneticPr fontId="3"/>
  </si>
  <si>
    <t>鶏肉と野菜のやわらか煮</t>
    <rPh sb="0" eb="2">
      <t>トリニク</t>
    </rPh>
    <rPh sb="3" eb="5">
      <t>ヤサイ</t>
    </rPh>
    <rPh sb="10" eb="11">
      <t>ニ</t>
    </rPh>
    <phoneticPr fontId="3"/>
  </si>
  <si>
    <t>鶏肉とキャベツのトマト煮</t>
    <rPh sb="0" eb="2">
      <t>トリニク</t>
    </rPh>
    <rPh sb="11" eb="12">
      <t>ニ</t>
    </rPh>
    <phoneticPr fontId="3"/>
  </si>
  <si>
    <t>みそ汁</t>
    <phoneticPr fontId="3"/>
  </si>
  <si>
    <t>大根とわかめのサラダ</t>
    <phoneticPr fontId="3"/>
  </si>
  <si>
    <t>豚肉と玉ねぎのトマト煮</t>
    <rPh sb="0" eb="2">
      <t>ブタニク</t>
    </rPh>
    <rPh sb="3" eb="4">
      <t>タマ</t>
    </rPh>
    <rPh sb="10" eb="11">
      <t>ニ</t>
    </rPh>
    <phoneticPr fontId="3"/>
  </si>
  <si>
    <r>
      <t xml:space="preserve">①肉は食べやすい大きさに切って、すりおろしたにんにく・調味料をもみこみ10分以上漬け込みます。
②片栗粉・小麦粉・カレー粉を混ぜ合わせて、肉にまぶして揚げます。
③せん切りして茹でたキャベツ・茹でて食べやすい大きさに切ったトマトを添えて下さい。
</t>
    </r>
    <r>
      <rPr>
        <b/>
        <sz val="14"/>
        <rFont val="ＭＳ Ｐゴシック"/>
        <family val="3"/>
        <charset val="128"/>
      </rPr>
      <t>※にんにくの量は施設で調節してください。</t>
    </r>
    <r>
      <rPr>
        <sz val="12"/>
        <rFont val="ＭＳ Ｐゴシック"/>
        <family val="3"/>
        <charset val="128"/>
      </rPr>
      <t xml:space="preserve">
※加熱調理する際は中心部75℃で1分以上加熱したことを確認して下さい。
</t>
    </r>
    <phoneticPr fontId="3"/>
  </si>
  <si>
    <t>豚肉のトマト豆乳煮</t>
    <rPh sb="0" eb="1">
      <t>ブタ</t>
    </rPh>
    <rPh sb="1" eb="2">
      <t>ニク</t>
    </rPh>
    <rPh sb="6" eb="8">
      <t>トウニュウ</t>
    </rPh>
    <rPh sb="8" eb="9">
      <t>ニ</t>
    </rPh>
    <phoneticPr fontId="16"/>
  </si>
  <si>
    <t>豚肉とじゃが芋のほくほく煮</t>
    <rPh sb="0" eb="2">
      <t>ブタニク</t>
    </rPh>
    <rPh sb="6" eb="7">
      <t>イモ</t>
    </rPh>
    <rPh sb="12" eb="13">
      <t>ニ</t>
    </rPh>
    <phoneticPr fontId="3"/>
  </si>
  <si>
    <t>人参</t>
    <phoneticPr fontId="3"/>
  </si>
  <si>
    <t>☆イベント献立☆</t>
    <rPh sb="5" eb="7">
      <t>コンダテ</t>
    </rPh>
    <phoneticPr fontId="3"/>
  </si>
  <si>
    <t>タイヘイ株式会社</t>
    <rPh sb="4" eb="8">
      <t>カブシキガイシャ</t>
    </rPh>
    <phoneticPr fontId="3"/>
  </si>
  <si>
    <t>グリンピースかゆ</t>
    <phoneticPr fontId="3"/>
  </si>
  <si>
    <t>①野菜・肉は食べやすい大きさに切り、肉は酒をふります。
②油で肉を炒めて、野菜・調味料を加えて煮て下さい。
※加熱調理する際は中心部75℃で1分以上加熱したことを確認して下さい。</t>
    <rPh sb="37" eb="39">
      <t>ヤサイ</t>
    </rPh>
    <phoneticPr fontId="3"/>
  </si>
  <si>
    <t>①豆腐は食べやすい大きさに切り下茹でし冷まします。
②食べやすい大きさに切った野菜は茹で冷まします。
③①・②を盛り付けて、煮立て冷ました調味料をかけて下さい。
※加熱調理する際は中心部75℃で1分以上加熱したことを確認して下さい。</t>
    <rPh sb="27" eb="28">
      <t>タ</t>
    </rPh>
    <rPh sb="32" eb="33">
      <t>オオ</t>
    </rPh>
    <rPh sb="36" eb="37">
      <t>キ</t>
    </rPh>
    <phoneticPr fontId="3"/>
  </si>
  <si>
    <t>離乳食</t>
    <rPh sb="0" eb="3">
      <t>リニュウショク</t>
    </rPh>
    <phoneticPr fontId="3"/>
  </si>
  <si>
    <t>曜日</t>
    <rPh sb="0" eb="2">
      <t>ヨウビ</t>
    </rPh>
    <phoneticPr fontId="3"/>
  </si>
  <si>
    <t>初期（5～6ヶ月）</t>
    <rPh sb="0" eb="2">
      <t>ショキ</t>
    </rPh>
    <rPh sb="7" eb="8">
      <t>ゲツ</t>
    </rPh>
    <phoneticPr fontId="3"/>
  </si>
  <si>
    <t>中期（7～8ヶ月）</t>
    <rPh sb="0" eb="2">
      <t>チュウキ</t>
    </rPh>
    <rPh sb="7" eb="8">
      <t>ゲツ</t>
    </rPh>
    <phoneticPr fontId="3"/>
  </si>
  <si>
    <t>後期（9～11ヶ月）</t>
    <rPh sb="0" eb="1">
      <t>ウシ</t>
    </rPh>
    <rPh sb="1" eb="2">
      <t>キ</t>
    </rPh>
    <rPh sb="8" eb="9">
      <t>ゲツ</t>
    </rPh>
    <phoneticPr fontId="3"/>
  </si>
  <si>
    <t>月</t>
  </si>
  <si>
    <t>かゆ・玉ねぎ・大根ペースト</t>
    <rPh sb="7" eb="9">
      <t>ダイコン</t>
    </rPh>
    <phoneticPr fontId="3"/>
  </si>
  <si>
    <t>かゆペースト</t>
  </si>
  <si>
    <t>かゆ</t>
    <phoneticPr fontId="3"/>
  </si>
  <si>
    <t>火</t>
  </si>
  <si>
    <t>かゆ・玉ねぎペースト</t>
    <phoneticPr fontId="3"/>
  </si>
  <si>
    <t>しらすかゆペースト</t>
    <phoneticPr fontId="3"/>
  </si>
  <si>
    <t>しらすかゆ</t>
    <phoneticPr fontId="3"/>
  </si>
  <si>
    <t>じゃが芋ペースト</t>
  </si>
  <si>
    <t>玉ねぎペースト</t>
  </si>
  <si>
    <t>鶏肉と野菜のミルク煮</t>
    <rPh sb="0" eb="2">
      <t>トリニク</t>
    </rPh>
    <rPh sb="3" eb="5">
      <t>ヤサイ</t>
    </rPh>
    <rPh sb="9" eb="10">
      <t>ニ</t>
    </rPh>
    <phoneticPr fontId="3"/>
  </si>
  <si>
    <t>鶏肉と玉ねぎの玉子とじ</t>
    <rPh sb="0" eb="2">
      <t>トリニク</t>
    </rPh>
    <rPh sb="3" eb="4">
      <t>タマ</t>
    </rPh>
    <rPh sb="7" eb="9">
      <t>タマゴ</t>
    </rPh>
    <phoneticPr fontId="3"/>
  </si>
  <si>
    <t>シロイトタラ・人参ペースト</t>
    <phoneticPr fontId="3"/>
  </si>
  <si>
    <t>白菜ペースト</t>
  </si>
  <si>
    <t>鶏肉と白菜のやわらか煮</t>
    <rPh sb="0" eb="2">
      <t>トリニク</t>
    </rPh>
    <rPh sb="3" eb="5">
      <t>ハクサイ</t>
    </rPh>
    <rPh sb="10" eb="11">
      <t>ニ</t>
    </rPh>
    <phoneticPr fontId="3"/>
  </si>
  <si>
    <t>豚肉と白菜のやわらか煮</t>
    <rPh sb="0" eb="2">
      <t>ブタニク</t>
    </rPh>
    <rPh sb="3" eb="5">
      <t>ハクサイ</t>
    </rPh>
    <rPh sb="10" eb="11">
      <t>ニ</t>
    </rPh>
    <phoneticPr fontId="3"/>
  </si>
  <si>
    <t>人参ペースト</t>
  </si>
  <si>
    <t>人参のマッシュ</t>
    <rPh sb="0" eb="2">
      <t>ニンジン</t>
    </rPh>
    <phoneticPr fontId="3"/>
  </si>
  <si>
    <t>大豆と人参のマッシュ</t>
    <rPh sb="0" eb="2">
      <t>ダイズ</t>
    </rPh>
    <rPh sb="3" eb="5">
      <t>ニンジン</t>
    </rPh>
    <phoneticPr fontId="3"/>
  </si>
  <si>
    <t>キャベツ・豆腐ペースト</t>
    <rPh sb="5" eb="7">
      <t>トウフ</t>
    </rPh>
    <phoneticPr fontId="3"/>
  </si>
  <si>
    <t>豆腐のそぼろ煮</t>
    <rPh sb="0" eb="2">
      <t>トウフ</t>
    </rPh>
    <rPh sb="6" eb="7">
      <t>ニ</t>
    </rPh>
    <phoneticPr fontId="3"/>
  </si>
  <si>
    <t>人参ときゅうりのサラダ</t>
    <rPh sb="0" eb="2">
      <t>ニンジン</t>
    </rPh>
    <phoneticPr fontId="3"/>
  </si>
  <si>
    <t>りんごペースト</t>
  </si>
  <si>
    <t>かぼちゃペースト</t>
  </si>
  <si>
    <t>フルーツ（りんご）</t>
    <phoneticPr fontId="3"/>
  </si>
  <si>
    <t>オレンジ</t>
    <phoneticPr fontId="3"/>
  </si>
  <si>
    <t>さつま芋ペースト</t>
  </si>
  <si>
    <t>みそ汁・フルーツ（オレンジ）</t>
    <phoneticPr fontId="3"/>
  </si>
  <si>
    <t>みそ汁・フルーツ（オレンジ）</t>
    <phoneticPr fontId="3"/>
  </si>
  <si>
    <t>かゆ・玉ねぎペースト</t>
    <phoneticPr fontId="3"/>
  </si>
  <si>
    <t>しらすかゆペースト</t>
    <phoneticPr fontId="3"/>
  </si>
  <si>
    <t>かゆ・玉ねぎ・人参ペースト</t>
    <phoneticPr fontId="3"/>
  </si>
  <si>
    <t>かゆ・豆腐ペースト</t>
    <rPh sb="3" eb="5">
      <t>トウフ</t>
    </rPh>
    <phoneticPr fontId="3"/>
  </si>
  <si>
    <t>かゆ</t>
    <phoneticPr fontId="3"/>
  </si>
  <si>
    <t>シロイトタラ・人参ペースト</t>
    <phoneticPr fontId="3"/>
  </si>
  <si>
    <t>じゃが芋・小松菜ペースト</t>
    <rPh sb="5" eb="8">
      <t>コマツナ</t>
    </rPh>
    <phoneticPr fontId="3"/>
  </si>
  <si>
    <t>ブロッコリーペースト</t>
  </si>
  <si>
    <t>秋鮭とブロッコリーのくたくた煮</t>
    <rPh sb="0" eb="1">
      <t>アキ</t>
    </rPh>
    <rPh sb="1" eb="2">
      <t>サケ</t>
    </rPh>
    <rPh sb="14" eb="15">
      <t>ニ</t>
    </rPh>
    <phoneticPr fontId="3"/>
  </si>
  <si>
    <t>トマトペースト</t>
  </si>
  <si>
    <t>じゃが芋のマッシュ・スープ</t>
    <rPh sb="3" eb="4">
      <t>イモ</t>
    </rPh>
    <phoneticPr fontId="3"/>
  </si>
  <si>
    <t>野菜のやわらか煮</t>
    <rPh sb="0" eb="2">
      <t>ヤサイ</t>
    </rPh>
    <rPh sb="7" eb="8">
      <t>ニ</t>
    </rPh>
    <phoneticPr fontId="3"/>
  </si>
  <si>
    <t>オレンジ</t>
    <phoneticPr fontId="3"/>
  </si>
  <si>
    <t>みそ汁・フルーツ（オレンジ）</t>
    <phoneticPr fontId="3"/>
  </si>
  <si>
    <t>バナナペースト</t>
  </si>
  <si>
    <t>ヨーグルト</t>
    <phoneticPr fontId="3"/>
  </si>
  <si>
    <t>すまし汁・ヨーグルト</t>
    <phoneticPr fontId="3"/>
  </si>
  <si>
    <t>かゆ・玉ねぎ・人参ペースト</t>
    <phoneticPr fontId="3"/>
  </si>
  <si>
    <t>かゆ</t>
    <phoneticPr fontId="3"/>
  </si>
  <si>
    <t>木</t>
  </si>
  <si>
    <t>かゆ・大根ペースト</t>
    <phoneticPr fontId="3"/>
  </si>
  <si>
    <t>かゆ・キャベツペースト</t>
    <phoneticPr fontId="3"/>
  </si>
  <si>
    <t>玉ねぎ・人参ペースト</t>
    <rPh sb="4" eb="6">
      <t>ニンジン</t>
    </rPh>
    <phoneticPr fontId="3"/>
  </si>
  <si>
    <t>鶏肉とキャベツのくたくた煮</t>
    <rPh sb="0" eb="2">
      <t>トリニク</t>
    </rPh>
    <rPh sb="12" eb="13">
      <t>ニ</t>
    </rPh>
    <phoneticPr fontId="3"/>
  </si>
  <si>
    <t>鶏肉とかぼちゃの煮物</t>
    <rPh sb="0" eb="2">
      <t>トリニク</t>
    </rPh>
    <rPh sb="8" eb="10">
      <t>ニモノ</t>
    </rPh>
    <phoneticPr fontId="3"/>
  </si>
  <si>
    <t>さつま芋サラダ</t>
    <rPh sb="3" eb="4">
      <t>イモ</t>
    </rPh>
    <phoneticPr fontId="3"/>
  </si>
  <si>
    <t>豚肉とかぼちゃの煮物</t>
    <rPh sb="0" eb="2">
      <t>ブタニク</t>
    </rPh>
    <rPh sb="8" eb="10">
      <t>ニモノ</t>
    </rPh>
    <phoneticPr fontId="3"/>
  </si>
  <si>
    <t>みそ汁・フルーツ（りんご）</t>
    <phoneticPr fontId="3"/>
  </si>
  <si>
    <t>みるくスープ</t>
    <phoneticPr fontId="3"/>
  </si>
  <si>
    <t>金</t>
  </si>
  <si>
    <t>かゆ・人参ペースト</t>
    <phoneticPr fontId="3"/>
  </si>
  <si>
    <t>かゆ・豆腐ペースト</t>
    <phoneticPr fontId="3"/>
  </si>
  <si>
    <t>玉ねぎの豆乳煮ペースト</t>
    <rPh sb="4" eb="6">
      <t>トウニュウ</t>
    </rPh>
    <rPh sb="6" eb="7">
      <t>ニ</t>
    </rPh>
    <phoneticPr fontId="3"/>
  </si>
  <si>
    <t>スケソウタラ・白菜ペースト</t>
    <phoneticPr fontId="3"/>
  </si>
  <si>
    <t>鶏肉のトマト豆乳煮</t>
    <rPh sb="0" eb="2">
      <t>トリニク</t>
    </rPh>
    <rPh sb="6" eb="8">
      <t>トウニュウ</t>
    </rPh>
    <rPh sb="8" eb="9">
      <t>ニ</t>
    </rPh>
    <phoneticPr fontId="3"/>
  </si>
  <si>
    <t>助宗タラと小松菜のくたくた煮</t>
    <rPh sb="5" eb="8">
      <t>コマツナ</t>
    </rPh>
    <rPh sb="13" eb="14">
      <t>ニ</t>
    </rPh>
    <phoneticPr fontId="3"/>
  </si>
  <si>
    <t>豚肉のトマト豆乳煮</t>
    <rPh sb="0" eb="2">
      <t>ブタニク</t>
    </rPh>
    <rPh sb="6" eb="8">
      <t>トウニュウ</t>
    </rPh>
    <rPh sb="8" eb="9">
      <t>ニ</t>
    </rPh>
    <phoneticPr fontId="3"/>
  </si>
  <si>
    <t>玉ねぎ・人参ペースト</t>
    <phoneticPr fontId="3"/>
  </si>
  <si>
    <t>きゅうりと人参のサラダ</t>
    <rPh sb="5" eb="7">
      <t>ニンジン</t>
    </rPh>
    <phoneticPr fontId="3"/>
  </si>
  <si>
    <t>豆腐と白菜のとろとろ煮</t>
    <rPh sb="10" eb="11">
      <t>ニ</t>
    </rPh>
    <phoneticPr fontId="3"/>
  </si>
  <si>
    <t>みそ汁・フルーツ（りんご）</t>
    <phoneticPr fontId="3"/>
  </si>
  <si>
    <t>みるくスープ</t>
    <phoneticPr fontId="3"/>
  </si>
  <si>
    <t>小松菜・バナナペースト</t>
    <phoneticPr fontId="3"/>
  </si>
  <si>
    <t>みそ汁・フルーツ（バナナ）</t>
    <phoneticPr fontId="3"/>
  </si>
  <si>
    <t>かゆ・人参ペースト</t>
    <phoneticPr fontId="3"/>
  </si>
  <si>
    <t>かゆ・豆腐ペースト</t>
    <phoneticPr fontId="3"/>
  </si>
  <si>
    <t>土</t>
  </si>
  <si>
    <t>かゆ・玉ねぎペースト</t>
    <phoneticPr fontId="3"/>
  </si>
  <si>
    <t>人参かゆペースト</t>
    <phoneticPr fontId="3"/>
  </si>
  <si>
    <t>スケソウタラ・白菜ペースト</t>
    <phoneticPr fontId="3"/>
  </si>
  <si>
    <t>カラスカレイペースト</t>
    <phoneticPr fontId="3"/>
  </si>
  <si>
    <t>カラスカレイのトマト煮</t>
    <rPh sb="10" eb="11">
      <t>ニ</t>
    </rPh>
    <phoneticPr fontId="3"/>
  </si>
  <si>
    <t>玉ねぎのふわふら玉子とじ</t>
    <rPh sb="0" eb="1">
      <t>タマ</t>
    </rPh>
    <rPh sb="8" eb="10">
      <t>タマゴ</t>
    </rPh>
    <phoneticPr fontId="3"/>
  </si>
  <si>
    <t>玉ねぎとアスパラのふわふら玉子とじ</t>
    <rPh sb="0" eb="1">
      <t>タマ</t>
    </rPh>
    <rPh sb="13" eb="15">
      <t>タマゴ</t>
    </rPh>
    <phoneticPr fontId="3"/>
  </si>
  <si>
    <t>大根のトマト煮ペースト</t>
    <rPh sb="0" eb="2">
      <t>ダイコン</t>
    </rPh>
    <rPh sb="6" eb="7">
      <t>ニ</t>
    </rPh>
    <phoneticPr fontId="3"/>
  </si>
  <si>
    <t>鶏ささみと大根のサラダ</t>
    <rPh sb="5" eb="7">
      <t>ダイコン</t>
    </rPh>
    <phoneticPr fontId="3"/>
  </si>
  <si>
    <t>鶏肉と野菜のスープ</t>
    <rPh sb="0" eb="2">
      <t>トリニク</t>
    </rPh>
    <rPh sb="3" eb="5">
      <t>ヤサイ</t>
    </rPh>
    <phoneticPr fontId="3"/>
  </si>
  <si>
    <t>豚肉と野菜のスープ</t>
    <rPh sb="0" eb="2">
      <t>ブタニク</t>
    </rPh>
    <rPh sb="3" eb="5">
      <t>ヤサイ</t>
    </rPh>
    <phoneticPr fontId="3"/>
  </si>
  <si>
    <t>ヨーグルト</t>
    <phoneticPr fontId="3"/>
  </si>
  <si>
    <t>チンゲン菜ペースト</t>
  </si>
  <si>
    <t>みそ汁・ヨーグルト</t>
    <phoneticPr fontId="3"/>
  </si>
  <si>
    <t>日</t>
  </si>
  <si>
    <t>かゆ・白菜ペースト</t>
    <phoneticPr fontId="3"/>
  </si>
  <si>
    <t>かゆ・小松菜ペースト</t>
    <phoneticPr fontId="3"/>
  </si>
  <si>
    <t>豆腐ペースト</t>
  </si>
  <si>
    <t>シロイトタラ・玉ねぎペースト</t>
    <rPh sb="7" eb="8">
      <t>タマ</t>
    </rPh>
    <phoneticPr fontId="3"/>
  </si>
  <si>
    <t>豆腐の野菜のとろとろ煮</t>
    <rPh sb="10" eb="11">
      <t>ニ</t>
    </rPh>
    <phoneticPr fontId="3"/>
  </si>
  <si>
    <t>白糸タラと人参のやわらか煮</t>
    <rPh sb="5" eb="7">
      <t>ニンジン</t>
    </rPh>
    <rPh sb="12" eb="13">
      <t>ニ</t>
    </rPh>
    <phoneticPr fontId="3"/>
  </si>
  <si>
    <t>白菜のやわらか煮</t>
    <rPh sb="0" eb="2">
      <t>ハクサイ</t>
    </rPh>
    <rPh sb="7" eb="8">
      <t>ニ</t>
    </rPh>
    <phoneticPr fontId="3"/>
  </si>
  <si>
    <t>鶏肉と玉ねぎのくたくた煮</t>
    <rPh sb="0" eb="2">
      <t>トリニク</t>
    </rPh>
    <rPh sb="3" eb="4">
      <t>タマ</t>
    </rPh>
    <rPh sb="11" eb="12">
      <t>ニ</t>
    </rPh>
    <phoneticPr fontId="3"/>
  </si>
  <si>
    <t>鶏レバーと白菜のやわらか煮</t>
    <rPh sb="0" eb="1">
      <t>トリ</t>
    </rPh>
    <rPh sb="5" eb="7">
      <t>ハクサイ</t>
    </rPh>
    <rPh sb="12" eb="13">
      <t>ニ</t>
    </rPh>
    <phoneticPr fontId="3"/>
  </si>
  <si>
    <t>豚肉と玉ねぎのくたくた煮</t>
    <rPh sb="0" eb="2">
      <t>ブタニク</t>
    </rPh>
    <rPh sb="3" eb="4">
      <t>タマ</t>
    </rPh>
    <rPh sb="11" eb="12">
      <t>ニ</t>
    </rPh>
    <phoneticPr fontId="3"/>
  </si>
  <si>
    <t>スープ・フルーツ（りんご）</t>
    <phoneticPr fontId="3"/>
  </si>
  <si>
    <t>人参かゆ・豆腐ペースト</t>
    <phoneticPr fontId="3"/>
  </si>
  <si>
    <t>スケソウタラ・ほうれん草ペースト</t>
    <rPh sb="11" eb="12">
      <t>ソウ</t>
    </rPh>
    <phoneticPr fontId="3"/>
  </si>
  <si>
    <t>トマト・インゲンペースト</t>
    <phoneticPr fontId="3"/>
  </si>
  <si>
    <t>鶏肉と野菜のトマト煮</t>
    <rPh sb="0" eb="2">
      <t>トリニク</t>
    </rPh>
    <rPh sb="3" eb="5">
      <t>ヤサイ</t>
    </rPh>
    <rPh sb="9" eb="10">
      <t>ニ</t>
    </rPh>
    <phoneticPr fontId="3"/>
  </si>
  <si>
    <t>ほうれん草の玉子とじ</t>
    <rPh sb="4" eb="5">
      <t>ソウ</t>
    </rPh>
    <rPh sb="6" eb="8">
      <t>タマゴ</t>
    </rPh>
    <phoneticPr fontId="3"/>
  </si>
  <si>
    <t>すまし汁</t>
  </si>
  <si>
    <t>大根ペースト</t>
  </si>
  <si>
    <t>かゆ</t>
    <phoneticPr fontId="3"/>
  </si>
  <si>
    <t>秋鮭と人参のやわらか煮</t>
    <rPh sb="3" eb="5">
      <t>ニンジン</t>
    </rPh>
    <rPh sb="10" eb="11">
      <t>ニ</t>
    </rPh>
    <phoneticPr fontId="3"/>
  </si>
  <si>
    <t>キャベツペースト</t>
  </si>
  <si>
    <t>かぼちゃのマッシュ</t>
    <phoneticPr fontId="3"/>
  </si>
  <si>
    <t>野菜の玉子とじ煮</t>
    <rPh sb="0" eb="2">
      <t>ヤサイ</t>
    </rPh>
    <rPh sb="3" eb="5">
      <t>タマゴ</t>
    </rPh>
    <rPh sb="7" eb="8">
      <t>ニ</t>
    </rPh>
    <phoneticPr fontId="3"/>
  </si>
  <si>
    <t>お豆と野菜の玉子とじ煮</t>
    <rPh sb="3" eb="5">
      <t>ヤサイ</t>
    </rPh>
    <rPh sb="6" eb="8">
      <t>タマゴ</t>
    </rPh>
    <rPh sb="10" eb="11">
      <t>ニ</t>
    </rPh>
    <phoneticPr fontId="3"/>
  </si>
  <si>
    <t>グリンピースかゆ・小松菜ペースト</t>
    <rPh sb="9" eb="12">
      <t>コマツナ</t>
    </rPh>
    <phoneticPr fontId="3"/>
  </si>
  <si>
    <t>グリンピースかゆ</t>
    <phoneticPr fontId="3"/>
  </si>
  <si>
    <t>キャベツ・人参ペースト</t>
    <rPh sb="5" eb="7">
      <t>ニンジン</t>
    </rPh>
    <phoneticPr fontId="3"/>
  </si>
  <si>
    <t>豆腐と鶏肉のとろとろ煮</t>
    <rPh sb="0" eb="2">
      <t>トウフ</t>
    </rPh>
    <rPh sb="3" eb="4">
      <t>トリ</t>
    </rPh>
    <rPh sb="4" eb="5">
      <t>ニク</t>
    </rPh>
    <rPh sb="10" eb="11">
      <t>ニ</t>
    </rPh>
    <phoneticPr fontId="3"/>
  </si>
  <si>
    <t>豆腐と豚肉のとろとろ煮</t>
    <rPh sb="0" eb="2">
      <t>トウフ</t>
    </rPh>
    <rPh sb="3" eb="4">
      <t>ブタ</t>
    </rPh>
    <rPh sb="4" eb="5">
      <t>ニク</t>
    </rPh>
    <rPh sb="10" eb="11">
      <t>ニ</t>
    </rPh>
    <phoneticPr fontId="3"/>
  </si>
  <si>
    <t>みそ汁</t>
    <rPh sb="2" eb="3">
      <t>シル</t>
    </rPh>
    <phoneticPr fontId="3"/>
  </si>
  <si>
    <t>人参サラダ</t>
    <rPh sb="0" eb="2">
      <t>ニンジン</t>
    </rPh>
    <phoneticPr fontId="3"/>
  </si>
  <si>
    <t>人参かゆ・小松菜ペースト</t>
    <rPh sb="5" eb="8">
      <t>コマツナ</t>
    </rPh>
    <phoneticPr fontId="3"/>
  </si>
  <si>
    <t>かゆ・白菜ペースト</t>
    <phoneticPr fontId="3"/>
  </si>
  <si>
    <t>かゆ・じゃが芋ペースト</t>
    <phoneticPr fontId="3"/>
  </si>
  <si>
    <t>かゆ・玉ねぎペースト</t>
    <phoneticPr fontId="3"/>
  </si>
  <si>
    <t>鶏肉とじゃが芋のほくほく煮</t>
    <rPh sb="0" eb="1">
      <t>トリ</t>
    </rPh>
    <rPh sb="1" eb="2">
      <t>ニク</t>
    </rPh>
    <rPh sb="6" eb="7">
      <t>イモ</t>
    </rPh>
    <rPh sb="12" eb="13">
      <t>ニ</t>
    </rPh>
    <phoneticPr fontId="3"/>
  </si>
  <si>
    <t>野菜のふわふわ玉子とじ</t>
    <rPh sb="0" eb="2">
      <t>ヤサイ</t>
    </rPh>
    <rPh sb="7" eb="9">
      <t>タマゴ</t>
    </rPh>
    <phoneticPr fontId="3"/>
  </si>
  <si>
    <t>豚肉とじゃが芋のほくほく煮</t>
    <rPh sb="0" eb="1">
      <t>ブタ</t>
    </rPh>
    <rPh sb="1" eb="2">
      <t>ニク</t>
    </rPh>
    <rPh sb="6" eb="7">
      <t>イモ</t>
    </rPh>
    <rPh sb="12" eb="13">
      <t>ニ</t>
    </rPh>
    <phoneticPr fontId="3"/>
  </si>
  <si>
    <t>鶏肉のみそ汁</t>
    <rPh sb="0" eb="2">
      <t>トリニク</t>
    </rPh>
    <rPh sb="5" eb="6">
      <t>シル</t>
    </rPh>
    <phoneticPr fontId="3"/>
  </si>
  <si>
    <t>かゆ・かぼちゃペースト</t>
    <phoneticPr fontId="3"/>
  </si>
  <si>
    <t>人参のトマト煮ペースト</t>
    <rPh sb="0" eb="2">
      <t>ニンジン</t>
    </rPh>
    <rPh sb="6" eb="7">
      <t>ニ</t>
    </rPh>
    <phoneticPr fontId="3"/>
  </si>
  <si>
    <t>シロイトタラペースト</t>
  </si>
  <si>
    <t>白糸タラと玉ねぎのとろとろ煮</t>
    <rPh sb="0" eb="1">
      <t>シロ</t>
    </rPh>
    <rPh sb="1" eb="2">
      <t>イト</t>
    </rPh>
    <rPh sb="5" eb="6">
      <t>タマ</t>
    </rPh>
    <rPh sb="13" eb="14">
      <t>ニ</t>
    </rPh>
    <phoneticPr fontId="3"/>
  </si>
  <si>
    <t>お豆腐サラダ</t>
    <rPh sb="1" eb="3">
      <t>トウフ</t>
    </rPh>
    <phoneticPr fontId="3"/>
  </si>
  <si>
    <t>かぼちゃのミルク煮</t>
  </si>
  <si>
    <t>オレンジペースト</t>
  </si>
  <si>
    <t>みそ汁・フルーツ（オレンジ）</t>
    <phoneticPr fontId="3"/>
  </si>
  <si>
    <t>かゆ・大根ペースト</t>
    <phoneticPr fontId="3"/>
  </si>
  <si>
    <t>玉ねぎ・さつま芋ペースト</t>
    <rPh sb="7" eb="8">
      <t>イモ</t>
    </rPh>
    <phoneticPr fontId="3"/>
  </si>
  <si>
    <t>秋鮭とほうれん草のくたくた煮</t>
    <rPh sb="0" eb="1">
      <t>アキ</t>
    </rPh>
    <rPh sb="1" eb="2">
      <t>サケ</t>
    </rPh>
    <rPh sb="7" eb="8">
      <t>ソウ</t>
    </rPh>
    <rPh sb="13" eb="14">
      <t>ニ</t>
    </rPh>
    <phoneticPr fontId="3"/>
  </si>
  <si>
    <t>鶏肉と豆腐のとろとろ煮</t>
    <rPh sb="0" eb="2">
      <t>トリニク</t>
    </rPh>
    <rPh sb="3" eb="5">
      <t>トウフ</t>
    </rPh>
    <rPh sb="10" eb="11">
      <t>ニ</t>
    </rPh>
    <phoneticPr fontId="3"/>
  </si>
  <si>
    <t>豚肉と豆腐のとろとろ煮</t>
    <rPh sb="0" eb="2">
      <t>ブタニク</t>
    </rPh>
    <rPh sb="3" eb="5">
      <t>トウフ</t>
    </rPh>
    <rPh sb="10" eb="11">
      <t>ニ</t>
    </rPh>
    <phoneticPr fontId="3"/>
  </si>
  <si>
    <t>ほうれん草ペースト</t>
  </si>
  <si>
    <t>さつま芋と玉子のサラダ</t>
  </si>
  <si>
    <t>白菜ときゅうりのサラダ</t>
    <rPh sb="0" eb="2">
      <t>ハクサイ</t>
    </rPh>
    <phoneticPr fontId="3"/>
  </si>
  <si>
    <t>みそ汁・ヨーグルト</t>
    <phoneticPr fontId="3"/>
  </si>
  <si>
    <t>スープ</t>
    <phoneticPr fontId="3"/>
  </si>
  <si>
    <t>かゆペースト</t>
    <phoneticPr fontId="3"/>
  </si>
  <si>
    <t>スケソウタラ・ほうれん草ペースト</t>
    <phoneticPr fontId="3"/>
  </si>
  <si>
    <t>鶏ささみとキャベツの玉子とじ</t>
    <rPh sb="0" eb="1">
      <t>トリ</t>
    </rPh>
    <rPh sb="10" eb="12">
      <t>タマゴ</t>
    </rPh>
    <phoneticPr fontId="3"/>
  </si>
  <si>
    <t>助宗タラと人参のやわらか煮</t>
    <rPh sb="5" eb="7">
      <t>ニンジン</t>
    </rPh>
    <rPh sb="12" eb="13">
      <t>ニ</t>
    </rPh>
    <phoneticPr fontId="3"/>
  </si>
  <si>
    <t>キャベツペースト</t>
    <phoneticPr fontId="3"/>
  </si>
  <si>
    <t>野菜のトマト煮ペースト</t>
    <rPh sb="0" eb="2">
      <t>ヤサイ</t>
    </rPh>
    <rPh sb="6" eb="7">
      <t>ニ</t>
    </rPh>
    <phoneticPr fontId="3"/>
  </si>
  <si>
    <t>鶏肉とじゃが芋のトマト煮込み</t>
    <rPh sb="0" eb="2">
      <t>トリニク</t>
    </rPh>
    <rPh sb="6" eb="7">
      <t>イモ</t>
    </rPh>
    <rPh sb="11" eb="12">
      <t>ニ</t>
    </rPh>
    <rPh sb="12" eb="13">
      <t>コ</t>
    </rPh>
    <phoneticPr fontId="3"/>
  </si>
  <si>
    <t>豚肉とじゃが芋のトマト煮込み</t>
    <rPh sb="0" eb="2">
      <t>ブタニク</t>
    </rPh>
    <rPh sb="6" eb="7">
      <t>イモ</t>
    </rPh>
    <rPh sb="11" eb="12">
      <t>ニ</t>
    </rPh>
    <rPh sb="12" eb="13">
      <t>コ</t>
    </rPh>
    <phoneticPr fontId="3"/>
  </si>
  <si>
    <t>スープ</t>
    <phoneticPr fontId="3"/>
  </si>
  <si>
    <t>オレンジ</t>
    <phoneticPr fontId="3"/>
  </si>
  <si>
    <t>わかめスープ</t>
    <phoneticPr fontId="3"/>
  </si>
  <si>
    <t>ミルクスープ・フルーツ（オレンジ）</t>
    <phoneticPr fontId="3"/>
  </si>
  <si>
    <t>かゆペースト</t>
    <phoneticPr fontId="3"/>
  </si>
  <si>
    <t>スケソウタラ・ほうれん草ペースト</t>
    <phoneticPr fontId="3"/>
  </si>
  <si>
    <t>ミルクスープ・ヨーグルト</t>
    <phoneticPr fontId="3"/>
  </si>
  <si>
    <t>フルーツ（りんご）</t>
    <phoneticPr fontId="3"/>
  </si>
  <si>
    <t>シロイトタラ・人参ペースト</t>
    <phoneticPr fontId="3"/>
  </si>
  <si>
    <t>ほうれん草ペースト</t>
    <rPh sb="4" eb="5">
      <t>ソウ</t>
    </rPh>
    <phoneticPr fontId="3"/>
  </si>
  <si>
    <t>鶏肉とほうれん草のやわらか煮</t>
    <rPh sb="0" eb="2">
      <t>トリニク</t>
    </rPh>
    <rPh sb="7" eb="8">
      <t>ソウ</t>
    </rPh>
    <rPh sb="13" eb="14">
      <t>ニ</t>
    </rPh>
    <phoneticPr fontId="3"/>
  </si>
  <si>
    <t>豚肉とほうれん草のやわらか煮</t>
    <rPh sb="0" eb="2">
      <t>ブタニク</t>
    </rPh>
    <rPh sb="7" eb="8">
      <t>ソウ</t>
    </rPh>
    <rPh sb="13" eb="14">
      <t>ニ</t>
    </rPh>
    <phoneticPr fontId="3"/>
  </si>
  <si>
    <t>キッズ</t>
    <phoneticPr fontId="3"/>
  </si>
  <si>
    <t>昼食</t>
    <rPh sb="0" eb="2">
      <t>チュウショク</t>
    </rPh>
    <phoneticPr fontId="3"/>
  </si>
  <si>
    <t>３色食品群</t>
    <rPh sb="1" eb="2">
      <t>ショク</t>
    </rPh>
    <rPh sb="2" eb="5">
      <t>ショクヒングン</t>
    </rPh>
    <phoneticPr fontId="3"/>
  </si>
  <si>
    <t>3～5歳栄養価</t>
    <rPh sb="3" eb="4">
      <t>サイ</t>
    </rPh>
    <rPh sb="4" eb="7">
      <t>エイヨウカ</t>
    </rPh>
    <phoneticPr fontId="3"/>
  </si>
  <si>
    <t>エネルギー</t>
    <phoneticPr fontId="3"/>
  </si>
  <si>
    <t>1～2歳栄養価</t>
    <rPh sb="3" eb="4">
      <t>サイ</t>
    </rPh>
    <rPh sb="4" eb="7">
      <t>エイヨウカ</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</si>
  <si>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</si>
  <si>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</si>
  <si>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</si>
  <si>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</si>
  <si>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たんぱく質</t>
    <rPh sb="4" eb="5">
      <t>シツ</t>
    </rPh>
    <phoneticPr fontId="3"/>
  </si>
  <si>
    <t>おやつ</t>
    <phoneticPr fontId="3"/>
  </si>
  <si>
    <t>脂質</t>
    <rPh sb="0" eb="2">
      <t>シシツ</t>
    </rPh>
    <phoneticPr fontId="3"/>
  </si>
  <si>
    <t>炭水化物</t>
    <rPh sb="0" eb="4">
      <t>タンスイカブツ</t>
    </rPh>
    <phoneticPr fontId="3"/>
  </si>
  <si>
    <t>塩分</t>
    <rPh sb="0" eb="2">
      <t>エンブン</t>
    </rPh>
    <phoneticPr fontId="3"/>
  </si>
  <si>
    <t>油・砂糖・ご飯・じゃが芋・ごま・マヨネーズ・食パン・ジャム</t>
    <rPh sb="22" eb="23">
      <t>ショク</t>
    </rPh>
    <phoneticPr fontId="29"/>
  </si>
  <si>
    <t>牛乳・玉子・豚肉</t>
    <phoneticPr fontId="29"/>
  </si>
  <si>
    <t>玉ねぎ・人参・大根・きゅうり・りんご</t>
    <phoneticPr fontId="29"/>
  </si>
  <si>
    <t>乳・小麦　※3・卵・小麦</t>
  </si>
  <si>
    <t>kcal</t>
    <phoneticPr fontId="3"/>
  </si>
  <si>
    <t>kcal</t>
    <phoneticPr fontId="3"/>
  </si>
  <si>
    <t>ご飯・砂糖・小麦粉・油・片栗粉・うどん</t>
    <phoneticPr fontId="3"/>
  </si>
  <si>
    <t>牛乳・シロイトタラ・豆腐・鶏肉・玉子</t>
    <phoneticPr fontId="3"/>
  </si>
  <si>
    <t>キャベツ・玉ねぎ・人参・ワカメ・オレンジ・かぼちゃ</t>
    <phoneticPr fontId="3"/>
  </si>
  <si>
    <t>乳・卵・小麦・なし　※18</t>
    <phoneticPr fontId="3"/>
  </si>
  <si>
    <t>牛乳</t>
    <phoneticPr fontId="3"/>
  </si>
  <si>
    <t>ｇ</t>
    <phoneticPr fontId="3"/>
  </si>
  <si>
    <t>ジャムサンド</t>
    <phoneticPr fontId="29"/>
  </si>
  <si>
    <t>ほうとう風うどん</t>
    <rPh sb="4" eb="5">
      <t>フウ</t>
    </rPh>
    <phoneticPr fontId="29"/>
  </si>
  <si>
    <t>ご飯・みそ汁</t>
  </si>
  <si>
    <t>ご飯・砂糖・小麦粉・油・片栗粉・ビスケット・せんべい</t>
    <phoneticPr fontId="3"/>
  </si>
  <si>
    <t>キャベツ・玉ねぎ・人参・ワカメ・オレンジ</t>
    <phoneticPr fontId="3"/>
  </si>
  <si>
    <t>kcal</t>
  </si>
  <si>
    <t>砂糖・バター・ご飯・じゃが芋・油・小麦粉・パン粉・マカロニ</t>
    <phoneticPr fontId="3"/>
  </si>
  <si>
    <t>牛乳・鶏肉・ツナフレーク缶・きなこ</t>
    <phoneticPr fontId="3"/>
  </si>
  <si>
    <t>玉ねぎ・グリンピース・コーン・トマト・小松菜・人参・バナナ</t>
    <phoneticPr fontId="3"/>
  </si>
  <si>
    <t>乳・お問合せ下さい・小麦</t>
    <phoneticPr fontId="3"/>
  </si>
  <si>
    <t>ビスケット</t>
    <phoneticPr fontId="29"/>
  </si>
  <si>
    <t>チキンライス</t>
    <phoneticPr fontId="3"/>
  </si>
  <si>
    <t>マカロニきなこ</t>
    <phoneticPr fontId="29"/>
  </si>
  <si>
    <t>せんべい</t>
    <phoneticPr fontId="29"/>
  </si>
  <si>
    <t>g</t>
    <phoneticPr fontId="3"/>
  </si>
  <si>
    <t>砂糖・バター・ご飯・じゃが芋・油・小麦粉・パン粉・マカロニ</t>
    <phoneticPr fontId="3"/>
  </si>
  <si>
    <t>牛乳・鶏肉・ツナフレーク缶・きなこ</t>
    <phoneticPr fontId="3"/>
  </si>
  <si>
    <t>玉ねぎ・グリンピース・コーン・トマト・小松菜・人参・バナナ</t>
    <phoneticPr fontId="3"/>
  </si>
  <si>
    <t>乳・お問合せ下さい・小麦</t>
    <phoneticPr fontId="3"/>
  </si>
  <si>
    <t>牛乳</t>
    <phoneticPr fontId="3"/>
  </si>
  <si>
    <t>砂糖・ご飯・油・食パン・ジャム</t>
    <phoneticPr fontId="3"/>
  </si>
  <si>
    <t>牛乳・玉子・豚肉・油揚げ</t>
    <phoneticPr fontId="3"/>
  </si>
  <si>
    <t>玉ねぎ・かぼちゃ・人参・大根・りんご</t>
    <phoneticPr fontId="3"/>
  </si>
  <si>
    <t>乳・卵・小麦・小麦　※18</t>
    <phoneticPr fontId="3"/>
  </si>
  <si>
    <t>チキンライス</t>
    <phoneticPr fontId="3"/>
  </si>
  <si>
    <t>ｇ</t>
    <phoneticPr fontId="3"/>
  </si>
  <si>
    <t>マカロニきなこ</t>
    <phoneticPr fontId="29"/>
  </si>
  <si>
    <t>ジャムサンド</t>
    <phoneticPr fontId="29"/>
  </si>
  <si>
    <t>鉄分強化！ふりかけごはん・みそ汁</t>
  </si>
  <si>
    <t>砂糖・ご飯・油・ホットケーキミックス・ジャム</t>
    <phoneticPr fontId="3"/>
  </si>
  <si>
    <t>牛乳・玉子・豚肉・油揚げ・豆乳</t>
    <rPh sb="13" eb="15">
      <t>トウニュウ</t>
    </rPh>
    <phoneticPr fontId="3"/>
  </si>
  <si>
    <t>砂糖・バター・ご飯・パン粉・油・マカロニ・マヨネーズ・クッキー・せんべい</t>
    <phoneticPr fontId="3"/>
  </si>
  <si>
    <t>牛乳・豚肉・豆乳</t>
    <phoneticPr fontId="3"/>
  </si>
  <si>
    <t>玉ねぎ・トマト・きゅうり・人参・もやし・万能ねぎ</t>
  </si>
  <si>
    <t>乳・小麦・卵</t>
    <phoneticPr fontId="3"/>
  </si>
  <si>
    <t>オレンジ蒸しパン</t>
    <rPh sb="4" eb="5">
      <t>ム</t>
    </rPh>
    <phoneticPr fontId="29"/>
  </si>
  <si>
    <t>クッキー</t>
    <phoneticPr fontId="29"/>
  </si>
  <si>
    <t>せんべい</t>
    <phoneticPr fontId="29"/>
  </si>
  <si>
    <t>砂糖・バター・ご飯・パン粉・油・マカロニ・マヨネーズ・バームクーヘン・クラッカー</t>
    <phoneticPr fontId="3"/>
  </si>
  <si>
    <t>カラスカレイのトマトソースがけ</t>
  </si>
  <si>
    <t>ホットケーキミックス・イチゴジャム・ご飯・小麦粉・油・バター・砂糖</t>
    <phoneticPr fontId="3"/>
  </si>
  <si>
    <t>牛乳・おから・カラスカレイ・鶏肉・ヨーグルト</t>
    <phoneticPr fontId="3"/>
  </si>
  <si>
    <t>カットトマトパック・にんにく・大根・水菜・玉ねぎ・しめじ</t>
  </si>
  <si>
    <t>乳・小麦　※3・小麦</t>
    <phoneticPr fontId="3"/>
  </si>
  <si>
    <t>バームクーヘン</t>
    <phoneticPr fontId="29"/>
  </si>
  <si>
    <t>鶏ささみと野菜のサラダ</t>
  </si>
  <si>
    <t>クラッカー</t>
    <phoneticPr fontId="29"/>
  </si>
  <si>
    <t>豆腐の野菜あんかけ</t>
  </si>
  <si>
    <t>長芋・天かす・小麦粉・油・マヨネーズ・ご飯・ごま油・砂糖・片栗粉・ごま</t>
    <phoneticPr fontId="3"/>
  </si>
  <si>
    <t>牛乳・素干しエビ・玉子・花かつお・豆腐・鶏レバー</t>
    <phoneticPr fontId="3"/>
  </si>
  <si>
    <t>キャベツ・あおさ粉・玉ねぎ・人参・白菜・ピーマン・ごぼう・ワカメ・パイナップル缶</t>
    <phoneticPr fontId="3"/>
  </si>
  <si>
    <t>乳・えび　※65・小麦　※66・卵・小麦・なし※60</t>
    <phoneticPr fontId="3"/>
  </si>
  <si>
    <t>kcal</t>
    <phoneticPr fontId="3"/>
  </si>
  <si>
    <t>ｇ</t>
    <phoneticPr fontId="3"/>
  </si>
  <si>
    <t>鶏レバーの甘辛炒め</t>
  </si>
  <si>
    <t>片栗粉・砂糖・ご飯・油・さつま芋・ごま油・花ふ・ホットケーキミックス</t>
    <phoneticPr fontId="3"/>
  </si>
  <si>
    <t>牛乳・スケソウタラ・玉子・チーズ</t>
    <phoneticPr fontId="3"/>
  </si>
  <si>
    <t>ほうれん草・人参・長ねぎ・オレンジ</t>
    <phoneticPr fontId="3"/>
  </si>
  <si>
    <t>乳・小麦・卵</t>
    <phoneticPr fontId="3"/>
  </si>
  <si>
    <t>牛乳</t>
    <phoneticPr fontId="3"/>
  </si>
  <si>
    <t>チーズ入りカップケーキ</t>
    <rPh sb="3" eb="4">
      <t>イ</t>
    </rPh>
    <phoneticPr fontId="29"/>
  </si>
  <si>
    <t>片栗粉・砂糖・ご飯・油・さつま芋・ごま油・花ふ</t>
    <phoneticPr fontId="3"/>
  </si>
  <si>
    <t>牛乳・スケソウタラ・玉子</t>
    <phoneticPr fontId="3"/>
  </si>
  <si>
    <t>ごま・スパゲッティ・バター・油・砂糖・片栗粉・ご飯</t>
    <rPh sb="24" eb="25">
      <t>ハン</t>
    </rPh>
    <phoneticPr fontId="3"/>
  </si>
  <si>
    <t>牛乳・鶏肉・豚肉</t>
    <rPh sb="6" eb="8">
      <t>ブタニク</t>
    </rPh>
    <phoneticPr fontId="3"/>
  </si>
  <si>
    <t>玉ねぎ・人参・パセリ・かぼちゃ・白菜・コーン</t>
    <phoneticPr fontId="3"/>
  </si>
  <si>
    <t>乳・小麦</t>
    <phoneticPr fontId="3"/>
  </si>
  <si>
    <t>kcal</t>
    <phoneticPr fontId="3"/>
  </si>
  <si>
    <t>牛乳</t>
    <phoneticPr fontId="3"/>
  </si>
  <si>
    <t>ｇ</t>
    <phoneticPr fontId="3"/>
  </si>
  <si>
    <t>甘茶風ミルクくず餅</t>
    <rPh sb="0" eb="2">
      <t>アマチャ</t>
    </rPh>
    <rPh sb="2" eb="3">
      <t>フウ</t>
    </rPh>
    <rPh sb="8" eb="9">
      <t>モチ</t>
    </rPh>
    <phoneticPr fontId="29"/>
  </si>
  <si>
    <t>雑炊</t>
    <rPh sb="0" eb="2">
      <t>ゾウスイ</t>
    </rPh>
    <phoneticPr fontId="29"/>
  </si>
  <si>
    <t>　&lt;花祭り&gt;</t>
    <rPh sb="2" eb="3">
      <t>ハナ</t>
    </rPh>
    <rPh sb="3" eb="4">
      <t>マツ</t>
    </rPh>
    <phoneticPr fontId="29"/>
  </si>
  <si>
    <t>24　　　　　　　　　　　　　　　　　　　　　　　　　　　　　　　　　　　　　　　　　　　　　　　　　　　　　　　　　　　　　　　　　　　　　　　　　　　　　　　水</t>
    <rPh sb="81" eb="82">
      <t>スイ</t>
    </rPh>
    <phoneticPr fontId="3"/>
  </si>
  <si>
    <t>イベント献立</t>
    <rPh sb="4" eb="6">
      <t>コンダテ</t>
    </rPh>
    <phoneticPr fontId="3"/>
  </si>
  <si>
    <t>砂糖・バター・ご飯・小麦粉・片栗粉・油・ホットケーキミックス・ジャム</t>
    <phoneticPr fontId="3"/>
  </si>
  <si>
    <t>牛乳・鶏肉・油揚げ・ヨーグルト</t>
    <phoneticPr fontId="3"/>
  </si>
  <si>
    <t>グリンピース・にんにく・キャベツ・トマト・もやし・小松菜・人参</t>
  </si>
  <si>
    <t>グリンピースご飯・具だくさん汁</t>
    <phoneticPr fontId="3"/>
  </si>
  <si>
    <t>10　　　　　　　　　　　　　　　　　　　　　　　　　　　　　　　　　　　　　　　　　　　　　　　　　　　　　　　　　　　　　　　　　　　　　　　　　　　　　　　水</t>
    <rPh sb="81" eb="82">
      <t>スイ</t>
    </rPh>
    <phoneticPr fontId="3"/>
  </si>
  <si>
    <t>砂糖・ご飯・小麦粉・片栗粉・油・ホットケーキミックス</t>
    <phoneticPr fontId="3"/>
  </si>
  <si>
    <t>牛乳・竹輪・鶏肉・油揚げ・ヨーグルト・チーズ</t>
    <phoneticPr fontId="3"/>
  </si>
  <si>
    <t>人参・レーズン・にんにく・キャベツ・トマト・もやし・小松菜</t>
  </si>
  <si>
    <t>乳・小麦・小麦　※92</t>
    <phoneticPr fontId="3"/>
  </si>
  <si>
    <t>砂糖・ご飯・じゃが芋・油・ごま・焼ふ</t>
    <phoneticPr fontId="3"/>
  </si>
  <si>
    <t>牛乳・納豆・豚肉・削り節</t>
    <rPh sb="9" eb="10">
      <t>ケズ</t>
    </rPh>
    <rPh sb="11" eb="12">
      <t>ブシ</t>
    </rPh>
    <phoneticPr fontId="3"/>
  </si>
  <si>
    <t>あおさ粉・玉ねぎ・人参・大根・ワカメ・なめこ</t>
  </si>
  <si>
    <t>乳・小麦・卵・乳　※78</t>
    <phoneticPr fontId="3"/>
  </si>
  <si>
    <t>kcal</t>
    <phoneticPr fontId="3"/>
  </si>
  <si>
    <t>牛乳</t>
    <phoneticPr fontId="3"/>
  </si>
  <si>
    <t>ブタさんライス・具だくさん汁</t>
    <phoneticPr fontId="3"/>
  </si>
  <si>
    <t>ｇ</t>
    <phoneticPr fontId="3"/>
  </si>
  <si>
    <t>おかかのおにぎり</t>
    <phoneticPr fontId="29"/>
  </si>
  <si>
    <t>納豆ごはん・みそ汁</t>
  </si>
  <si>
    <t>砂糖・ご飯・じゃが芋・油・ごま・焼ふ</t>
    <phoneticPr fontId="3"/>
  </si>
  <si>
    <t>砂糖・油・ご飯・鈴カステラ・クラッカー</t>
    <rPh sb="8" eb="9">
      <t>スズ</t>
    </rPh>
    <phoneticPr fontId="3"/>
  </si>
  <si>
    <t>牛乳・玉子・豚肉・豆腐</t>
    <phoneticPr fontId="3"/>
  </si>
  <si>
    <t>玉ねぎ・カットトマトパック・グリンピース・人参・きゅうり・パイナップル缶</t>
  </si>
  <si>
    <t>乳・小麦　※3・卵・小麦　※4・小麦</t>
    <phoneticPr fontId="3"/>
  </si>
  <si>
    <t>鈴カステラ</t>
    <rPh sb="0" eb="1">
      <t>スズ</t>
    </rPh>
    <phoneticPr fontId="29"/>
  </si>
  <si>
    <t>クラッカー</t>
    <phoneticPr fontId="29"/>
  </si>
  <si>
    <t>砂糖・油・ご飯・ウエハース・せんべい</t>
    <phoneticPr fontId="3"/>
  </si>
  <si>
    <t>玉ねぎ・カットトマトパック・グリンピース・人参・きゅうり・バナナ</t>
  </si>
  <si>
    <t>秋鮭のクリーム焼き</t>
  </si>
  <si>
    <t>うどん・油・ご飯・バター・小麦粉・パン粉・さつま芋・砂糖・マヨネーズ</t>
    <phoneticPr fontId="3"/>
  </si>
  <si>
    <t>牛乳・豚肉・花かつお・秋鮭・玉子・ヨーグルト</t>
    <phoneticPr fontId="3"/>
  </si>
  <si>
    <t>キャベツ・人参・玉ねぎ・ほうれん草・パプリカ赤・パセリ・大根・えのき茸</t>
    <phoneticPr fontId="3"/>
  </si>
  <si>
    <t>乳・小麦　※14・小麦　※18・小麦・卵</t>
    <phoneticPr fontId="3"/>
  </si>
  <si>
    <t>ウエハース</t>
    <phoneticPr fontId="29"/>
  </si>
  <si>
    <t>せんべい</t>
    <phoneticPr fontId="29"/>
  </si>
  <si>
    <t>牛乳・豚肉・花かつお・秋鮭・玉子</t>
    <phoneticPr fontId="3"/>
  </si>
  <si>
    <t>キャベツ・人参・玉ねぎ・ほうれん草・パプリカ赤・パセリ・大根・えのき茸・りんご</t>
    <phoneticPr fontId="3"/>
  </si>
  <si>
    <t>とろとろ玉子の中華丼</t>
  </si>
  <si>
    <t>小麦粉・砂糖・ご飯・片栗粉・ごま油・油</t>
    <phoneticPr fontId="3"/>
  </si>
  <si>
    <t>牛乳・茹小豆缶・鶏肉・玉子・大豆</t>
    <phoneticPr fontId="3"/>
  </si>
  <si>
    <t>キャベツ・ピーマン・長ねぎ・ごぼう・人参・あおさ粉・ワカメ・コーン・黄桃缶</t>
  </si>
  <si>
    <t>乳・小麦・卵</t>
    <phoneticPr fontId="3"/>
  </si>
  <si>
    <t>大豆の甘辛和え</t>
  </si>
  <si>
    <t>わかめスープ</t>
  </si>
  <si>
    <t>フルーツ（黄桃缶）</t>
  </si>
  <si>
    <t>ホットケーキミックス・油・砂糖・ご飯・じゃが芋・ごま・マヨネーズ</t>
    <phoneticPr fontId="3"/>
  </si>
  <si>
    <t>牛乳・豆腐・玉子・豚肉</t>
    <phoneticPr fontId="3"/>
  </si>
  <si>
    <t>レーズン・玉ねぎ・人参・大根・きゅうり・りんご</t>
    <phoneticPr fontId="3"/>
  </si>
  <si>
    <t>乳・小麦　※3・卵・小麦</t>
    <phoneticPr fontId="3"/>
  </si>
  <si>
    <t>油・砂糖・ご飯・じゃが芋・ごま・マヨネーズ・ホットケーキミックス</t>
    <phoneticPr fontId="3"/>
  </si>
  <si>
    <t>玉ねぎ・人参・大根・きゅうり・りんご</t>
    <phoneticPr fontId="3"/>
  </si>
  <si>
    <t>ご飯・砂糖・マヨネーズ・小麦粉・油・片栗粉</t>
    <phoneticPr fontId="3"/>
  </si>
  <si>
    <t>牛乳・ツナフレーク缶・シロイトタラ・豆腐・鶏肉・玉子</t>
    <phoneticPr fontId="3"/>
  </si>
  <si>
    <t>コーン・のり・キャベツ・玉ねぎ・人参・ワカメ・みかん缶</t>
    <phoneticPr fontId="3"/>
  </si>
  <si>
    <t>乳・卵・小麦・なし　※18</t>
    <phoneticPr fontId="3"/>
  </si>
  <si>
    <t>豆腐入りドーナツ</t>
    <rPh sb="0" eb="2">
      <t>トウフ</t>
    </rPh>
    <rPh sb="2" eb="3">
      <t>イ</t>
    </rPh>
    <phoneticPr fontId="29"/>
  </si>
  <si>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</si>
  <si>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</si>
  <si>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</si>
  <si>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40" eb="43">
      <t>コウシンリョウ</t>
    </rPh>
    <rPh sb="44" eb="45">
      <t>ショウ</t>
    </rPh>
    <rPh sb="45" eb="46">
      <t>ユ</t>
    </rPh>
    <rPh sb="52" eb="54">
      <t>チョウミ</t>
    </rPh>
    <rPh sb="54" eb="55">
      <t>リョウ</t>
    </rPh>
    <rPh sb="57" eb="58">
      <t>ショク</t>
    </rPh>
    <rPh sb="58" eb="61">
      <t>ショクヒングン</t>
    </rPh>
    <rPh sb="62" eb="64">
      <t>ブンルイ</t>
    </rPh>
    <rPh sb="68" eb="69">
      <t>タメ</t>
    </rPh>
    <rPh sb="70" eb="72">
      <t>キサイ</t>
    </rPh>
    <phoneticPr fontId="3"/>
  </si>
  <si>
    <t>ｴﾈﾙｷﾞｰ/たんぱく質/脂質/塩分</t>
    <rPh sb="11" eb="12">
      <t>シツ</t>
    </rPh>
    <rPh sb="13" eb="15">
      <t>シシツ</t>
    </rPh>
    <rPh sb="16" eb="18">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</si>
  <si>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</si>
  <si>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</si>
  <si>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</si>
  <si>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</si>
  <si>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</si>
  <si>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3～5</t>
    <phoneticPr fontId="3"/>
  </si>
  <si>
    <t>歳</t>
    <rPh sb="0" eb="1">
      <t>サイ</t>
    </rPh>
    <phoneticPr fontId="3"/>
  </si>
  <si>
    <t>585/24.1/16.2/85.5/1.8未満</t>
    <rPh sb="22" eb="24">
      <t>ミマン</t>
    </rPh>
    <phoneticPr fontId="3"/>
  </si>
  <si>
    <t>※調味料のアレルギー表示は弊社でお届けしたものに限ります。また、アレルギーの詳細は「予定献立表」でご確認下さい。</t>
    <rPh sb="38" eb="40">
      <t>ショウサイ</t>
    </rPh>
    <rPh sb="42" eb="44">
      <t>ヨテイ</t>
    </rPh>
    <rPh sb="44" eb="46">
      <t>コンダテ</t>
    </rPh>
    <rPh sb="46" eb="47">
      <t>ヒョウ</t>
    </rPh>
    <rPh sb="50" eb="53">
      <t>カクニンクダ</t>
    </rPh>
    <phoneticPr fontId="3"/>
  </si>
  <si>
    <t>1～2</t>
    <phoneticPr fontId="3"/>
  </si>
  <si>
    <t>485/20.1/13.5/71.0/1.5未満</t>
    <rPh sb="22" eb="24">
      <t>ミマン</t>
    </rPh>
    <phoneticPr fontId="3"/>
  </si>
  <si>
    <t>※都合により、献立を変更する場合がございます。</t>
    <rPh sb="1" eb="3">
      <t>ツゴウ</t>
    </rPh>
    <rPh sb="7" eb="9">
      <t>コンダテ</t>
    </rPh>
    <rPh sb="10" eb="12">
      <t>ヘンコウ</t>
    </rPh>
    <rPh sb="14" eb="16">
      <t>バアイ</t>
    </rPh>
    <phoneticPr fontId="3"/>
  </si>
  <si>
    <t>※3　この商品は「乳、卵」を含む製品と同じ施設で製造しておりますが、混入を最小限に抑えるように十分に配慮して生産されております。</t>
  </si>
  <si>
    <t>※4　この商品は「乳」を含む製品と同じ施設で製造しておりますが、混入を最小限に抑えるように十分に配慮して生産されております。</t>
  </si>
  <si>
    <t>※14　この商品は「そば・卵」を含む製品と同じ施設で製造しておりますが、混入を最小限に抑えるように十分に配慮して生産されております。</t>
  </si>
  <si>
    <t>※18　本製品で使用している海苔は、えび・かにの生息域で採取しています。</t>
  </si>
  <si>
    <t>※60　本工場では小麦・乳を使用しております。</t>
  </si>
  <si>
    <t>※65　本製品で使用しているえびは、かに、いかが混ざる漁法で捕獲しています。</t>
  </si>
  <si>
    <t>※66　製造ラインで「えび」「いか」を含む製品を製造致しております。</t>
  </si>
  <si>
    <t>※78　本品製造工場では、大豆を含む製品を製造しております。</t>
  </si>
  <si>
    <t>※92　本品工場では小麦、卵、乳、えび、いか、豚肉、ゼラチン、大豆を含む製品を製造しております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</si>
</sst>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33"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b/>
      <sz val="24"/>
      <name val="ＭＳ Ｐゴシック"/>
      <family val="3"/>
      <charset val="128"/>
    </font>
    <font>
      <sz val="10.5"/>
      <name val="ＭＳ Ｐゴシック"/>
      <family val="3"/>
      <charset val="128"/>
    </font>
    <font>
      <sz val="24"/>
      <name val="ＭＳ Ｐゴシック"/>
      <family val="3"/>
      <charset val="128"/>
    </font>
    <font>
      <b/>
      <sz val="22"/>
      <name val="ＭＳ Ｐゴシック"/>
      <family val="3"/>
      <charset val="128"/>
    </font>
    <font>
      <sz val="11.5"/>
      <name val="ＭＳ Ｐゴシック"/>
      <family val="3"/>
      <charset val="128"/>
    </font>
    <font>
      <sz val="8"/>
      <name val="ＭＳ Ｐゴシック"/>
      <family val="3"/>
      <charset val="128"/>
    </font>
    <font>
      <sz val="16"/>
      <name val="ＭＳ Ｐゴシック"/>
      <family val="3"/>
      <charset val="128"/>
    </font>
    <font>
      <b/>
      <sz val="14"/>
      <name val="ＭＳ Ｐゴシック"/>
      <family val="3"/>
      <charset val="128"/>
    </font>
    <font>
      <sz val="6"/>
      <name val="ＭＳ Ｐゴシック"/>
      <family val="3"/>
      <charset val="128"/>
    </font>
    <font>
      <b/>
      <sz val="20"/>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Ｐ明朝"/>
      <family val="1"/>
      <charset val="128"/>
    </font>
    <font>
      <sz val="6"/>
      <name val="ＭＳ Ｐゴシック"/>
      <family val="3"/>
      <charset val="128"/>
      <scheme val="minor"/>
    </font>
    <font>
      <b/>
      <sz val="12"/>
      <name val="ＭＳ Ｐ明朝"/>
      <family val="1"/>
      <charset val="128"/>
    </font>
    <font>
      <b/>
      <sz val="11"/>
      <name val="ＭＳ Ｐ明朝"/>
      <family val="1"/>
      <charset val="128"/>
    </font>
    <font>
      <b/>
      <sz val="18"/>
      <name val="ＭＳ Ｐ明朝"/>
      <family val="1"/>
      <charset val="128"/>
    </font>
    <font>
      <b/>
      <sz val="36"/>
      <name val="ＭＳ Ｐ明朝"/>
      <family val="1"/>
      <charset val="128"/>
    </font>
    <font>
      <sz val="10"/>
      <name val="ＭＳ Ｐ明朝"/>
      <family val="1"/>
      <charset val="128"/>
    </font>
    <font>
      <sz val="5"/>
      <name val="ＭＳ Ｐ明朝"/>
      <family val="1"/>
      <charset val="128"/>
    </font>
    <font>
      <sz val="9"/>
      <name val="ＭＳ Ｐ明朝"/>
      <family val="1"/>
      <charset val="128"/>
    </font>
    <font>
      <sz val="6"/>
      <name val="ＭＳ Ｐゴシック"/>
      <family val="2"/>
      <charset val="128"/>
      <scheme val="minor"/>
    </font>
    <font>
      <sz val="9"/>
      <name val="ＭＳ Ｐゴシック"/>
      <family val="3"/>
      <charset val="128"/>
    </font>
    <font>
      <sz val="8"/>
      <name val="ＭＳ Ｐ明朝"/>
      <family val="1"/>
      <charset val="128"/>
    </font>
    <font>
      <sz val="10"/>
      <name val="ＭＳ Ｐゴシック"/>
      <family val="3"/>
      <charset val="128"/>
    </font>
  </fonts>
  <fills count="14">
    <fill>
      <patternFill patternType="none"/>
    </fill>
    <fill>
      <patternFill patternType="gray125"/>
    </fill>
    <fill>
      <patternFill patternType="solid">
        <fgColor rgb="FFB6B6B6"/>
        <bgColor indexed="64"/>
      </patternFill>
    </fill>
    <fill>
      <patternFill patternType="solid">
        <fgColor theme="2" tint="-9.9978637043366805E-2"/>
        <bgColor indexed="64"/>
      </patternFill>
    </fill>
    <fill>
      <patternFill patternType="solid">
        <fgColor rgb="FFC5C5C5"/>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CCFF"/>
        <bgColor indexed="64"/>
      </patternFill>
    </fill>
    <fill>
      <patternFill patternType="solid">
        <fgColor rgb="FFCCFFFF"/>
        <bgColor indexed="64"/>
      </patternFill>
    </fill>
    <fill>
      <patternFill patternType="solid">
        <fgColor rgb="FFFFFFCC"/>
        <bgColor indexed="64"/>
      </patternFill>
    </fill>
    <fill>
      <patternFill patternType="solid">
        <fgColor theme="5" tint="0.79998168889431442"/>
        <bgColor indexed="64"/>
      </patternFill>
    </fill>
    <fill>
      <patternFill patternType="solid">
        <fgColor rgb="FF99FF99"/>
        <bgColor indexed="64"/>
      </patternFill>
    </fill>
    <fill>
      <patternFill patternType="solid">
        <fgColor rgb="FFFFFF8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bottom style="thin">
        <color indexed="55"/>
      </bottom>
      <diagonal/>
    </border>
    <border>
      <left style="thin">
        <color indexed="64"/>
      </left>
      <right style="thin">
        <color indexed="64"/>
      </right>
      <top/>
      <bottom style="thin">
        <color indexed="23"/>
      </bottom>
      <diagonal/>
    </border>
    <border>
      <left style="thin">
        <color indexed="64"/>
      </left>
      <right/>
      <top style="thin">
        <color indexed="64"/>
      </top>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alignment vertical="center"/>
    </xf>
    <xf numFmtId="0" fontId="1" fillId="0" borderId="0">
      <alignment vertical="center"/>
    </xf>
    <xf numFmtId="0" fontId="18" fillId="0" borderId="0">
      <alignment vertical="center"/>
    </xf>
    <xf numFmtId="0" fontId="1" fillId="0" borderId="0"/>
    <xf numFmtId="0" fontId="1" fillId="0" borderId="0">
      <alignment vertical="center"/>
    </xf>
  </cellStyleXfs>
  <cellXfs count="301">
    <xf numFmtId="0" fontId="0" fillId="0" borderId="0" xfId="0">
      <alignment vertical="center"/>
    </xf>
    <xf numFmtId="0" fontId="2" fillId="0" borderId="0" xfId="1" applyFont="1" applyAlignment="1">
      <alignment vertical="center" shrinkToFit="1"/>
    </xf>
    <xf numFmtId="0" fontId="2" fillId="0" borderId="0" xfId="1" applyFont="1" applyAlignment="1">
      <alignment horizontal="center" vertical="center"/>
    </xf>
    <xf numFmtId="0" fontId="1" fillId="0" borderId="0" xfId="1" applyNumberFormat="1" applyFont="1">
      <alignment vertical="center"/>
    </xf>
    <xf numFmtId="0" fontId="1" fillId="0" borderId="0" xfId="1" applyFont="1">
      <alignment vertical="center"/>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6" fillId="0" borderId="0" xfId="1" applyFont="1" applyBorder="1" applyAlignment="1">
      <alignment horizontal="center" vertical="center" shrinkToFit="1"/>
    </xf>
    <xf numFmtId="0" fontId="2" fillId="0" borderId="1" xfId="1" applyFont="1" applyBorder="1" applyAlignment="1">
      <alignment horizontal="center" vertical="center"/>
    </xf>
    <xf numFmtId="0" fontId="1" fillId="0" borderId="1" xfId="1" applyFont="1" applyBorder="1" applyAlignment="1">
      <alignment horizontal="center" vertical="center"/>
    </xf>
    <xf numFmtId="0" fontId="1" fillId="0" borderId="1" xfId="1" applyNumberFormat="1" applyFont="1" applyBorder="1" applyAlignment="1">
      <alignment horizontal="center" vertical="center"/>
    </xf>
    <xf numFmtId="0" fontId="1" fillId="0" borderId="0" xfId="1" applyNumberFormat="1" applyFont="1" applyBorder="1" applyAlignment="1">
      <alignment horizontal="center" vertical="center"/>
    </xf>
    <xf numFmtId="0" fontId="7" fillId="0" borderId="1" xfId="1" applyFont="1" applyBorder="1" applyAlignment="1">
      <alignment horizontal="center" vertical="center" textRotation="255" shrinkToFit="1"/>
    </xf>
    <xf numFmtId="0" fontId="7" fillId="0" borderId="1" xfId="1" applyFont="1" applyBorder="1" applyAlignment="1">
      <alignment horizontal="center" vertical="center"/>
    </xf>
    <xf numFmtId="0" fontId="7" fillId="0" borderId="1" xfId="1" applyNumberFormat="1" applyFont="1" applyBorder="1" applyAlignment="1">
      <alignment horizontal="center" vertical="center"/>
    </xf>
    <xf numFmtId="0" fontId="1" fillId="0" borderId="0" xfId="1" applyNumberFormat="1" applyFont="1" applyBorder="1">
      <alignment vertical="center"/>
    </xf>
    <xf numFmtId="0" fontId="8" fillId="0" borderId="0" xfId="1" applyFont="1" applyBorder="1" applyAlignment="1">
      <alignment horizontal="center" vertical="center" shrinkToFit="1"/>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1" fillId="0" borderId="0" xfId="1" applyFont="1" applyBorder="1" applyAlignment="1">
      <alignment horizontal="left" shrinkToFit="1"/>
    </xf>
    <xf numFmtId="0" fontId="12" fillId="0" borderId="0" xfId="1" applyNumberFormat="1" applyFont="1" applyAlignment="1">
      <alignment vertical="top"/>
    </xf>
    <xf numFmtId="0" fontId="1" fillId="0" borderId="4" xfId="1" applyFont="1" applyBorder="1" applyAlignment="1">
      <alignment horizontal="center" vertical="center"/>
    </xf>
    <xf numFmtId="0" fontId="1" fillId="0" borderId="0" xfId="1" applyNumberFormat="1" applyFont="1" applyFill="1" applyBorder="1" applyAlignment="1">
      <alignment horizontal="center" vertical="center"/>
    </xf>
    <xf numFmtId="0" fontId="12" fillId="0" borderId="0" xfId="1" applyFont="1" applyAlignment="1">
      <alignment horizontal="left" vertical="center"/>
    </xf>
    <xf numFmtId="0" fontId="5" fillId="0" borderId="0" xfId="1" applyFont="1" applyAlignment="1">
      <alignment vertical="top" shrinkToFit="1"/>
    </xf>
    <xf numFmtId="0" fontId="6" fillId="0" borderId="0" xfId="1" applyNumberFormat="1" applyFont="1" applyAlignment="1">
      <alignment horizontal="center" vertical="top" shrinkToFit="1"/>
    </xf>
    <xf numFmtId="0" fontId="12" fillId="0" borderId="0" xfId="1" applyFont="1" applyAlignment="1">
      <alignment horizontal="center" vertical="top" shrinkToFit="1"/>
    </xf>
    <xf numFmtId="0" fontId="14" fillId="0" borderId="0" xfId="1" applyFont="1" applyAlignment="1">
      <alignment horizontal="center" vertical="top" shrinkToFit="1"/>
    </xf>
    <xf numFmtId="0" fontId="5" fillId="0" borderId="0" xfId="1" applyFont="1" applyAlignment="1">
      <alignment vertical="top" wrapText="1"/>
    </xf>
    <xf numFmtId="0" fontId="12" fillId="0" borderId="0" xfId="1" applyFont="1" applyAlignment="1">
      <alignment vertical="top" shrinkToFit="1"/>
    </xf>
    <xf numFmtId="0" fontId="14" fillId="0" borderId="0" xfId="1" applyNumberFormat="1" applyFont="1" applyAlignment="1">
      <alignment horizontal="center" vertical="top" shrinkToFit="1"/>
    </xf>
    <xf numFmtId="0" fontId="12" fillId="0" borderId="0" xfId="1" applyNumberFormat="1" applyFont="1" applyAlignment="1">
      <alignment horizontal="center" vertical="top" shrinkToFit="1"/>
    </xf>
    <xf numFmtId="0" fontId="9" fillId="0" borderId="0" xfId="1" applyFont="1" applyAlignment="1">
      <alignment vertical="center" shrinkToFit="1"/>
    </xf>
    <xf numFmtId="0" fontId="5" fillId="0" borderId="0" xfId="1" applyFont="1" applyAlignment="1">
      <alignment vertical="center" shrinkToFit="1"/>
    </xf>
    <xf numFmtId="0" fontId="5" fillId="0" borderId="0" xfId="1" applyFont="1" applyAlignment="1">
      <alignment horizontal="right" vertical="center"/>
    </xf>
    <xf numFmtId="0" fontId="1" fillId="0" borderId="5" xfId="1" applyFont="1" applyBorder="1" applyAlignment="1">
      <alignment horizontal="center" vertical="center"/>
    </xf>
    <xf numFmtId="0" fontId="1" fillId="0" borderId="5" xfId="1" applyNumberFormat="1" applyFont="1" applyBorder="1" applyAlignment="1">
      <alignment horizontal="center" vertical="center" shrinkToFit="1"/>
    </xf>
    <xf numFmtId="0" fontId="1" fillId="0" borderId="5" xfId="1" applyFont="1" applyBorder="1" applyAlignment="1">
      <alignment horizontal="center" vertical="center" shrinkToFit="1"/>
    </xf>
    <xf numFmtId="0" fontId="13" fillId="0" borderId="7" xfId="1" applyNumberFormat="1" applyFont="1" applyBorder="1" applyAlignment="1">
      <alignment horizontal="center" vertical="center" wrapText="1" shrinkToFit="1"/>
    </xf>
    <xf numFmtId="0" fontId="13" fillId="0" borderId="6" xfId="1" applyNumberFormat="1" applyFont="1" applyBorder="1" applyAlignment="1">
      <alignment horizontal="center" vertical="center" wrapText="1" shrinkToFit="1"/>
    </xf>
    <xf numFmtId="0" fontId="1" fillId="0" borderId="5" xfId="1" applyNumberFormat="1" applyFont="1" applyFill="1" applyBorder="1" applyAlignment="1">
      <alignment horizontal="center" vertical="center"/>
    </xf>
    <xf numFmtId="0" fontId="1" fillId="0" borderId="7" xfId="1" applyNumberFormat="1" applyFont="1" applyFill="1" applyBorder="1" applyAlignment="1">
      <alignment horizontal="center" vertical="center"/>
    </xf>
    <xf numFmtId="0" fontId="5" fillId="0" borderId="5" xfId="1" applyFont="1" applyBorder="1" applyAlignment="1">
      <alignment vertical="top" shrinkToFit="1"/>
    </xf>
    <xf numFmtId="0" fontId="6" fillId="0" borderId="5" xfId="1" applyNumberFormat="1" applyFont="1" applyBorder="1" applyAlignment="1">
      <alignment horizontal="center" vertical="top" shrinkToFit="1"/>
    </xf>
    <xf numFmtId="0" fontId="12" fillId="0" borderId="5" xfId="1" applyFont="1" applyBorder="1" applyAlignment="1">
      <alignment horizontal="center" vertical="top" shrinkToFit="1"/>
    </xf>
    <xf numFmtId="0" fontId="14" fillId="0" borderId="5" xfId="1" applyFont="1" applyBorder="1" applyAlignment="1">
      <alignment horizontal="center" vertical="top" shrinkToFit="1"/>
    </xf>
    <xf numFmtId="0" fontId="12" fillId="0" borderId="5" xfId="1" applyFont="1" applyBorder="1" applyAlignment="1">
      <alignment vertical="top" shrinkToFit="1"/>
    </xf>
    <xf numFmtId="0" fontId="14" fillId="0" borderId="5" xfId="1" applyNumberFormat="1" applyFont="1" applyBorder="1" applyAlignment="1">
      <alignment horizontal="center" vertical="top" shrinkToFit="1"/>
    </xf>
    <xf numFmtId="0" fontId="12" fillId="0" borderId="5" xfId="1" applyNumberFormat="1" applyFont="1" applyBorder="1" applyAlignment="1">
      <alignment horizontal="center" vertical="top" shrinkToFit="1"/>
    </xf>
    <xf numFmtId="0" fontId="9" fillId="0" borderId="5" xfId="1" applyFont="1" applyBorder="1" applyAlignment="1">
      <alignment vertical="center" shrinkToFit="1"/>
    </xf>
    <xf numFmtId="0" fontId="5" fillId="0" borderId="8" xfId="1" applyFont="1" applyBorder="1" applyAlignment="1">
      <alignment vertical="top" shrinkToFit="1"/>
    </xf>
    <xf numFmtId="0" fontId="6" fillId="0" borderId="8" xfId="1" applyNumberFormat="1" applyFont="1" applyBorder="1" applyAlignment="1">
      <alignment horizontal="center" vertical="top" shrinkToFit="1"/>
    </xf>
    <xf numFmtId="0" fontId="12" fillId="0" borderId="8" xfId="1" applyFont="1" applyBorder="1" applyAlignment="1">
      <alignment horizontal="center" vertical="top" shrinkToFit="1"/>
    </xf>
    <xf numFmtId="0" fontId="14" fillId="0" borderId="8" xfId="1" applyFont="1" applyBorder="1" applyAlignment="1">
      <alignment horizontal="center" vertical="top" shrinkToFit="1"/>
    </xf>
    <xf numFmtId="0" fontId="12" fillId="0" borderId="8" xfId="1" applyFont="1" applyBorder="1" applyAlignment="1">
      <alignment vertical="top" shrinkToFit="1"/>
    </xf>
    <xf numFmtId="0" fontId="14" fillId="0" borderId="8" xfId="1" applyNumberFormat="1" applyFont="1" applyBorder="1" applyAlignment="1">
      <alignment horizontal="center" vertical="top" shrinkToFit="1"/>
    </xf>
    <xf numFmtId="0" fontId="12" fillId="0" borderId="8" xfId="1" applyNumberFormat="1" applyFont="1" applyBorder="1" applyAlignment="1">
      <alignment horizontal="center" vertical="top" shrinkToFit="1"/>
    </xf>
    <xf numFmtId="0" fontId="9" fillId="0" borderId="8" xfId="1" applyFont="1" applyBorder="1" applyAlignment="1">
      <alignment vertical="center" shrinkToFit="1"/>
    </xf>
    <xf numFmtId="0" fontId="5" fillId="0" borderId="9" xfId="1" applyFont="1" applyBorder="1" applyAlignment="1">
      <alignment vertical="top" shrinkToFit="1"/>
    </xf>
    <xf numFmtId="0" fontId="6" fillId="0" borderId="9" xfId="1" applyNumberFormat="1" applyFont="1" applyBorder="1" applyAlignment="1">
      <alignment horizontal="center" vertical="top" shrinkToFit="1"/>
    </xf>
    <xf numFmtId="0" fontId="12" fillId="0" borderId="9" xfId="1" applyFont="1" applyBorder="1" applyAlignment="1">
      <alignment horizontal="center" vertical="top" shrinkToFit="1"/>
    </xf>
    <xf numFmtId="0" fontId="14" fillId="0" borderId="9" xfId="1" applyFont="1" applyBorder="1" applyAlignment="1">
      <alignment horizontal="center" vertical="top" shrinkToFit="1"/>
    </xf>
    <xf numFmtId="0" fontId="12" fillId="0" borderId="9" xfId="1" applyFont="1" applyBorder="1" applyAlignment="1">
      <alignment vertical="top" shrinkToFit="1"/>
    </xf>
    <xf numFmtId="0" fontId="14" fillId="0" borderId="9" xfId="1" applyNumberFormat="1" applyFont="1" applyBorder="1" applyAlignment="1">
      <alignment horizontal="center" vertical="top" shrinkToFit="1"/>
    </xf>
    <xf numFmtId="0" fontId="12" fillId="0" borderId="9" xfId="1" applyNumberFormat="1" applyFont="1" applyBorder="1" applyAlignment="1">
      <alignment horizontal="center" vertical="top" shrinkToFit="1"/>
    </xf>
    <xf numFmtId="0" fontId="9" fillId="0" borderId="9" xfId="1" applyFont="1" applyBorder="1" applyAlignment="1">
      <alignment vertical="center" shrinkToFit="1"/>
    </xf>
    <xf numFmtId="0" fontId="1" fillId="0" borderId="10" xfId="1" applyFont="1" applyBorder="1" applyAlignment="1">
      <alignment horizontal="center" vertical="center"/>
    </xf>
    <xf numFmtId="0" fontId="1" fillId="0" borderId="8" xfId="1" applyFont="1" applyBorder="1" applyAlignment="1">
      <alignment horizontal="center" vertical="center"/>
    </xf>
    <xf numFmtId="0" fontId="1" fillId="0" borderId="11" xfId="1" applyFont="1" applyBorder="1" applyAlignment="1">
      <alignment horizontal="center" vertical="center"/>
    </xf>
    <xf numFmtId="0" fontId="1" fillId="0" borderId="12" xfId="1" applyFont="1" applyBorder="1" applyAlignment="1">
      <alignment horizontal="center" vertical="center"/>
    </xf>
    <xf numFmtId="0" fontId="5" fillId="0" borderId="5" xfId="1" applyFont="1" applyBorder="1" applyAlignment="1">
      <alignment vertical="center" shrinkToFit="1"/>
    </xf>
    <xf numFmtId="0" fontId="5" fillId="0" borderId="5" xfId="1" applyFont="1" applyBorder="1" applyAlignment="1">
      <alignment horizontal="right" vertical="center"/>
    </xf>
    <xf numFmtId="0" fontId="5" fillId="0" borderId="8" xfId="1" applyFont="1" applyBorder="1" applyAlignment="1">
      <alignment vertical="center" shrinkToFit="1"/>
    </xf>
    <xf numFmtId="0" fontId="5" fillId="0" borderId="8" xfId="1" applyFont="1" applyBorder="1" applyAlignment="1">
      <alignment horizontal="right" vertical="center"/>
    </xf>
    <xf numFmtId="0" fontId="5" fillId="0" borderId="9" xfId="1" applyFont="1" applyBorder="1" applyAlignment="1">
      <alignment vertical="center" shrinkToFit="1"/>
    </xf>
    <xf numFmtId="0" fontId="5" fillId="0" borderId="9" xfId="1" applyFont="1" applyBorder="1" applyAlignment="1">
      <alignment horizontal="right" vertical="center"/>
    </xf>
    <xf numFmtId="12" fontId="6" fillId="0" borderId="8" xfId="1" applyNumberFormat="1" applyFont="1" applyBorder="1" applyAlignment="1">
      <alignment horizontal="center" vertical="top" shrinkToFit="1"/>
    </xf>
    <xf numFmtId="0" fontId="1" fillId="0" borderId="13" xfId="1" applyFont="1" applyBorder="1" applyAlignment="1">
      <alignment horizontal="left" vertical="center"/>
    </xf>
    <xf numFmtId="0" fontId="5" fillId="0" borderId="14" xfId="1" applyFont="1" applyBorder="1" applyAlignment="1">
      <alignment vertical="top" shrinkToFit="1"/>
    </xf>
    <xf numFmtId="0" fontId="6" fillId="0" borderId="14" xfId="1" applyNumberFormat="1" applyFont="1" applyBorder="1" applyAlignment="1">
      <alignment horizontal="center" vertical="top" shrinkToFit="1"/>
    </xf>
    <xf numFmtId="0" fontId="12" fillId="0" borderId="14" xfId="1" applyFont="1" applyBorder="1" applyAlignment="1">
      <alignment horizontal="center" vertical="top" shrinkToFit="1"/>
    </xf>
    <xf numFmtId="0" fontId="14" fillId="0" borderId="14" xfId="1" applyFont="1" applyBorder="1" applyAlignment="1">
      <alignment horizontal="center" vertical="top" shrinkToFit="1"/>
    </xf>
    <xf numFmtId="0" fontId="12" fillId="0" borderId="14" xfId="1" applyFont="1" applyBorder="1" applyAlignment="1">
      <alignment vertical="top" shrinkToFit="1"/>
    </xf>
    <xf numFmtId="0" fontId="14" fillId="0" borderId="14" xfId="1" applyNumberFormat="1" applyFont="1" applyBorder="1" applyAlignment="1">
      <alignment horizontal="center" vertical="top" shrinkToFit="1"/>
    </xf>
    <xf numFmtId="0" fontId="12" fillId="0" borderId="14" xfId="1" applyNumberFormat="1" applyFont="1" applyBorder="1" applyAlignment="1">
      <alignment horizontal="center" vertical="top" shrinkToFit="1"/>
    </xf>
    <xf numFmtId="0" fontId="9" fillId="0" borderId="14" xfId="1" applyFont="1" applyBorder="1" applyAlignment="1">
      <alignment vertical="center" shrinkToFit="1"/>
    </xf>
    <xf numFmtId="0" fontId="9" fillId="0" borderId="7" xfId="1" applyFont="1" applyBorder="1" applyAlignment="1">
      <alignment vertical="center" shrinkToFit="1"/>
    </xf>
    <xf numFmtId="0" fontId="9" fillId="0" borderId="15" xfId="1" applyFont="1" applyBorder="1" applyAlignment="1">
      <alignment vertical="center" shrinkToFit="1"/>
    </xf>
    <xf numFmtId="0" fontId="9" fillId="0" borderId="16" xfId="1" applyFont="1" applyBorder="1" applyAlignment="1">
      <alignment vertical="center" shrinkToFit="1"/>
    </xf>
    <xf numFmtId="0" fontId="9" fillId="0" borderId="17" xfId="1" applyFont="1" applyBorder="1" applyAlignment="1">
      <alignment vertical="center" shrinkToFit="1"/>
    </xf>
    <xf numFmtId="0" fontId="5" fillId="0" borderId="18" xfId="1" applyFont="1" applyBorder="1" applyAlignment="1">
      <alignment vertical="center" shrinkToFit="1"/>
    </xf>
    <xf numFmtId="0" fontId="5" fillId="0" borderId="19" xfId="1" applyFont="1" applyBorder="1" applyAlignment="1">
      <alignment vertical="center" shrinkToFit="1"/>
    </xf>
    <xf numFmtId="0" fontId="1" fillId="0" borderId="20" xfId="1" applyFont="1" applyBorder="1">
      <alignment vertical="center"/>
    </xf>
    <xf numFmtId="0" fontId="5" fillId="0" borderId="21" xfId="1" applyFont="1" applyBorder="1" applyAlignment="1">
      <alignment vertical="center" shrinkToFit="1"/>
    </xf>
    <xf numFmtId="0" fontId="5" fillId="0" borderId="14" xfId="1" applyFont="1" applyBorder="1" applyAlignment="1">
      <alignment vertical="center" shrinkToFit="1"/>
    </xf>
    <xf numFmtId="0" fontId="5" fillId="0" borderId="14" xfId="1" applyFont="1" applyBorder="1" applyAlignment="1">
      <alignment horizontal="right" vertical="center"/>
    </xf>
    <xf numFmtId="0" fontId="5" fillId="0" borderId="7" xfId="1" applyFont="1" applyBorder="1" applyAlignment="1">
      <alignment horizontal="right" vertical="center"/>
    </xf>
    <xf numFmtId="0" fontId="5" fillId="0" borderId="15" xfId="1" applyFont="1" applyBorder="1" applyAlignment="1">
      <alignment horizontal="right" vertical="center"/>
    </xf>
    <xf numFmtId="0" fontId="5" fillId="0" borderId="16" xfId="1" applyFont="1" applyBorder="1" applyAlignment="1">
      <alignment horizontal="right" vertical="center"/>
    </xf>
    <xf numFmtId="0" fontId="5" fillId="0" borderId="17" xfId="1" applyFont="1" applyBorder="1" applyAlignment="1">
      <alignment horizontal="right" vertical="center"/>
    </xf>
    <xf numFmtId="0" fontId="5" fillId="0" borderId="22" xfId="1" applyFont="1" applyBorder="1" applyAlignment="1">
      <alignment vertical="center" shrinkToFit="1"/>
    </xf>
    <xf numFmtId="12" fontId="6" fillId="0" borderId="5" xfId="1" applyNumberFormat="1" applyFont="1" applyBorder="1" applyAlignment="1">
      <alignment horizontal="center" vertical="top" shrinkToFit="1"/>
    </xf>
    <xf numFmtId="0" fontId="5" fillId="0" borderId="8" xfId="1" quotePrefix="1" applyFont="1" applyBorder="1" applyAlignment="1">
      <alignment horizontal="right" vertical="center"/>
    </xf>
    <xf numFmtId="0" fontId="5" fillId="2" borderId="8" xfId="1" applyFont="1" applyFill="1" applyBorder="1" applyAlignment="1">
      <alignment vertical="center" shrinkToFit="1"/>
    </xf>
    <xf numFmtId="0" fontId="19" fillId="0" borderId="0" xfId="2" applyFont="1" applyBorder="1" applyAlignment="1">
      <alignment vertical="center"/>
    </xf>
    <xf numFmtId="0" fontId="1" fillId="0" borderId="0" xfId="1" applyFont="1" applyAlignment="1">
      <alignment horizontal="center" shrinkToFit="1"/>
    </xf>
    <xf numFmtId="0" fontId="1" fillId="0" borderId="0" xfId="1" applyFont="1" applyAlignment="1"/>
    <xf numFmtId="0" fontId="1" fillId="0" borderId="0" xfId="1" applyFont="1" applyBorder="1" applyAlignment="1">
      <alignment horizontal="center" shrinkToFit="1"/>
    </xf>
    <xf numFmtId="0" fontId="5" fillId="0" borderId="11" xfId="1" applyFont="1" applyBorder="1" applyAlignment="1">
      <alignment vertical="center" shrinkToFit="1"/>
    </xf>
    <xf numFmtId="0" fontId="5" fillId="0" borderId="11" xfId="1" applyFont="1" applyBorder="1" applyAlignment="1">
      <alignment horizontal="right" vertical="center"/>
    </xf>
    <xf numFmtId="0" fontId="5" fillId="0" borderId="12" xfId="1" applyFont="1" applyBorder="1" applyAlignment="1">
      <alignment horizontal="right" vertical="center"/>
    </xf>
    <xf numFmtId="0" fontId="5" fillId="2" borderId="11" xfId="1" applyFont="1" applyFill="1" applyBorder="1" applyAlignment="1">
      <alignment vertical="center" shrinkToFit="1"/>
    </xf>
    <xf numFmtId="0" fontId="5" fillId="0" borderId="5" xfId="1" applyFont="1" applyFill="1" applyBorder="1" applyAlignment="1">
      <alignment vertical="center" shrinkToFit="1"/>
    </xf>
    <xf numFmtId="0" fontId="5" fillId="3" borderId="11" xfId="1" applyFont="1" applyFill="1" applyBorder="1" applyAlignment="1">
      <alignment vertical="center" shrinkToFit="1"/>
    </xf>
    <xf numFmtId="0" fontId="19" fillId="0" borderId="0" xfId="2" applyFont="1" applyBorder="1" applyAlignment="1">
      <alignment vertical="center"/>
    </xf>
    <xf numFmtId="0" fontId="19" fillId="0" borderId="0" xfId="2" applyFont="1" applyBorder="1" applyAlignment="1">
      <alignment vertical="center"/>
    </xf>
    <xf numFmtId="0" fontId="5" fillId="4" borderId="11" xfId="1" applyFont="1" applyFill="1" applyBorder="1" applyAlignment="1">
      <alignment vertical="center" shrinkToFit="1"/>
    </xf>
    <xf numFmtId="0" fontId="19" fillId="0" borderId="24" xfId="0" applyFont="1" applyBorder="1" applyAlignment="1">
      <alignment horizontal="center" vertical="center" textRotation="255"/>
    </xf>
    <xf numFmtId="0" fontId="1" fillId="0" borderId="6" xfId="1" applyFont="1" applyBorder="1" applyAlignment="1">
      <alignment horizontal="center" vertical="center" shrinkToFit="1"/>
    </xf>
    <xf numFmtId="0" fontId="19" fillId="0" borderId="29" xfId="0" applyFont="1" applyBorder="1" applyAlignment="1">
      <alignment horizontal="center" vertical="center" textRotation="255"/>
    </xf>
    <xf numFmtId="0" fontId="20" fillId="0" borderId="0" xfId="1" applyFont="1" applyFill="1" applyAlignment="1">
      <alignment horizontal="center" vertical="center" textRotation="255"/>
    </xf>
    <xf numFmtId="0" fontId="20" fillId="0" borderId="0" xfId="1" applyFont="1" applyFill="1">
      <alignment vertical="center"/>
    </xf>
    <xf numFmtId="0" fontId="20" fillId="0" borderId="0" xfId="1" applyFont="1" applyFill="1" applyAlignment="1">
      <alignment horizontal="center" vertical="center"/>
    </xf>
    <xf numFmtId="0" fontId="1" fillId="0" borderId="1" xfId="1" applyFont="1" applyFill="1" applyBorder="1" applyAlignment="1">
      <alignment horizontal="center" vertical="center"/>
    </xf>
    <xf numFmtId="0" fontId="20" fillId="0" borderId="8" xfId="1" applyFont="1" applyFill="1" applyBorder="1" applyAlignment="1">
      <alignment horizontal="left" vertical="center" shrinkToFit="1"/>
    </xf>
    <xf numFmtId="0" fontId="20" fillId="0" borderId="10" xfId="1" applyFont="1" applyFill="1" applyBorder="1" applyAlignment="1">
      <alignment horizontal="left" vertical="center" shrinkToFit="1"/>
    </xf>
    <xf numFmtId="0" fontId="20" fillId="0" borderId="11" xfId="1" applyFont="1" applyFill="1" applyBorder="1" applyAlignment="1">
      <alignment horizontal="left" vertical="center" shrinkToFit="1"/>
    </xf>
    <xf numFmtId="0" fontId="20" fillId="0" borderId="36" xfId="1" applyFont="1" applyFill="1" applyBorder="1" applyAlignment="1">
      <alignment horizontal="left" vertical="center" shrinkToFit="1"/>
    </xf>
    <xf numFmtId="0" fontId="20" fillId="0" borderId="9" xfId="1" applyFont="1" applyFill="1" applyBorder="1" applyAlignment="1">
      <alignment horizontal="left" vertical="center" shrinkToFit="1"/>
    </xf>
    <xf numFmtId="0" fontId="20" fillId="0" borderId="41" xfId="1" applyFont="1" applyFill="1" applyBorder="1" applyAlignment="1">
      <alignment horizontal="left" vertical="center" shrinkToFit="1"/>
    </xf>
    <xf numFmtId="0" fontId="20" fillId="0" borderId="10" xfId="1" applyFont="1" applyFill="1" applyBorder="1">
      <alignment vertical="center"/>
    </xf>
    <xf numFmtId="0" fontId="20" fillId="0" borderId="46" xfId="1" applyFont="1" applyFill="1" applyBorder="1" applyAlignment="1">
      <alignment horizontal="center" vertical="center"/>
    </xf>
    <xf numFmtId="0" fontId="20" fillId="0" borderId="46" xfId="1" applyFont="1" applyFill="1" applyBorder="1">
      <alignment vertical="center"/>
    </xf>
    <xf numFmtId="0" fontId="20" fillId="0" borderId="46" xfId="1" applyFont="1" applyFill="1" applyBorder="1" applyAlignment="1">
      <alignment horizontal="left" vertical="center" shrinkToFit="1"/>
    </xf>
    <xf numFmtId="0" fontId="20" fillId="0" borderId="0" xfId="1" applyFont="1" applyFill="1" applyBorder="1" applyAlignment="1">
      <alignment horizontal="center" vertical="center"/>
    </xf>
    <xf numFmtId="0" fontId="20" fillId="0" borderId="0" xfId="1" applyFont="1" applyFill="1" applyBorder="1">
      <alignment vertical="center"/>
    </xf>
    <xf numFmtId="0" fontId="20" fillId="0" borderId="0" xfId="1" applyFont="1" applyFill="1" applyBorder="1" applyAlignment="1">
      <alignment horizontal="left" vertical="center" shrinkToFit="1"/>
    </xf>
    <xf numFmtId="176" fontId="20" fillId="0" borderId="0" xfId="1" applyNumberFormat="1" applyFont="1" applyFill="1">
      <alignment vertical="center"/>
    </xf>
    <xf numFmtId="0" fontId="20" fillId="0" borderId="1" xfId="4" applyFont="1" applyFill="1" applyBorder="1" applyAlignment="1">
      <alignment vertical="center"/>
    </xf>
    <xf numFmtId="0" fontId="26" fillId="0" borderId="1" xfId="1" applyFont="1" applyFill="1" applyBorder="1" applyAlignment="1">
      <alignment horizontal="center" vertical="center" shrinkToFit="1"/>
    </xf>
    <xf numFmtId="0" fontId="20" fillId="0" borderId="1" xfId="1" applyFont="1" applyFill="1" applyBorder="1" applyAlignment="1">
      <alignment vertical="center"/>
    </xf>
    <xf numFmtId="0" fontId="20" fillId="0" borderId="0" xfId="1" applyFont="1" applyFill="1" applyBorder="1" applyAlignment="1">
      <alignment horizontal="center" vertical="center" shrinkToFit="1"/>
    </xf>
    <xf numFmtId="0" fontId="26" fillId="8" borderId="11" xfId="1" applyFont="1" applyFill="1" applyBorder="1">
      <alignment vertical="center"/>
    </xf>
    <xf numFmtId="177" fontId="26" fillId="0" borderId="11" xfId="1" applyNumberFormat="1" applyFont="1" applyFill="1" applyBorder="1" applyAlignment="1">
      <alignment horizontal="right" vertical="center"/>
    </xf>
    <xf numFmtId="0" fontId="26" fillId="0" borderId="11" xfId="1" applyFont="1" applyFill="1" applyBorder="1" applyAlignment="1">
      <alignment horizontal="left" vertical="center"/>
    </xf>
    <xf numFmtId="0" fontId="26" fillId="0" borderId="11" xfId="1" applyFont="1" applyFill="1" applyBorder="1" applyAlignment="1">
      <alignment horizontal="left" vertical="top" shrinkToFit="1"/>
    </xf>
    <xf numFmtId="0" fontId="20" fillId="0" borderId="0" xfId="1" applyFont="1" applyFill="1" applyBorder="1" applyAlignment="1">
      <alignment horizontal="left" vertical="center"/>
    </xf>
    <xf numFmtId="0" fontId="26" fillId="9" borderId="11" xfId="1" applyFont="1" applyFill="1" applyBorder="1" applyAlignment="1">
      <alignment horizontal="left" vertical="center"/>
    </xf>
    <xf numFmtId="0" fontId="26" fillId="0" borderId="8" xfId="1" applyFont="1" applyFill="1" applyBorder="1">
      <alignment vertical="center"/>
    </xf>
    <xf numFmtId="176" fontId="26" fillId="0" borderId="8" xfId="1" applyNumberFormat="1" applyFont="1" applyFill="1" applyBorder="1">
      <alignment vertical="center"/>
    </xf>
    <xf numFmtId="0" fontId="26" fillId="0" borderId="8" xfId="1" applyFont="1" applyFill="1" applyBorder="1" applyAlignment="1">
      <alignment vertical="center"/>
    </xf>
    <xf numFmtId="0" fontId="26" fillId="0" borderId="8" xfId="1" applyFont="1" applyFill="1" applyBorder="1" applyAlignment="1">
      <alignment horizontal="left" vertical="top" shrinkToFit="1"/>
    </xf>
    <xf numFmtId="0" fontId="20" fillId="0" borderId="0" xfId="1" applyFont="1" applyFill="1" applyBorder="1" applyAlignment="1">
      <alignment vertical="center"/>
    </xf>
    <xf numFmtId="0" fontId="26" fillId="0" borderId="9" xfId="1" applyFont="1" applyFill="1" applyBorder="1">
      <alignment vertical="center"/>
    </xf>
    <xf numFmtId="176" fontId="26" fillId="0" borderId="9" xfId="1" applyNumberFormat="1" applyFont="1" applyFill="1" applyBorder="1">
      <alignment vertical="center"/>
    </xf>
    <xf numFmtId="0" fontId="26" fillId="0" borderId="9" xfId="1" applyFont="1" applyFill="1" applyBorder="1" applyAlignment="1">
      <alignment vertical="center"/>
    </xf>
    <xf numFmtId="0" fontId="26" fillId="0" borderId="9" xfId="1" applyFont="1" applyFill="1" applyBorder="1" applyAlignment="1">
      <alignment horizontal="left" vertical="top" shrinkToFit="1"/>
    </xf>
    <xf numFmtId="177" fontId="26" fillId="0" borderId="11" xfId="1" applyNumberFormat="1" applyFont="1" applyFill="1" applyBorder="1">
      <alignment vertical="center"/>
    </xf>
    <xf numFmtId="0" fontId="26" fillId="0" borderId="11" xfId="1" applyFont="1" applyFill="1" applyBorder="1">
      <alignment vertical="center"/>
    </xf>
    <xf numFmtId="0" fontId="26" fillId="8" borderId="8" xfId="1" applyFont="1" applyFill="1" applyBorder="1">
      <alignment vertical="center"/>
    </xf>
    <xf numFmtId="0" fontId="26" fillId="10" borderId="11" xfId="1" applyFont="1" applyFill="1" applyBorder="1">
      <alignment vertical="center"/>
    </xf>
    <xf numFmtId="0" fontId="28" fillId="0" borderId="8" xfId="1" applyFont="1" applyFill="1" applyBorder="1">
      <alignment vertical="center"/>
    </xf>
    <xf numFmtId="0" fontId="28" fillId="9" borderId="11" xfId="1" applyFont="1" applyFill="1" applyBorder="1">
      <alignment vertical="center"/>
    </xf>
    <xf numFmtId="0" fontId="26" fillId="11" borderId="11" xfId="1" applyFont="1" applyFill="1" applyBorder="1">
      <alignment vertical="center"/>
    </xf>
    <xf numFmtId="0" fontId="26" fillId="9" borderId="11" xfId="1" applyFont="1" applyFill="1" applyBorder="1">
      <alignment vertical="center"/>
    </xf>
    <xf numFmtId="0" fontId="26" fillId="12" borderId="11" xfId="1" applyFont="1" applyFill="1" applyBorder="1">
      <alignment vertical="center"/>
    </xf>
    <xf numFmtId="0" fontId="26" fillId="8" borderId="11" xfId="1" applyFont="1" applyFill="1" applyBorder="1" applyAlignment="1">
      <alignment vertical="center" shrinkToFit="1"/>
    </xf>
    <xf numFmtId="0" fontId="26" fillId="0" borderId="11" xfId="1" applyFont="1" applyFill="1" applyBorder="1" applyAlignment="1">
      <alignment vertical="center" shrinkToFit="1"/>
    </xf>
    <xf numFmtId="0" fontId="26" fillId="10" borderId="11" xfId="1" applyFont="1" applyFill="1" applyBorder="1" applyAlignment="1">
      <alignment horizontal="left" vertical="center"/>
    </xf>
    <xf numFmtId="0" fontId="31" fillId="0" borderId="8" xfId="1" applyFont="1" applyFill="1" applyBorder="1">
      <alignment vertical="center"/>
    </xf>
    <xf numFmtId="0" fontId="26" fillId="0" borderId="46" xfId="1" applyFont="1" applyFill="1" applyBorder="1" applyAlignment="1">
      <alignment horizontal="left" vertical="center"/>
    </xf>
    <xf numFmtId="177" fontId="26" fillId="0" borderId="46" xfId="1" applyNumberFormat="1" applyFont="1" applyFill="1" applyBorder="1" applyAlignment="1">
      <alignment horizontal="right" vertical="center"/>
    </xf>
    <xf numFmtId="0" fontId="26" fillId="0" borderId="46" xfId="1" applyFont="1" applyFill="1" applyBorder="1" applyAlignment="1">
      <alignment vertical="center" wrapText="1"/>
    </xf>
    <xf numFmtId="0" fontId="26" fillId="0" borderId="1" xfId="1" applyFont="1" applyFill="1" applyBorder="1" applyAlignment="1">
      <alignment horizontal="center" vertical="center"/>
    </xf>
    <xf numFmtId="0" fontId="26" fillId="0" borderId="0" xfId="1" applyFont="1" applyFill="1" applyBorder="1">
      <alignment vertical="center"/>
    </xf>
    <xf numFmtId="176" fontId="26" fillId="0" borderId="0" xfId="1" applyNumberFormat="1" applyFont="1" applyFill="1" applyBorder="1">
      <alignment vertical="center"/>
    </xf>
    <xf numFmtId="0" fontId="26" fillId="0" borderId="0" xfId="1" applyFont="1" applyFill="1" applyBorder="1" applyAlignment="1">
      <alignment vertical="center" wrapText="1"/>
    </xf>
    <xf numFmtId="0" fontId="26" fillId="0" borderId="27" xfId="1" applyFont="1" applyFill="1" applyBorder="1" applyAlignment="1">
      <alignment horizontal="center" vertical="center"/>
    </xf>
    <xf numFmtId="0" fontId="26" fillId="0" borderId="28" xfId="1" applyFont="1" applyFill="1" applyBorder="1">
      <alignment vertical="center"/>
    </xf>
    <xf numFmtId="0" fontId="26" fillId="0" borderId="1" xfId="4" applyFont="1" applyFill="1" applyBorder="1" applyAlignment="1">
      <alignment horizontal="center" vertical="center" shrinkToFit="1"/>
    </xf>
    <xf numFmtId="177" fontId="26" fillId="0" borderId="1" xfId="1" applyNumberFormat="1" applyFont="1" applyFill="1" applyBorder="1" applyAlignment="1">
      <alignment horizontal="center" vertical="center"/>
    </xf>
    <xf numFmtId="176" fontId="26" fillId="0" borderId="1" xfId="1" applyNumberFormat="1" applyFont="1" applyFill="1" applyBorder="1" applyAlignment="1">
      <alignment horizontal="center" vertical="center"/>
    </xf>
    <xf numFmtId="176" fontId="20" fillId="0" borderId="0" xfId="1" applyNumberFormat="1" applyFont="1" applyFill="1" applyBorder="1">
      <alignment vertical="center"/>
    </xf>
    <xf numFmtId="0" fontId="26" fillId="0" borderId="0" xfId="4" applyFont="1" applyFill="1" applyBorder="1" applyAlignment="1">
      <alignment vertical="center"/>
    </xf>
    <xf numFmtId="0" fontId="26" fillId="0" borderId="0" xfId="1" applyFont="1" applyFill="1" applyBorder="1" applyAlignment="1">
      <alignment horizontal="center" vertical="center"/>
    </xf>
    <xf numFmtId="0" fontId="26" fillId="0" borderId="0" xfId="1" applyFont="1" applyFill="1" applyBorder="1" applyAlignment="1">
      <alignment vertical="center"/>
    </xf>
    <xf numFmtId="0" fontId="26" fillId="0" borderId="0" xfId="1" applyFont="1" applyFill="1" applyBorder="1" applyAlignment="1">
      <alignment horizontal="left" vertical="top"/>
    </xf>
    <xf numFmtId="176" fontId="26" fillId="0" borderId="0" xfId="1" applyNumberFormat="1" applyFont="1" applyFill="1" applyBorder="1" applyAlignment="1">
      <alignment vertical="center"/>
    </xf>
    <xf numFmtId="0" fontId="26" fillId="0" borderId="0" xfId="1" applyFont="1" applyFill="1" applyBorder="1" applyAlignment="1">
      <alignment horizontal="left" vertical="center"/>
    </xf>
    <xf numFmtId="0" fontId="20" fillId="0" borderId="46" xfId="1" applyFont="1" applyFill="1" applyBorder="1" applyAlignment="1">
      <alignment horizontal="center" vertical="center" shrinkToFit="1"/>
    </xf>
    <xf numFmtId="177" fontId="20" fillId="0" borderId="46" xfId="1" applyNumberFormat="1" applyFont="1" applyFill="1" applyBorder="1" applyAlignment="1">
      <alignment horizontal="center" vertical="center"/>
    </xf>
    <xf numFmtId="176" fontId="20" fillId="0" borderId="46" xfId="1" applyNumberFormat="1" applyFont="1" applyFill="1" applyBorder="1" applyAlignment="1">
      <alignment horizontal="center" vertical="center"/>
    </xf>
    <xf numFmtId="0" fontId="20" fillId="0" borderId="0" xfId="1" applyFont="1" applyFill="1" applyBorder="1" applyAlignment="1">
      <alignment vertical="center" wrapText="1"/>
    </xf>
    <xf numFmtId="0" fontId="20" fillId="0" borderId="0" xfId="1" applyFont="1" applyFill="1" applyAlignment="1">
      <alignment horizontal="left" vertical="center"/>
    </xf>
    <xf numFmtId="177" fontId="20" fillId="0" borderId="0" xfId="1" applyNumberFormat="1" applyFont="1" applyFill="1" applyBorder="1" applyAlignment="1">
      <alignment vertical="center"/>
    </xf>
    <xf numFmtId="176" fontId="20" fillId="0" borderId="0" xfId="1" applyNumberFormat="1" applyFont="1" applyFill="1" applyBorder="1" applyAlignment="1">
      <alignment vertical="center"/>
    </xf>
    <xf numFmtId="0" fontId="20" fillId="0" borderId="0" xfId="1" applyFont="1" applyFill="1" applyBorder="1" applyAlignment="1">
      <alignment vertical="top" wrapText="1"/>
    </xf>
    <xf numFmtId="0" fontId="20" fillId="0" borderId="0" xfId="1" applyFont="1" applyFill="1" applyBorder="1" applyAlignment="1">
      <alignment horizontal="left" vertical="top" wrapText="1"/>
    </xf>
    <xf numFmtId="0" fontId="23" fillId="0" borderId="1" xfId="1" applyFont="1" applyFill="1" applyBorder="1" applyAlignment="1">
      <alignment horizontal="center" vertical="center" textRotation="255" shrinkToFit="1"/>
    </xf>
    <xf numFmtId="0" fontId="24" fillId="0" borderId="1" xfId="1" applyFont="1" applyFill="1" applyBorder="1" applyAlignment="1">
      <alignment horizontal="center" vertical="center" textRotation="255"/>
    </xf>
    <xf numFmtId="0" fontId="25" fillId="0" borderId="1" xfId="1" applyFont="1" applyFill="1" applyBorder="1" applyAlignment="1">
      <alignment horizontal="left" vertical="center"/>
    </xf>
    <xf numFmtId="0" fontId="20" fillId="0" borderId="1" xfId="1" applyFont="1" applyFill="1" applyBorder="1" applyAlignment="1">
      <alignment horizontal="center" vertical="center"/>
    </xf>
    <xf numFmtId="0" fontId="26" fillId="0" borderId="1" xfId="1" applyFont="1" applyFill="1" applyBorder="1" applyAlignment="1">
      <alignment horizontal="center" vertical="center" wrapText="1"/>
    </xf>
    <xf numFmtId="0" fontId="20" fillId="5" borderId="1" xfId="1" applyFont="1" applyFill="1" applyBorder="1" applyAlignment="1">
      <alignment horizontal="center" wrapText="1" shrinkToFit="1"/>
    </xf>
    <xf numFmtId="0" fontId="20" fillId="6" borderId="1" xfId="1" applyFont="1" applyFill="1" applyBorder="1" applyAlignment="1">
      <alignment horizontal="center" wrapText="1" shrinkToFit="1"/>
    </xf>
    <xf numFmtId="0" fontId="20" fillId="7" borderId="1" xfId="1" applyFont="1" applyFill="1" applyBorder="1" applyAlignment="1">
      <alignment horizontal="center" wrapText="1" shrinkToFit="1"/>
    </xf>
    <xf numFmtId="0" fontId="20" fillId="0" borderId="1" xfId="4" applyFont="1" applyBorder="1" applyAlignment="1">
      <alignment horizontal="center" wrapText="1" shrinkToFit="1"/>
    </xf>
    <xf numFmtId="0" fontId="20" fillId="0" borderId="1" xfId="1" applyFont="1" applyFill="1" applyBorder="1" applyAlignment="1">
      <alignment horizontal="center" vertical="center" wrapText="1" shrinkToFit="1"/>
    </xf>
    <xf numFmtId="0" fontId="26" fillId="0" borderId="1" xfId="1" applyFont="1" applyFill="1" applyBorder="1" applyAlignment="1">
      <alignment horizontal="center" vertical="center"/>
    </xf>
    <xf numFmtId="0" fontId="28" fillId="0" borderId="1" xfId="1" applyFont="1" applyFill="1" applyBorder="1" applyAlignment="1">
      <alignment horizontal="left" vertical="top" wrapText="1"/>
    </xf>
    <xf numFmtId="0" fontId="26" fillId="0" borderId="1" xfId="4" applyFont="1" applyFill="1" applyBorder="1" applyAlignment="1">
      <alignment horizontal="left" vertical="top" wrapText="1"/>
    </xf>
    <xf numFmtId="0" fontId="26" fillId="0" borderId="1" xfId="1" applyFont="1" applyFill="1" applyBorder="1" applyAlignment="1">
      <alignment horizontal="center" vertical="center" textRotation="255" shrinkToFit="1"/>
    </xf>
    <xf numFmtId="0" fontId="30" fillId="0" borderId="1" xfId="1" applyFont="1" applyFill="1" applyBorder="1" applyAlignment="1">
      <alignment horizontal="left" vertical="top" wrapText="1"/>
    </xf>
    <xf numFmtId="0" fontId="26" fillId="0" borderId="1" xfId="1" applyFont="1" applyFill="1" applyBorder="1" applyAlignment="1">
      <alignment vertical="center" wrapText="1"/>
    </xf>
    <xf numFmtId="0" fontId="26" fillId="0" borderId="11" xfId="1" applyFont="1" applyFill="1" applyBorder="1" applyAlignment="1">
      <alignment horizontal="center" vertical="top" shrinkToFit="1"/>
    </xf>
    <xf numFmtId="0" fontId="26" fillId="0" borderId="8" xfId="1" applyFont="1" applyFill="1" applyBorder="1" applyAlignment="1">
      <alignment horizontal="center" vertical="top" shrinkToFit="1"/>
    </xf>
    <xf numFmtId="0" fontId="26" fillId="0" borderId="9" xfId="1" applyFont="1" applyFill="1" applyBorder="1" applyAlignment="1">
      <alignment horizontal="center" vertical="top" shrinkToFit="1"/>
    </xf>
    <xf numFmtId="0" fontId="26" fillId="0" borderId="1" xfId="1" applyFont="1" applyFill="1" applyBorder="1" applyAlignment="1">
      <alignment vertical="center"/>
    </xf>
    <xf numFmtId="0" fontId="26" fillId="0" borderId="1" xfId="1" applyFont="1" applyFill="1" applyBorder="1" applyAlignment="1">
      <alignment horizontal="center" vertical="center" textRotation="255"/>
    </xf>
    <xf numFmtId="0" fontId="26" fillId="0" borderId="1" xfId="1" applyFont="1" applyFill="1" applyBorder="1" applyAlignment="1">
      <alignment vertical="center" textRotation="255"/>
    </xf>
    <xf numFmtId="0" fontId="26" fillId="13" borderId="1" xfId="1" applyFont="1" applyFill="1" applyBorder="1" applyAlignment="1">
      <alignment horizontal="center" vertical="center" wrapText="1"/>
    </xf>
    <xf numFmtId="0" fontId="26" fillId="13" borderId="1" xfId="1" applyFont="1" applyFill="1" applyBorder="1" applyAlignment="1">
      <alignment vertical="center" wrapText="1"/>
    </xf>
    <xf numFmtId="0" fontId="31" fillId="13" borderId="1" xfId="1" applyFont="1" applyFill="1" applyBorder="1" applyAlignment="1">
      <alignment horizontal="center" vertical="center" textRotation="255" shrinkToFit="1"/>
    </xf>
    <xf numFmtId="0" fontId="32" fillId="0" borderId="1" xfId="4" applyFont="1" applyFill="1" applyBorder="1" applyAlignment="1">
      <alignment horizontal="left" vertical="top" wrapText="1"/>
    </xf>
    <xf numFmtId="0" fontId="26" fillId="0" borderId="27" xfId="1" applyFont="1" applyFill="1" applyBorder="1" applyAlignment="1">
      <alignment horizontal="center" vertical="center"/>
    </xf>
    <xf numFmtId="0" fontId="26" fillId="0" borderId="47" xfId="1" applyFont="1" applyFill="1" applyBorder="1" applyAlignment="1">
      <alignment horizontal="center" vertical="center"/>
    </xf>
    <xf numFmtId="0" fontId="26" fillId="0" borderId="28" xfId="1" applyFont="1" applyFill="1" applyBorder="1" applyAlignment="1">
      <alignment horizontal="center" vertical="center"/>
    </xf>
    <xf numFmtId="0" fontId="26" fillId="0" borderId="46" xfId="1" applyFont="1" applyFill="1" applyBorder="1" applyAlignment="1">
      <alignment horizontal="left" vertical="center" wrapText="1"/>
    </xf>
    <xf numFmtId="0" fontId="26" fillId="0" borderId="0" xfId="1" applyFont="1" applyFill="1" applyBorder="1" applyAlignment="1">
      <alignment horizontal="left" vertical="center" wrapText="1"/>
    </xf>
    <xf numFmtId="0" fontId="26" fillId="0" borderId="11" xfId="1" applyFont="1" applyFill="1" applyBorder="1" applyAlignment="1">
      <alignment horizontal="center" vertical="center"/>
    </xf>
    <xf numFmtId="0" fontId="28" fillId="0" borderId="11" xfId="1" applyFont="1" applyFill="1" applyBorder="1" applyAlignment="1">
      <alignment horizontal="left" vertical="top" wrapText="1"/>
    </xf>
    <xf numFmtId="0" fontId="26" fillId="0" borderId="11" xfId="4" applyFont="1" applyFill="1" applyBorder="1" applyAlignment="1">
      <alignment horizontal="left" vertical="top" wrapText="1"/>
    </xf>
    <xf numFmtId="0" fontId="20" fillId="0" borderId="1" xfId="1" applyFont="1" applyFill="1" applyBorder="1" applyAlignment="1">
      <alignment horizontal="center" vertical="center" textRotation="255"/>
    </xf>
    <xf numFmtId="0" fontId="20" fillId="0" borderId="1" xfId="1" applyFont="1" applyFill="1" applyBorder="1" applyAlignment="1">
      <alignment horizontal="center" vertical="center" shrinkToFit="1"/>
    </xf>
    <xf numFmtId="0" fontId="20" fillId="0" borderId="8" xfId="1" applyFont="1" applyFill="1" applyBorder="1" applyAlignment="1">
      <alignment horizontal="center" vertical="center"/>
    </xf>
    <xf numFmtId="0" fontId="20" fillId="0" borderId="34" xfId="1" applyFont="1" applyFill="1" applyBorder="1" applyAlignment="1">
      <alignment horizontal="center" vertical="center"/>
    </xf>
    <xf numFmtId="0" fontId="20" fillId="0" borderId="37" xfId="1" applyFont="1" applyFill="1" applyBorder="1" applyAlignment="1">
      <alignment horizontal="center" vertical="center"/>
    </xf>
    <xf numFmtId="0" fontId="20" fillId="0" borderId="39" xfId="1" applyFont="1" applyFill="1" applyBorder="1" applyAlignment="1">
      <alignment horizontal="center" vertical="center"/>
    </xf>
    <xf numFmtId="0" fontId="20" fillId="0" borderId="35" xfId="1" applyFont="1" applyFill="1" applyBorder="1" applyAlignment="1">
      <alignment horizontal="center" vertical="center"/>
    </xf>
    <xf numFmtId="0" fontId="20" fillId="0" borderId="38" xfId="1" applyFont="1" applyFill="1" applyBorder="1" applyAlignment="1">
      <alignment vertical="center"/>
    </xf>
    <xf numFmtId="0" fontId="20" fillId="0" borderId="40" xfId="1" applyFont="1" applyFill="1" applyBorder="1" applyAlignment="1">
      <alignment vertical="center"/>
    </xf>
    <xf numFmtId="0" fontId="22" fillId="0" borderId="1" xfId="1" applyFont="1" applyFill="1" applyBorder="1" applyAlignment="1">
      <alignment horizontal="center" vertical="center" textRotation="255"/>
    </xf>
    <xf numFmtId="0" fontId="1" fillId="0" borderId="1" xfId="1" applyFont="1" applyFill="1" applyBorder="1" applyAlignment="1">
      <alignment horizontal="center" vertical="center" shrinkToFit="1"/>
    </xf>
    <xf numFmtId="0" fontId="20" fillId="0" borderId="11" xfId="1" applyFont="1" applyFill="1" applyBorder="1" applyAlignment="1">
      <alignment horizontal="center" vertical="center"/>
    </xf>
    <xf numFmtId="0" fontId="20" fillId="0" borderId="8" xfId="1" applyFont="1" applyFill="1" applyBorder="1" applyAlignment="1">
      <alignment vertical="center"/>
    </xf>
    <xf numFmtId="0" fontId="20" fillId="0" borderId="9" xfId="1" applyFont="1" applyFill="1" applyBorder="1" applyAlignment="1">
      <alignment vertical="center"/>
    </xf>
    <xf numFmtId="0" fontId="20" fillId="0" borderId="42" xfId="1" applyFont="1" applyFill="1" applyBorder="1" applyAlignment="1">
      <alignment horizontal="center" vertical="center"/>
    </xf>
    <xf numFmtId="0" fontId="20" fillId="0" borderId="44" xfId="1" applyFont="1" applyFill="1" applyBorder="1" applyAlignment="1">
      <alignment horizontal="center" vertical="center"/>
    </xf>
    <xf numFmtId="0" fontId="20" fillId="0" borderId="43" xfId="1" applyFont="1" applyFill="1" applyBorder="1" applyAlignment="1">
      <alignment horizontal="center" vertical="center"/>
    </xf>
    <xf numFmtId="0" fontId="20" fillId="0" borderId="45" xfId="1" applyFont="1" applyFill="1" applyBorder="1" applyAlignment="1">
      <alignment vertical="center"/>
    </xf>
    <xf numFmtId="0" fontId="20" fillId="0" borderId="9" xfId="1" applyFont="1" applyFill="1" applyBorder="1" applyAlignment="1">
      <alignment horizontal="center" vertical="center"/>
    </xf>
    <xf numFmtId="0" fontId="20" fillId="0" borderId="11"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20" fillId="0" borderId="46" xfId="1" applyFont="1" applyFill="1" applyBorder="1" applyAlignment="1">
      <alignment horizontal="center" vertical="center"/>
    </xf>
    <xf numFmtId="0" fontId="20" fillId="0" borderId="0" xfId="1" applyFont="1" applyFill="1" applyBorder="1" applyAlignment="1">
      <alignment vertical="center"/>
    </xf>
    <xf numFmtId="0" fontId="20" fillId="0" borderId="0" xfId="1" applyFont="1" applyFill="1" applyBorder="1" applyAlignment="1">
      <alignment horizontal="center" vertical="center"/>
    </xf>
    <xf numFmtId="0" fontId="12" fillId="0" borderId="13" xfId="1" applyFont="1" applyBorder="1" applyAlignment="1">
      <alignment horizontal="center" vertical="center" textRotation="255"/>
    </xf>
    <xf numFmtId="0" fontId="19" fillId="0" borderId="24" xfId="0" applyFont="1" applyBorder="1" applyAlignment="1">
      <alignment horizontal="center" vertical="center" textRotation="255"/>
    </xf>
    <xf numFmtId="0" fontId="19" fillId="0" borderId="29" xfId="0" applyFont="1" applyBorder="1" applyAlignment="1">
      <alignment horizontal="center" vertical="center" textRotation="255"/>
    </xf>
    <xf numFmtId="0" fontId="2" fillId="0" borderId="0" xfId="1" applyFont="1" applyAlignment="1">
      <alignment vertical="center" shrinkToFit="1"/>
    </xf>
    <xf numFmtId="0" fontId="2" fillId="0" borderId="0" xfId="1" applyFont="1" applyAlignment="1">
      <alignment horizontal="center" vertical="center"/>
    </xf>
    <xf numFmtId="0" fontId="5" fillId="0" borderId="30" xfId="1" applyFont="1" applyBorder="1" applyAlignment="1">
      <alignment horizontal="center" vertical="center"/>
    </xf>
    <xf numFmtId="0" fontId="1" fillId="0" borderId="0" xfId="1" applyFont="1" applyBorder="1" applyAlignment="1">
      <alignment horizontal="left" vertical="center" wrapText="1"/>
    </xf>
    <xf numFmtId="0" fontId="19" fillId="0" borderId="0" xfId="2" applyFont="1" applyBorder="1" applyAlignment="1">
      <alignment vertical="center"/>
    </xf>
    <xf numFmtId="0" fontId="9" fillId="0" borderId="0" xfId="3" applyNumberFormat="1" applyFont="1" applyFill="1" applyAlignment="1">
      <alignment horizontal="center" shrinkToFit="1"/>
    </xf>
    <xf numFmtId="0" fontId="1" fillId="0" borderId="0" xfId="1" applyFont="1" applyAlignment="1">
      <alignment horizontal="center" shrinkToFit="1"/>
    </xf>
    <xf numFmtId="0" fontId="10" fillId="0" borderId="31" xfId="1" applyFont="1" applyBorder="1" applyAlignment="1">
      <alignment horizontal="center" vertical="center"/>
    </xf>
    <xf numFmtId="0" fontId="19" fillId="0" borderId="23" xfId="2" applyFont="1" applyBorder="1" applyAlignment="1">
      <alignment vertical="center"/>
    </xf>
    <xf numFmtId="0" fontId="19" fillId="0" borderId="22" xfId="2" applyFont="1" applyBorder="1" applyAlignment="1">
      <alignment vertical="center"/>
    </xf>
    <xf numFmtId="0" fontId="19" fillId="0" borderId="32" xfId="2" applyFont="1" applyBorder="1" applyAlignment="1">
      <alignment vertical="center"/>
    </xf>
    <xf numFmtId="0" fontId="19" fillId="0" borderId="30" xfId="2" applyFont="1" applyBorder="1" applyAlignment="1">
      <alignment vertical="center"/>
    </xf>
    <xf numFmtId="0" fontId="19" fillId="0" borderId="19" xfId="2" applyFont="1" applyBorder="1" applyAlignment="1">
      <alignment vertical="center"/>
    </xf>
    <xf numFmtId="56" fontId="11" fillId="0" borderId="0" xfId="1" applyNumberFormat="1" applyFont="1" applyBorder="1" applyAlignment="1">
      <alignment horizontal="left" shrinkToFit="1"/>
    </xf>
    <xf numFmtId="0" fontId="11" fillId="0" borderId="0" xfId="1" applyFont="1" applyBorder="1" applyAlignment="1">
      <alignment horizontal="left" shrinkToFit="1"/>
    </xf>
    <xf numFmtId="0" fontId="13" fillId="0" borderId="0" xfId="1" applyNumberFormat="1" applyFont="1" applyBorder="1" applyAlignment="1">
      <alignment horizontal="center" shrinkToFit="1"/>
    </xf>
    <xf numFmtId="0" fontId="1" fillId="0" borderId="0" xfId="1" applyFont="1" applyBorder="1" applyAlignment="1">
      <alignment horizontal="center" shrinkToFit="1"/>
    </xf>
    <xf numFmtId="0" fontId="1" fillId="0" borderId="25" xfId="1" applyFont="1" applyBorder="1" applyAlignment="1">
      <alignment horizontal="center" vertical="center"/>
    </xf>
    <xf numFmtId="0" fontId="1" fillId="0" borderId="26" xfId="1" applyFont="1" applyBorder="1" applyAlignment="1">
      <alignment horizontal="center" vertical="center"/>
    </xf>
    <xf numFmtId="0" fontId="1" fillId="0" borderId="27" xfId="1" applyFont="1" applyBorder="1" applyAlignment="1">
      <alignment horizontal="center" vertical="center"/>
    </xf>
    <xf numFmtId="0" fontId="1" fillId="0" borderId="28" xfId="1" applyFont="1" applyBorder="1" applyAlignment="1">
      <alignment horizontal="center" vertical="center"/>
    </xf>
    <xf numFmtId="0" fontId="1" fillId="0" borderId="13" xfId="1" applyFont="1" applyBorder="1" applyAlignment="1">
      <alignment horizontal="center" vertical="center" textRotation="255"/>
    </xf>
    <xf numFmtId="0" fontId="1" fillId="0" borderId="6" xfId="1" applyFont="1" applyBorder="1" applyAlignment="1">
      <alignment horizontal="center" vertical="center"/>
    </xf>
    <xf numFmtId="0" fontId="19" fillId="0" borderId="22" xfId="2" applyFont="1" applyBorder="1" applyAlignment="1">
      <alignment horizontal="center" vertical="center"/>
    </xf>
    <xf numFmtId="0" fontId="1" fillId="0" borderId="6" xfId="1" applyFont="1" applyBorder="1" applyAlignment="1">
      <alignment horizontal="center" vertical="center" shrinkToFit="1"/>
    </xf>
    <xf numFmtId="0" fontId="1" fillId="0" borderId="22" xfId="1" applyFont="1" applyBorder="1" applyAlignment="1">
      <alignment horizontal="center" vertical="center" shrinkToFit="1"/>
    </xf>
    <xf numFmtId="0" fontId="5" fillId="0" borderId="5" xfId="1" applyFont="1" applyBorder="1" applyAlignment="1">
      <alignment vertical="top" wrapText="1"/>
    </xf>
    <xf numFmtId="0" fontId="19" fillId="0" borderId="5" xfId="0" applyFont="1" applyBorder="1" applyAlignment="1">
      <alignment vertical="top" wrapText="1"/>
    </xf>
    <xf numFmtId="0" fontId="19" fillId="0" borderId="8" xfId="0" applyFont="1" applyBorder="1" applyAlignment="1">
      <alignment vertical="top" wrapText="1"/>
    </xf>
    <xf numFmtId="0" fontId="19" fillId="0" borderId="9" xfId="0" applyFont="1" applyBorder="1" applyAlignment="1">
      <alignment vertical="top" wrapText="1"/>
    </xf>
    <xf numFmtId="0" fontId="5" fillId="0" borderId="11" xfId="1" applyFont="1" applyBorder="1" applyAlignment="1">
      <alignment vertical="top" wrapText="1"/>
    </xf>
    <xf numFmtId="0" fontId="19" fillId="0" borderId="11" xfId="0" applyFont="1" applyBorder="1" applyAlignment="1">
      <alignment vertical="top" wrapText="1"/>
    </xf>
    <xf numFmtId="0" fontId="19" fillId="0" borderId="14" xfId="0" applyFont="1" applyBorder="1" applyAlignment="1">
      <alignment vertical="top" wrapText="1"/>
    </xf>
    <xf numFmtId="0" fontId="17" fillId="0" borderId="0" xfId="1" applyFont="1" applyAlignment="1">
      <alignment horizontal="center" vertical="center" shrinkToFit="1"/>
    </xf>
    <xf numFmtId="0" fontId="1" fillId="0" borderId="33" xfId="1" applyFont="1" applyBorder="1" applyAlignment="1">
      <alignment horizontal="left" vertical="center" wrapText="1"/>
    </xf>
    <xf numFmtId="0" fontId="10" fillId="0" borderId="23" xfId="1" applyFont="1" applyBorder="1" applyAlignment="1">
      <alignment horizontal="center" vertical="center"/>
    </xf>
    <xf numFmtId="0" fontId="10" fillId="0" borderId="22" xfId="1" applyFont="1" applyBorder="1" applyAlignment="1">
      <alignment horizontal="center" vertical="center"/>
    </xf>
    <xf numFmtId="0" fontId="10" fillId="0" borderId="32" xfId="1" applyFont="1" applyBorder="1" applyAlignment="1">
      <alignment horizontal="center" vertical="center"/>
    </xf>
    <xf numFmtId="0" fontId="10" fillId="0" borderId="30" xfId="1" applyFont="1" applyBorder="1" applyAlignment="1">
      <alignment horizontal="center" vertical="center"/>
    </xf>
    <xf numFmtId="0" fontId="10" fillId="0" borderId="19" xfId="1" applyFont="1" applyBorder="1" applyAlignment="1">
      <alignment horizontal="center" vertical="center"/>
    </xf>
    <xf numFmtId="0" fontId="1" fillId="0" borderId="24" xfId="1" applyFont="1" applyBorder="1" applyAlignment="1">
      <alignment horizontal="center" vertical="center" textRotation="255"/>
    </xf>
    <xf numFmtId="0" fontId="1" fillId="0" borderId="29" xfId="1" applyFont="1" applyBorder="1" applyAlignment="1">
      <alignment horizontal="center" vertical="center" textRotation="255"/>
    </xf>
  </cellXfs>
  <cellStyles count="5">
    <cellStyle name="標準" xfId="0" builtinId="0"/>
    <cellStyle name="標準 2" xfId="1"/>
    <cellStyle name="標準 2 16" xfId="4"/>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41" Type="http://schemas.openxmlformats.org/officeDocument/2006/relationships/image" Target="../media/image41.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s>
</file>

<file path=xl/drawings/_rels/drawing2.xml.rels><?xml version="1.0" encoding="UTF-8" standalone="yes"?>
<Relationships xmlns="http://schemas.openxmlformats.org/package/2006/relationships"><Relationship Id="rId8" Type="http://schemas.openxmlformats.org/officeDocument/2006/relationships/image" Target="../media/image50.png"/><Relationship Id="rId13" Type="http://schemas.openxmlformats.org/officeDocument/2006/relationships/image" Target="../media/image55.png"/><Relationship Id="rId3" Type="http://schemas.openxmlformats.org/officeDocument/2006/relationships/image" Target="../media/image46.png"/><Relationship Id="rId7" Type="http://schemas.openxmlformats.org/officeDocument/2006/relationships/image" Target="../media/image49.png"/><Relationship Id="rId12" Type="http://schemas.openxmlformats.org/officeDocument/2006/relationships/image" Target="../media/image54.png"/><Relationship Id="rId2" Type="http://schemas.openxmlformats.org/officeDocument/2006/relationships/image" Target="../media/image45.png"/><Relationship Id="rId16" Type="http://schemas.openxmlformats.org/officeDocument/2006/relationships/image" Target="../media/image58.png"/><Relationship Id="rId1" Type="http://schemas.openxmlformats.org/officeDocument/2006/relationships/image" Target="../media/image44.png"/><Relationship Id="rId6" Type="http://schemas.openxmlformats.org/officeDocument/2006/relationships/image" Target="../media/image10.png"/><Relationship Id="rId11" Type="http://schemas.openxmlformats.org/officeDocument/2006/relationships/image" Target="../media/image53.png"/><Relationship Id="rId5" Type="http://schemas.openxmlformats.org/officeDocument/2006/relationships/image" Target="../media/image48.png"/><Relationship Id="rId15" Type="http://schemas.openxmlformats.org/officeDocument/2006/relationships/image" Target="../media/image57.png"/><Relationship Id="rId10" Type="http://schemas.openxmlformats.org/officeDocument/2006/relationships/image" Target="../media/image52.png"/><Relationship Id="rId4" Type="http://schemas.openxmlformats.org/officeDocument/2006/relationships/image" Target="../media/image47.png"/><Relationship Id="rId9" Type="http://schemas.openxmlformats.org/officeDocument/2006/relationships/image" Target="../media/image51.png"/><Relationship Id="rId14" Type="http://schemas.openxmlformats.org/officeDocument/2006/relationships/image" Target="../media/image56.png"/></Relationships>
</file>

<file path=xl/drawings/_rels/drawing3.xml.rels><?xml version="1.0" encoding="UTF-8" standalone="yes"?>
<Relationships xmlns="http://schemas.openxmlformats.org/package/2006/relationships"><Relationship Id="rId2" Type="http://schemas.openxmlformats.org/officeDocument/2006/relationships/image" Target="../media/image60.png"/><Relationship Id="rId1" Type="http://schemas.openxmlformats.org/officeDocument/2006/relationships/image" Target="../media/image59.png"/></Relationships>
</file>

<file path=xl/drawings/_rels/drawing4.xml.rels><?xml version="1.0" encoding="UTF-8" standalone="yes"?>
<Relationships xmlns="http://schemas.openxmlformats.org/package/2006/relationships"><Relationship Id="rId2" Type="http://schemas.openxmlformats.org/officeDocument/2006/relationships/image" Target="../media/image60.png"/><Relationship Id="rId1" Type="http://schemas.openxmlformats.org/officeDocument/2006/relationships/image" Target="../media/image59.png"/></Relationships>
</file>

<file path=xl/drawings/_rels/drawing5.xml.rels><?xml version="1.0" encoding="UTF-8" standalone="yes"?>
<Relationships xmlns="http://schemas.openxmlformats.org/package/2006/relationships"><Relationship Id="rId3" Type="http://schemas.openxmlformats.org/officeDocument/2006/relationships/image" Target="../media/image63.jpeg"/><Relationship Id="rId2" Type="http://schemas.openxmlformats.org/officeDocument/2006/relationships/image" Target="../media/image62.png"/><Relationship Id="rId1" Type="http://schemas.openxmlformats.org/officeDocument/2006/relationships/image" Target="../media/image6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4.png"/><Relationship Id="rId1" Type="http://schemas.openxmlformats.org/officeDocument/2006/relationships/image" Target="../media/image61.png"/></Relationships>
</file>

<file path=xl/drawings/_rels/drawing7.xml.rels><?xml version="1.0" encoding="UTF-8" standalone="yes"?>
<Relationships xmlns="http://schemas.openxmlformats.org/package/2006/relationships"><Relationship Id="rId2" Type="http://schemas.openxmlformats.org/officeDocument/2006/relationships/image" Target="../media/image64.png"/><Relationship Id="rId1" Type="http://schemas.openxmlformats.org/officeDocument/2006/relationships/image" Target="../media/image61.png"/></Relationships>
</file>

<file path=xl/drawings/_rels/drawing8.xml.rels><?xml version="1.0" encoding="UTF-8" standalone="yes"?>
<Relationships xmlns="http://schemas.openxmlformats.org/package/2006/relationships"><Relationship Id="rId3" Type="http://schemas.openxmlformats.org/officeDocument/2006/relationships/image" Target="../media/image66.jpeg"/><Relationship Id="rId2" Type="http://schemas.openxmlformats.org/officeDocument/2006/relationships/image" Target="../media/image65.png"/><Relationship Id="rId1" Type="http://schemas.openxmlformats.org/officeDocument/2006/relationships/image" Target="../media/image61.png"/></Relationships>
</file>

<file path=xl/drawings/_rels/drawing9.xml.rels><?xml version="1.0" encoding="UTF-8" standalone="yes"?>
<Relationships xmlns="http://schemas.openxmlformats.org/package/2006/relationships"><Relationship Id="rId2" Type="http://schemas.openxmlformats.org/officeDocument/2006/relationships/image" Target="../media/image65.png"/><Relationship Id="rId1" Type="http://schemas.openxmlformats.org/officeDocument/2006/relationships/image" Target="../media/image61.png"/></Relationships>
</file>

<file path=xl/drawings/drawing1.xml><?xml version="1.0" encoding="utf-8"?>
<xdr:wsDr xmlns:xdr="http://schemas.openxmlformats.org/drawingml/2006/spreadsheetDrawing" xmlns:a="http://schemas.openxmlformats.org/drawingml/2006/main">
  <xdr:twoCellAnchor>
    <xdr:from>
      <xdr:col>9</xdr:col>
      <xdr:colOff>503464</xdr:colOff>
      <xdr:row>82</xdr:row>
      <xdr:rowOff>137432</xdr:rowOff>
    </xdr:from>
    <xdr:to>
      <xdr:col>11</xdr:col>
      <xdr:colOff>1094013</xdr:colOff>
      <xdr:row>90</xdr:row>
      <xdr:rowOff>40821</xdr:rowOff>
    </xdr:to>
    <xdr:grpSp>
      <xdr:nvGrpSpPr>
        <xdr:cNvPr id="2" name="グループ化 23"/>
        <xdr:cNvGrpSpPr>
          <a:grpSpLocks/>
        </xdr:cNvGrpSpPr>
      </xdr:nvGrpSpPr>
      <xdr:grpSpPr bwMode="auto">
        <a:xfrm>
          <a:off x="8660328" y="13195341"/>
          <a:ext cx="1750867" cy="1150298"/>
          <a:chOff x="7686675" y="12915901"/>
          <a:chExt cx="1857375" cy="958678"/>
        </a:xfrm>
      </xdr:grpSpPr>
      <xdr:sp macro="" textlink="">
        <xdr:nvSpPr>
          <xdr:cNvPr id="3" name="テキスト ボックス 2"/>
          <xdr:cNvSpPr txBox="1"/>
        </xdr:nvSpPr>
        <xdr:spPr bwMode="auto">
          <a:xfrm>
            <a:off x="7686675" y="13037638"/>
            <a:ext cx="1857375" cy="8369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食べ物は良く噛んで食べましょう。良く噛むことで、虫歯予防や消化の負担が減り、お腹に良いと言われています。</a:t>
            </a:r>
            <a:endParaRPr kumimoji="1" lang="en-US" altLang="ja-JP" sz="900"/>
          </a:p>
        </xdr:txBody>
      </xdr:sp>
      <xdr:pic>
        <xdr:nvPicPr>
          <xdr:cNvPr id="4" name="図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1" y="12915901"/>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13554817"/>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25</xdr:col>
      <xdr:colOff>0</xdr:colOff>
      <xdr:row>93</xdr:row>
      <xdr:rowOff>152400</xdr:rowOff>
    </xdr:to>
    <xdr:grpSp>
      <xdr:nvGrpSpPr>
        <xdr:cNvPr id="6" name="グループ化 3"/>
        <xdr:cNvGrpSpPr>
          <a:grpSpLocks/>
        </xdr:cNvGrpSpPr>
      </xdr:nvGrpSpPr>
      <xdr:grpSpPr bwMode="auto">
        <a:xfrm>
          <a:off x="0" y="0"/>
          <a:ext cx="21076227" cy="14976764"/>
          <a:chOff x="0" y="0"/>
          <a:chExt cx="20741428" cy="15119238"/>
        </a:xfrm>
      </xdr:grpSpPr>
      <xdr:pic>
        <xdr:nvPicPr>
          <xdr:cNvPr id="7" name="図 2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97416" y="41134"/>
            <a:ext cx="433443" cy="662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2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3742" y="0"/>
            <a:ext cx="495728" cy="6138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83540" y="0"/>
            <a:ext cx="991943" cy="604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110413" y="61700"/>
            <a:ext cx="350481" cy="324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454097" y="0"/>
            <a:ext cx="980575" cy="557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1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406090" y="0"/>
            <a:ext cx="1579293" cy="1236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13"/>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940793" y="0"/>
            <a:ext cx="872879" cy="583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14"/>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9833653" y="0"/>
            <a:ext cx="907775" cy="457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15"/>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5827314" y="0"/>
            <a:ext cx="616834" cy="521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16"/>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6744463" y="0"/>
            <a:ext cx="427453" cy="562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19"/>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089741" y="10285"/>
            <a:ext cx="530669" cy="5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21"/>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912377" y="0"/>
            <a:ext cx="652517" cy="597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2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892246" y="113118"/>
            <a:ext cx="809412" cy="467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26"/>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810447" y="0"/>
            <a:ext cx="811599" cy="467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23"/>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8248916" y="1"/>
            <a:ext cx="540107" cy="401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24"/>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809822" y="13811837"/>
            <a:ext cx="1382718" cy="1198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27"/>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9818861" y="14475545"/>
            <a:ext cx="495262" cy="635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28"/>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145161" y="13799462"/>
            <a:ext cx="1170080" cy="1239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2047"/>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5867369" y="13821363"/>
            <a:ext cx="440852" cy="451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2048"/>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r="-508"/>
          <a:stretch>
            <a:fillRect/>
          </a:stretch>
        </xdr:blipFill>
        <xdr:spPr bwMode="auto">
          <a:xfrm>
            <a:off x="6513190" y="13889162"/>
            <a:ext cx="409274" cy="28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36"/>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r="-508"/>
          <a:stretch>
            <a:fillRect/>
          </a:stretch>
        </xdr:blipFill>
        <xdr:spPr bwMode="auto">
          <a:xfrm>
            <a:off x="5100235" y="13983563"/>
            <a:ext cx="443262" cy="299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37"/>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r="-508"/>
          <a:stretch>
            <a:fillRect/>
          </a:stretch>
        </xdr:blipFill>
        <xdr:spPr bwMode="auto">
          <a:xfrm>
            <a:off x="6813605" y="14290715"/>
            <a:ext cx="302750" cy="202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2049"/>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rot="-2295934">
            <a:off x="5667872" y="14500611"/>
            <a:ext cx="265160" cy="577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39"/>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rot="6668834">
            <a:off x="6501242" y="14416654"/>
            <a:ext cx="276004" cy="550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2051"/>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18913381" y="71984"/>
            <a:ext cx="901165" cy="385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2056"/>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7310287" y="82267"/>
            <a:ext cx="486706" cy="506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44"/>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2820028" y="518857"/>
            <a:ext cx="363038" cy="36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45"/>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12753154" y="51417"/>
            <a:ext cx="363038" cy="349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図 2057"/>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12898888" y="836954"/>
            <a:ext cx="259081" cy="366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図 2059"/>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r="-661"/>
          <a:stretch>
            <a:fillRect/>
          </a:stretch>
        </xdr:blipFill>
        <xdr:spPr bwMode="auto">
          <a:xfrm>
            <a:off x="9594705" y="41134"/>
            <a:ext cx="276158" cy="3736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図 2061"/>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9967296" y="71985"/>
            <a:ext cx="423307" cy="350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8" name="図 2062"/>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9614392" y="14234244"/>
            <a:ext cx="978061" cy="698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図 2063"/>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rot="-856309">
            <a:off x="19482443" y="13428277"/>
            <a:ext cx="1104107" cy="642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図 2065"/>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18170529" y="14510249"/>
            <a:ext cx="954133" cy="57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図 2"/>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787940" y="61700"/>
            <a:ext cx="1755194" cy="1428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2" name="図 1"/>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2087318" y="8517588"/>
            <a:ext cx="389381" cy="460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図 3"/>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12385230" y="8329758"/>
            <a:ext cx="700283" cy="828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図 1"/>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flipH="1">
            <a:off x="14737940" y="0"/>
            <a:ext cx="670038" cy="438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図 1"/>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0" y="13423354"/>
            <a:ext cx="1448158" cy="1587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図 2"/>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1386402" y="13863316"/>
            <a:ext cx="1901327" cy="737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7" name="図 3"/>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1678493" y="14689997"/>
            <a:ext cx="912098" cy="429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 name="図 1"/>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8782808" y="14549951"/>
            <a:ext cx="759044" cy="3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0</xdr:colOff>
      <xdr:row>31</xdr:row>
      <xdr:rowOff>13607</xdr:rowOff>
    </xdr:from>
    <xdr:to>
      <xdr:col>12</xdr:col>
      <xdr:colOff>0</xdr:colOff>
      <xdr:row>36</xdr:row>
      <xdr:rowOff>0</xdr:rowOff>
    </xdr:to>
    <xdr:cxnSp macro="">
      <xdr:nvCxnSpPr>
        <xdr:cNvPr id="49" name="直線コネクタ 48"/>
        <xdr:cNvCxnSpPr/>
      </xdr:nvCxnSpPr>
      <xdr:spPr>
        <a:xfrm>
          <a:off x="9315450" y="5299982"/>
          <a:ext cx="1190625"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36</xdr:row>
      <xdr:rowOff>13607</xdr:rowOff>
    </xdr:from>
    <xdr:to>
      <xdr:col>12</xdr:col>
      <xdr:colOff>0</xdr:colOff>
      <xdr:row>41</xdr:row>
      <xdr:rowOff>0</xdr:rowOff>
    </xdr:to>
    <xdr:cxnSp macro="">
      <xdr:nvCxnSpPr>
        <xdr:cNvPr id="50" name="直線コネクタ 49"/>
        <xdr:cNvCxnSpPr/>
      </xdr:nvCxnSpPr>
      <xdr:spPr>
        <a:xfrm>
          <a:off x="9315450" y="6109607"/>
          <a:ext cx="1190625"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26</xdr:row>
      <xdr:rowOff>13607</xdr:rowOff>
    </xdr:from>
    <xdr:to>
      <xdr:col>25</xdr:col>
      <xdr:colOff>0</xdr:colOff>
      <xdr:row>31</xdr:row>
      <xdr:rowOff>0</xdr:rowOff>
    </xdr:to>
    <xdr:cxnSp macro="">
      <xdr:nvCxnSpPr>
        <xdr:cNvPr id="51" name="直線コネクタ 50"/>
        <xdr:cNvCxnSpPr/>
      </xdr:nvCxnSpPr>
      <xdr:spPr>
        <a:xfrm>
          <a:off x="19878675" y="4490357"/>
          <a:ext cx="1190625"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31</xdr:row>
      <xdr:rowOff>13607</xdr:rowOff>
    </xdr:from>
    <xdr:to>
      <xdr:col>25</xdr:col>
      <xdr:colOff>0</xdr:colOff>
      <xdr:row>36</xdr:row>
      <xdr:rowOff>0</xdr:rowOff>
    </xdr:to>
    <xdr:cxnSp macro="">
      <xdr:nvCxnSpPr>
        <xdr:cNvPr id="52" name="直線コネクタ 51"/>
        <xdr:cNvCxnSpPr/>
      </xdr:nvCxnSpPr>
      <xdr:spPr>
        <a:xfrm>
          <a:off x="19878675" y="5299982"/>
          <a:ext cx="1190625"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66</xdr:row>
      <xdr:rowOff>13607</xdr:rowOff>
    </xdr:from>
    <xdr:to>
      <xdr:col>12</xdr:col>
      <xdr:colOff>0</xdr:colOff>
      <xdr:row>71</xdr:row>
      <xdr:rowOff>0</xdr:rowOff>
    </xdr:to>
    <xdr:cxnSp macro="">
      <xdr:nvCxnSpPr>
        <xdr:cNvPr id="53" name="直線コネクタ 52"/>
        <xdr:cNvCxnSpPr/>
      </xdr:nvCxnSpPr>
      <xdr:spPr>
        <a:xfrm>
          <a:off x="9315450" y="10967357"/>
          <a:ext cx="1190625"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71</xdr:row>
      <xdr:rowOff>13607</xdr:rowOff>
    </xdr:from>
    <xdr:to>
      <xdr:col>12</xdr:col>
      <xdr:colOff>0</xdr:colOff>
      <xdr:row>76</xdr:row>
      <xdr:rowOff>0</xdr:rowOff>
    </xdr:to>
    <xdr:cxnSp macro="">
      <xdr:nvCxnSpPr>
        <xdr:cNvPr id="54" name="直線コネクタ 53"/>
        <xdr:cNvCxnSpPr/>
      </xdr:nvCxnSpPr>
      <xdr:spPr>
        <a:xfrm>
          <a:off x="9315450" y="11776982"/>
          <a:ext cx="1190625"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61</xdr:row>
      <xdr:rowOff>13607</xdr:rowOff>
    </xdr:from>
    <xdr:to>
      <xdr:col>25</xdr:col>
      <xdr:colOff>0</xdr:colOff>
      <xdr:row>66</xdr:row>
      <xdr:rowOff>0</xdr:rowOff>
    </xdr:to>
    <xdr:cxnSp macro="">
      <xdr:nvCxnSpPr>
        <xdr:cNvPr id="55" name="直線コネクタ 54"/>
        <xdr:cNvCxnSpPr/>
      </xdr:nvCxnSpPr>
      <xdr:spPr>
        <a:xfrm>
          <a:off x="19878675" y="10157732"/>
          <a:ext cx="1190625"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66</xdr:row>
      <xdr:rowOff>13607</xdr:rowOff>
    </xdr:from>
    <xdr:to>
      <xdr:col>25</xdr:col>
      <xdr:colOff>0</xdr:colOff>
      <xdr:row>71</xdr:row>
      <xdr:rowOff>0</xdr:rowOff>
    </xdr:to>
    <xdr:cxnSp macro="">
      <xdr:nvCxnSpPr>
        <xdr:cNvPr id="56" name="直線コネクタ 55"/>
        <xdr:cNvCxnSpPr/>
      </xdr:nvCxnSpPr>
      <xdr:spPr>
        <a:xfrm>
          <a:off x="19878675" y="10967357"/>
          <a:ext cx="1190625"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71</xdr:row>
      <xdr:rowOff>13607</xdr:rowOff>
    </xdr:from>
    <xdr:to>
      <xdr:col>25</xdr:col>
      <xdr:colOff>0</xdr:colOff>
      <xdr:row>76</xdr:row>
      <xdr:rowOff>0</xdr:rowOff>
    </xdr:to>
    <xdr:cxnSp macro="">
      <xdr:nvCxnSpPr>
        <xdr:cNvPr id="57" name="直線コネクタ 56"/>
        <xdr:cNvCxnSpPr/>
      </xdr:nvCxnSpPr>
      <xdr:spPr>
        <a:xfrm>
          <a:off x="19878675" y="11776982"/>
          <a:ext cx="1190625"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76</xdr:row>
      <xdr:rowOff>13607</xdr:rowOff>
    </xdr:from>
    <xdr:to>
      <xdr:col>25</xdr:col>
      <xdr:colOff>0</xdr:colOff>
      <xdr:row>81</xdr:row>
      <xdr:rowOff>0</xdr:rowOff>
    </xdr:to>
    <xdr:cxnSp macro="">
      <xdr:nvCxnSpPr>
        <xdr:cNvPr id="58" name="直線コネクタ 57"/>
        <xdr:cNvCxnSpPr/>
      </xdr:nvCxnSpPr>
      <xdr:spPr>
        <a:xfrm>
          <a:off x="19878675" y="12586607"/>
          <a:ext cx="1190625"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28575</xdr:colOff>
      <xdr:row>1</xdr:row>
      <xdr:rowOff>238125</xdr:rowOff>
    </xdr:to>
    <xdr:grpSp>
      <xdr:nvGrpSpPr>
        <xdr:cNvPr id="2" name="グループ化 4"/>
        <xdr:cNvGrpSpPr>
          <a:grpSpLocks/>
        </xdr:cNvGrpSpPr>
      </xdr:nvGrpSpPr>
      <xdr:grpSpPr bwMode="auto">
        <a:xfrm>
          <a:off x="0" y="0"/>
          <a:ext cx="17427575" cy="1063625"/>
          <a:chOff x="171450" y="0"/>
          <a:chExt cx="17217525" cy="1066800"/>
        </a:xfrm>
      </xdr:grpSpPr>
      <xdr:pic>
        <xdr:nvPicPr>
          <xdr:cNvPr id="3" name="図 2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5975" y="57150"/>
            <a:ext cx="5238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図 2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19050"/>
            <a:ext cx="6381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3425" y="0"/>
            <a:ext cx="1343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図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10175" y="0"/>
            <a:ext cx="15335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図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587538" y="0"/>
            <a:ext cx="10382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065669" y="114300"/>
            <a:ext cx="6286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8"/>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991975" y="190500"/>
            <a:ext cx="426243"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95600" y="0"/>
            <a:ext cx="9334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10"/>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038600" y="161925"/>
            <a:ext cx="809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1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844588" y="114300"/>
            <a:ext cx="684430" cy="712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12"/>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286625" y="0"/>
            <a:ext cx="1543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13"/>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105900" y="0"/>
            <a:ext cx="17526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16"/>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6781800" y="76200"/>
            <a:ext cx="6572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1"/>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flipH="1">
            <a:off x="12668250" y="59531"/>
            <a:ext cx="1090613" cy="709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2"/>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6537782" y="1"/>
            <a:ext cx="851193" cy="838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3"/>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5828171" y="0"/>
            <a:ext cx="554831" cy="776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73025</xdr:colOff>
      <xdr:row>33</xdr:row>
      <xdr:rowOff>212725</xdr:rowOff>
    </xdr:from>
    <xdr:to>
      <xdr:col>21</xdr:col>
      <xdr:colOff>419100</xdr:colOff>
      <xdr:row>47</xdr:row>
      <xdr:rowOff>184150</xdr:rowOff>
    </xdr:to>
    <xdr:grpSp>
      <xdr:nvGrpSpPr>
        <xdr:cNvPr id="4806" name="グループ化 15"/>
        <xdr:cNvGrpSpPr>
          <a:grpSpLocks/>
        </xdr:cNvGrpSpPr>
      </xdr:nvGrpSpPr>
      <xdr:grpSpPr bwMode="auto">
        <a:xfrm>
          <a:off x="13773150" y="8721725"/>
          <a:ext cx="4933950" cy="3305175"/>
          <a:chOff x="13920107" y="15457713"/>
          <a:chExt cx="10110107" cy="3533655"/>
        </a:xfrm>
      </xdr:grpSpPr>
      <xdr:sp macro="" textlink="">
        <xdr:nvSpPr>
          <xdr:cNvPr id="12" name="角丸四角形 11"/>
          <xdr:cNvSpPr/>
        </xdr:nvSpPr>
        <xdr:spPr>
          <a:xfrm>
            <a:off x="13920107" y="15457713"/>
            <a:ext cx="10110107" cy="3533655"/>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4808" name="図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6795" y="15801915"/>
            <a:ext cx="505076" cy="477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09" name="図 1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32605" y="15754659"/>
            <a:ext cx="1285529" cy="611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角丸四角形 14"/>
          <xdr:cNvSpPr/>
        </xdr:nvSpPr>
        <xdr:spPr>
          <a:xfrm>
            <a:off x="15461996" y="15753033"/>
            <a:ext cx="5699134" cy="60082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HGSｺﾞｼｯｸE" panose="020B0900000000000000" pitchFamily="50" charset="-128"/>
                <a:ea typeface="HGSｺﾞｼｯｸE" panose="020B0900000000000000" pitchFamily="50" charset="-128"/>
              </a:rPr>
              <a:t>離乳食ポイント</a:t>
            </a:r>
            <a:endParaRPr kumimoji="1" lang="en-US" altLang="ja-JP" sz="2000">
              <a:solidFill>
                <a:sysClr val="windowText" lastClr="000000"/>
              </a:solidFill>
              <a:latin typeface="HGSｺﾞｼｯｸE" panose="020B0900000000000000" pitchFamily="50" charset="-128"/>
              <a:ea typeface="HGSｺﾞｼｯｸE" panose="020B0900000000000000" pitchFamily="50" charset="-128"/>
            </a:endParaRPr>
          </a:p>
          <a:p>
            <a:pPr algn="l"/>
            <a:endParaRPr kumimoji="1" lang="ja-JP" altLang="en-US" sz="1100">
              <a:solidFill>
                <a:sysClr val="windowText" lastClr="000000"/>
              </a:solidFill>
            </a:endParaRPr>
          </a:p>
        </xdr:txBody>
      </xdr:sp>
      <xdr:sp macro="" textlink="">
        <xdr:nvSpPr>
          <xdr:cNvPr id="16" name="角丸四角形 15"/>
          <xdr:cNvSpPr/>
        </xdr:nvSpPr>
        <xdr:spPr>
          <a:xfrm>
            <a:off x="14134800" y="16649176"/>
            <a:ext cx="9739273" cy="209778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2300"/>
              </a:lnSpc>
              <a:spcBef>
                <a:spcPts val="0"/>
              </a:spcBef>
              <a:spcAft>
                <a:spcPts val="0"/>
              </a:spcAft>
              <a:buClrTx/>
              <a:buSzTx/>
              <a:buFontTx/>
              <a:buNone/>
              <a:tabLst/>
              <a:defRPr/>
            </a:pPr>
            <a:r>
              <a:rPr lang="ja-JP" altLang="en-US" sz="1400">
                <a:solidFill>
                  <a:sysClr val="windowText" lastClr="000000"/>
                </a:solidFill>
                <a:effectLst/>
              </a:rPr>
              <a:t>鍋に水をはって、火にかける前にひき肉を入れほぐします。火にかけてアクが浮いてきたら取り除き、肉に火が通ったらザルにあ</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げましょう。水でほぐしてから加熱するとダマになりません。ひき肉は下ごしらえをして脂とアクを取ってから調理すると良いでしょう。</a:t>
            </a:r>
            <a:endParaRPr kumimoji="1" lang="ja-JP" altLang="en-US" sz="1400">
              <a:solidFill>
                <a:sysClr val="windowText" lastClr="000000"/>
              </a:solidFill>
            </a:endParaRPr>
          </a:p>
        </xdr:txBody>
      </xdr:sp>
      <xdr:sp macro="" textlink="">
        <xdr:nvSpPr>
          <xdr:cNvPr id="17" name="角丸四角形 16"/>
          <xdr:cNvSpPr/>
        </xdr:nvSpPr>
        <xdr:spPr>
          <a:xfrm>
            <a:off x="14193353" y="16404773"/>
            <a:ext cx="4586632" cy="61100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SｺﾞｼｯｸE" panose="020B0900000000000000" pitchFamily="50" charset="-128"/>
                <a:ea typeface="HGSｺﾞｼｯｸE" panose="020B0900000000000000" pitchFamily="50" charset="-128"/>
              </a:rPr>
              <a:t>～ひき肉～</a:t>
            </a:r>
            <a:endParaRPr kumimoji="1" lang="ja-JP" altLang="en-US" sz="1800">
              <a:solidFill>
                <a:sysClr val="windowText" lastClr="00000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22225</xdr:colOff>
      <xdr:row>30</xdr:row>
      <xdr:rowOff>139700</xdr:rowOff>
    </xdr:from>
    <xdr:to>
      <xdr:col>21</xdr:col>
      <xdr:colOff>368300</xdr:colOff>
      <xdr:row>44</xdr:row>
      <xdr:rowOff>111125</xdr:rowOff>
    </xdr:to>
    <xdr:grpSp>
      <xdr:nvGrpSpPr>
        <xdr:cNvPr id="7645" name="グループ化 15"/>
        <xdr:cNvGrpSpPr>
          <a:grpSpLocks/>
        </xdr:cNvGrpSpPr>
      </xdr:nvGrpSpPr>
      <xdr:grpSpPr bwMode="auto">
        <a:xfrm>
          <a:off x="13722350" y="7934325"/>
          <a:ext cx="4933950" cy="3305175"/>
          <a:chOff x="13920107" y="15457713"/>
          <a:chExt cx="10110107" cy="3533655"/>
        </a:xfrm>
      </xdr:grpSpPr>
      <xdr:sp macro="" textlink="">
        <xdr:nvSpPr>
          <xdr:cNvPr id="10" name="角丸四角形 9"/>
          <xdr:cNvSpPr/>
        </xdr:nvSpPr>
        <xdr:spPr>
          <a:xfrm>
            <a:off x="13920107" y="15457713"/>
            <a:ext cx="10110107" cy="3533655"/>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7647" name="図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6795" y="15801915"/>
            <a:ext cx="505076" cy="477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648" name="図 1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32605" y="15754659"/>
            <a:ext cx="1285529" cy="611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角丸四角形 12"/>
          <xdr:cNvSpPr/>
        </xdr:nvSpPr>
        <xdr:spPr>
          <a:xfrm>
            <a:off x="15461996" y="15753033"/>
            <a:ext cx="5699134" cy="60082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HGSｺﾞｼｯｸE" panose="020B0900000000000000" pitchFamily="50" charset="-128"/>
                <a:ea typeface="HGSｺﾞｼｯｸE" panose="020B0900000000000000" pitchFamily="50" charset="-128"/>
              </a:rPr>
              <a:t>離乳食ポイント</a:t>
            </a:r>
            <a:endParaRPr kumimoji="1" lang="en-US" altLang="ja-JP" sz="2000">
              <a:solidFill>
                <a:sysClr val="windowText" lastClr="000000"/>
              </a:solidFill>
              <a:latin typeface="HGSｺﾞｼｯｸE" panose="020B0900000000000000" pitchFamily="50" charset="-128"/>
              <a:ea typeface="HGSｺﾞｼｯｸE" panose="020B0900000000000000" pitchFamily="50" charset="-128"/>
            </a:endParaRPr>
          </a:p>
          <a:p>
            <a:pPr algn="l"/>
            <a:endParaRPr kumimoji="1" lang="ja-JP" altLang="en-US" sz="1100">
              <a:solidFill>
                <a:sysClr val="windowText" lastClr="000000"/>
              </a:solidFill>
            </a:endParaRPr>
          </a:p>
        </xdr:txBody>
      </xdr:sp>
      <xdr:sp macro="" textlink="">
        <xdr:nvSpPr>
          <xdr:cNvPr id="14" name="角丸四角形 13"/>
          <xdr:cNvSpPr/>
        </xdr:nvSpPr>
        <xdr:spPr>
          <a:xfrm>
            <a:off x="14134800" y="16649176"/>
            <a:ext cx="9739273" cy="209778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2300"/>
              </a:lnSpc>
              <a:spcBef>
                <a:spcPts val="0"/>
              </a:spcBef>
              <a:spcAft>
                <a:spcPts val="0"/>
              </a:spcAft>
              <a:buClrTx/>
              <a:buSzTx/>
              <a:buFontTx/>
              <a:buNone/>
              <a:tabLst/>
              <a:defRPr/>
            </a:pPr>
            <a:r>
              <a:rPr lang="ja-JP" altLang="en-US" sz="1400">
                <a:solidFill>
                  <a:sysClr val="windowText" lastClr="000000"/>
                </a:solidFill>
                <a:effectLst/>
              </a:rPr>
              <a:t>鍋に水をはって、火にかける前にひき肉を入れほぐします。火にかけてアクが浮いてきたら取り除き、肉に火が通ったらザルにあ</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げましょう。水でほぐしてから加熱するとダマになりません。ひき肉は下ごしらえをして脂とアクを取ってから調理すると良いでしょう。</a:t>
            </a:r>
            <a:endParaRPr kumimoji="1" lang="ja-JP" altLang="en-US" sz="1400">
              <a:solidFill>
                <a:sysClr val="windowText" lastClr="000000"/>
              </a:solidFill>
            </a:endParaRPr>
          </a:p>
        </xdr:txBody>
      </xdr:sp>
      <xdr:sp macro="" textlink="">
        <xdr:nvSpPr>
          <xdr:cNvPr id="15" name="角丸四角形 14"/>
          <xdr:cNvSpPr/>
        </xdr:nvSpPr>
        <xdr:spPr>
          <a:xfrm>
            <a:off x="14193353" y="16404773"/>
            <a:ext cx="4586632" cy="61100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SｺﾞｼｯｸE" panose="020B0900000000000000" pitchFamily="50" charset="-128"/>
                <a:ea typeface="HGSｺﾞｼｯｸE" panose="020B0900000000000000" pitchFamily="50" charset="-128"/>
              </a:rPr>
              <a:t>～ひき肉～</a:t>
            </a:r>
            <a:endParaRPr kumimoji="1" lang="ja-JP" altLang="en-US" sz="1800">
              <a:solidFill>
                <a:sysClr val="windowText" lastClr="000000"/>
              </a:solidFil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317500</xdr:colOff>
      <xdr:row>34</xdr:row>
      <xdr:rowOff>47625</xdr:rowOff>
    </xdr:from>
    <xdr:to>
      <xdr:col>21</xdr:col>
      <xdr:colOff>257175</xdr:colOff>
      <xdr:row>44</xdr:row>
      <xdr:rowOff>146050</xdr:rowOff>
    </xdr:to>
    <xdr:grpSp>
      <xdr:nvGrpSpPr>
        <xdr:cNvPr id="12929" name="グループ化 15"/>
        <xdr:cNvGrpSpPr>
          <a:grpSpLocks/>
        </xdr:cNvGrpSpPr>
      </xdr:nvGrpSpPr>
      <xdr:grpSpPr bwMode="auto">
        <a:xfrm>
          <a:off x="13620750" y="8794750"/>
          <a:ext cx="4924425" cy="2479675"/>
          <a:chOff x="13920107" y="15457713"/>
          <a:chExt cx="10110107" cy="3533655"/>
        </a:xfrm>
      </xdr:grpSpPr>
      <xdr:sp macro="" textlink="">
        <xdr:nvSpPr>
          <xdr:cNvPr id="10" name="角丸四角形 9"/>
          <xdr:cNvSpPr/>
        </xdr:nvSpPr>
        <xdr:spPr>
          <a:xfrm>
            <a:off x="13920107" y="15457713"/>
            <a:ext cx="10110107" cy="3533655"/>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12932" name="図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6795" y="15801915"/>
            <a:ext cx="505076" cy="477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933" name="図 1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32605" y="15754659"/>
            <a:ext cx="1285529" cy="611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角丸四角形 12"/>
          <xdr:cNvSpPr/>
        </xdr:nvSpPr>
        <xdr:spPr>
          <a:xfrm>
            <a:off x="15464978" y="15753886"/>
            <a:ext cx="5690602" cy="60256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HGSｺﾞｼｯｸE" panose="020B0900000000000000" pitchFamily="50" charset="-128"/>
                <a:ea typeface="HGSｺﾞｼｯｸE" panose="020B0900000000000000" pitchFamily="50" charset="-128"/>
              </a:rPr>
              <a:t>離乳食ポイント</a:t>
            </a:r>
            <a:endParaRPr kumimoji="1" lang="en-US" altLang="ja-JP" sz="2000">
              <a:solidFill>
                <a:sysClr val="windowText" lastClr="000000"/>
              </a:solidFill>
              <a:latin typeface="HGSｺﾞｼｯｸE" panose="020B0900000000000000" pitchFamily="50" charset="-128"/>
              <a:ea typeface="HGSｺﾞｼｯｸE" panose="020B0900000000000000" pitchFamily="50" charset="-128"/>
            </a:endParaRPr>
          </a:p>
          <a:p>
            <a:pPr algn="l"/>
            <a:endParaRPr kumimoji="1" lang="ja-JP" altLang="en-US" sz="1100">
              <a:solidFill>
                <a:sysClr val="windowText" lastClr="000000"/>
              </a:solidFill>
            </a:endParaRPr>
          </a:p>
        </xdr:txBody>
      </xdr:sp>
      <xdr:sp macro="" textlink="">
        <xdr:nvSpPr>
          <xdr:cNvPr id="14" name="角丸四角形 13"/>
          <xdr:cNvSpPr/>
        </xdr:nvSpPr>
        <xdr:spPr>
          <a:xfrm>
            <a:off x="14135216" y="16642407"/>
            <a:ext cx="9738556" cy="210385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2300"/>
              </a:lnSpc>
              <a:spcBef>
                <a:spcPts val="0"/>
              </a:spcBef>
              <a:spcAft>
                <a:spcPts val="0"/>
              </a:spcAft>
              <a:buClrTx/>
              <a:buSzTx/>
              <a:buFontTx/>
              <a:buNone/>
              <a:tabLst/>
              <a:defRPr/>
            </a:pPr>
            <a:r>
              <a:rPr lang="ja-JP" altLang="en-US" sz="1400">
                <a:solidFill>
                  <a:sysClr val="windowText" lastClr="000000"/>
                </a:solidFill>
                <a:effectLst/>
              </a:rPr>
              <a:t>鍋に水をはって、火にかける前にひき肉を入れほぐします。火にかけてアクが浮いてきたら取り除き、肉に火が通ったらザルにあ</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げましょう。水でほぐしてから加熱するとダマになりません。ひき肉は下ごしらえをして脂とアクを取ってから調理すると良いでしょう。</a:t>
            </a:r>
            <a:endParaRPr kumimoji="1" lang="ja-JP" altLang="en-US" sz="1400">
              <a:solidFill>
                <a:sysClr val="windowText" lastClr="000000"/>
              </a:solidFill>
            </a:endParaRPr>
          </a:p>
        </xdr:txBody>
      </xdr:sp>
      <xdr:sp macro="" textlink="">
        <xdr:nvSpPr>
          <xdr:cNvPr id="15" name="角丸四角形 14"/>
          <xdr:cNvSpPr/>
        </xdr:nvSpPr>
        <xdr:spPr>
          <a:xfrm>
            <a:off x="14193882" y="16407510"/>
            <a:ext cx="4595503" cy="60256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SｺﾞｼｯｸE" panose="020B0900000000000000" pitchFamily="50" charset="-128"/>
                <a:ea typeface="HGSｺﾞｼｯｸE" panose="020B0900000000000000" pitchFamily="50" charset="-128"/>
              </a:rPr>
              <a:t>～ひき肉～</a:t>
            </a:r>
            <a:endParaRPr kumimoji="1" lang="ja-JP" altLang="en-US" sz="1800">
              <a:solidFill>
                <a:sysClr val="windowText" lastClr="000000"/>
              </a:solidFill>
            </a:endParaRPr>
          </a:p>
        </xdr:txBody>
      </xdr:sp>
    </xdr:grpSp>
    <xdr:clientData/>
  </xdr:twoCellAnchor>
  <xdr:twoCellAnchor editAs="oneCell">
    <xdr:from>
      <xdr:col>21</xdr:col>
      <xdr:colOff>1047750</xdr:colOff>
      <xdr:row>36</xdr:row>
      <xdr:rowOff>0</xdr:rowOff>
    </xdr:from>
    <xdr:to>
      <xdr:col>26</xdr:col>
      <xdr:colOff>152400</xdr:colOff>
      <xdr:row>51</xdr:row>
      <xdr:rowOff>228600</xdr:rowOff>
    </xdr:to>
    <xdr:pic>
      <xdr:nvPicPr>
        <xdr:cNvPr id="12930" name="図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335750" y="15059025"/>
          <a:ext cx="5524500" cy="3800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9525</xdr:colOff>
      <xdr:row>33</xdr:row>
      <xdr:rowOff>206375</xdr:rowOff>
    </xdr:from>
    <xdr:to>
      <xdr:col>21</xdr:col>
      <xdr:colOff>355600</xdr:colOff>
      <xdr:row>48</xdr:row>
      <xdr:rowOff>25400</xdr:rowOff>
    </xdr:to>
    <xdr:grpSp>
      <xdr:nvGrpSpPr>
        <xdr:cNvPr id="17801" name="グループ化 15"/>
        <xdr:cNvGrpSpPr>
          <a:grpSpLocks/>
        </xdr:cNvGrpSpPr>
      </xdr:nvGrpSpPr>
      <xdr:grpSpPr bwMode="auto">
        <a:xfrm>
          <a:off x="13709650" y="8715375"/>
          <a:ext cx="4933950" cy="3390900"/>
          <a:chOff x="13920107" y="15457713"/>
          <a:chExt cx="10110107" cy="3533655"/>
        </a:xfrm>
      </xdr:grpSpPr>
      <xdr:sp macro="" textlink="">
        <xdr:nvSpPr>
          <xdr:cNvPr id="10" name="角丸四角形 9"/>
          <xdr:cNvSpPr/>
        </xdr:nvSpPr>
        <xdr:spPr>
          <a:xfrm>
            <a:off x="13920107" y="15457713"/>
            <a:ext cx="10110107" cy="3533655"/>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17803" name="図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6795" y="15801915"/>
            <a:ext cx="505076" cy="477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804" name="図 1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32605" y="15754659"/>
            <a:ext cx="1285529" cy="611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角丸四角形 12"/>
          <xdr:cNvSpPr/>
        </xdr:nvSpPr>
        <xdr:spPr>
          <a:xfrm>
            <a:off x="15461996" y="15755493"/>
            <a:ext cx="5699134" cy="6054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HGSｺﾞｼｯｸE" panose="020B0900000000000000" pitchFamily="50" charset="-128"/>
                <a:ea typeface="HGSｺﾞｼｯｸE" panose="020B0900000000000000" pitchFamily="50" charset="-128"/>
              </a:rPr>
              <a:t>離乳食ポイント</a:t>
            </a:r>
            <a:endParaRPr kumimoji="1" lang="en-US" altLang="ja-JP" sz="2000">
              <a:solidFill>
                <a:sysClr val="windowText" lastClr="000000"/>
              </a:solidFill>
              <a:latin typeface="HGSｺﾞｼｯｸE" panose="020B0900000000000000" pitchFamily="50" charset="-128"/>
              <a:ea typeface="HGSｺﾞｼｯｸE" panose="020B0900000000000000" pitchFamily="50" charset="-128"/>
            </a:endParaRPr>
          </a:p>
          <a:p>
            <a:pPr algn="l"/>
            <a:endParaRPr kumimoji="1" lang="ja-JP" altLang="en-US" sz="1100">
              <a:solidFill>
                <a:sysClr val="windowText" lastClr="000000"/>
              </a:solidFill>
            </a:endParaRPr>
          </a:p>
        </xdr:txBody>
      </xdr:sp>
      <xdr:sp macro="" textlink="">
        <xdr:nvSpPr>
          <xdr:cNvPr id="14" name="角丸四角形 13"/>
          <xdr:cNvSpPr/>
        </xdr:nvSpPr>
        <xdr:spPr>
          <a:xfrm>
            <a:off x="14134800" y="16648833"/>
            <a:ext cx="9739273" cy="209438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2300"/>
              </a:lnSpc>
              <a:spcBef>
                <a:spcPts val="0"/>
              </a:spcBef>
              <a:spcAft>
                <a:spcPts val="0"/>
              </a:spcAft>
              <a:buClrTx/>
              <a:buSzTx/>
              <a:buFontTx/>
              <a:buNone/>
              <a:tabLst/>
              <a:defRPr/>
            </a:pPr>
            <a:r>
              <a:rPr lang="ja-JP" altLang="en-US" sz="1400">
                <a:solidFill>
                  <a:sysClr val="windowText" lastClr="000000"/>
                </a:solidFill>
                <a:effectLst/>
              </a:rPr>
              <a:t>鍋に水をはって、火にかける前にひき肉を入れほぐします。火にかけてアクが浮いてきたら取り除き、肉に火が通ったらザルにあ</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げましょう。水でほぐしてから加熱するとダマになりません。ひき肉は下ごしらえをして脂とアクを取ってから調理すると良いでしょう。</a:t>
            </a:r>
            <a:endParaRPr kumimoji="1" lang="ja-JP" altLang="en-US" sz="1400">
              <a:solidFill>
                <a:sysClr val="windowText" lastClr="000000"/>
              </a:solidFill>
            </a:endParaRPr>
          </a:p>
        </xdr:txBody>
      </xdr:sp>
      <xdr:sp macro="" textlink="">
        <xdr:nvSpPr>
          <xdr:cNvPr id="15" name="角丸四角形 14"/>
          <xdr:cNvSpPr/>
        </xdr:nvSpPr>
        <xdr:spPr>
          <a:xfrm>
            <a:off x="14193353" y="16410609"/>
            <a:ext cx="4586632" cy="6054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SｺﾞｼｯｸE" panose="020B0900000000000000" pitchFamily="50" charset="-128"/>
                <a:ea typeface="HGSｺﾞｼｯｸE" panose="020B0900000000000000" pitchFamily="50" charset="-128"/>
              </a:rPr>
              <a:t>～ひき肉～</a:t>
            </a:r>
            <a:endParaRPr kumimoji="1" lang="ja-JP" altLang="en-US" sz="1800">
              <a:solidFill>
                <a:sysClr val="windowText" lastClr="000000"/>
              </a:solidFil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155575</xdr:colOff>
      <xdr:row>30</xdr:row>
      <xdr:rowOff>219075</xdr:rowOff>
    </xdr:from>
    <xdr:to>
      <xdr:col>21</xdr:col>
      <xdr:colOff>501650</xdr:colOff>
      <xdr:row>45</xdr:row>
      <xdr:rowOff>38100</xdr:rowOff>
    </xdr:to>
    <xdr:grpSp>
      <xdr:nvGrpSpPr>
        <xdr:cNvPr id="18818" name="グループ化 15"/>
        <xdr:cNvGrpSpPr>
          <a:grpSpLocks/>
        </xdr:cNvGrpSpPr>
      </xdr:nvGrpSpPr>
      <xdr:grpSpPr bwMode="auto">
        <a:xfrm>
          <a:off x="13855700" y="8013700"/>
          <a:ext cx="4933950" cy="3390900"/>
          <a:chOff x="13920107" y="15457713"/>
          <a:chExt cx="10110107" cy="3533655"/>
        </a:xfrm>
      </xdr:grpSpPr>
      <xdr:sp macro="" textlink="">
        <xdr:nvSpPr>
          <xdr:cNvPr id="10" name="角丸四角形 9"/>
          <xdr:cNvSpPr/>
        </xdr:nvSpPr>
        <xdr:spPr>
          <a:xfrm>
            <a:off x="13920107" y="15457713"/>
            <a:ext cx="10110107" cy="3533655"/>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18820" name="図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6795" y="15801915"/>
            <a:ext cx="505076" cy="477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821" name="図 1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32605" y="15754659"/>
            <a:ext cx="1285529" cy="611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角丸四角形 12"/>
          <xdr:cNvSpPr/>
        </xdr:nvSpPr>
        <xdr:spPr>
          <a:xfrm>
            <a:off x="15461996" y="15755493"/>
            <a:ext cx="5699134" cy="6054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HGSｺﾞｼｯｸE" panose="020B0900000000000000" pitchFamily="50" charset="-128"/>
                <a:ea typeface="HGSｺﾞｼｯｸE" panose="020B0900000000000000" pitchFamily="50" charset="-128"/>
              </a:rPr>
              <a:t>離乳食ポイント</a:t>
            </a:r>
            <a:endParaRPr kumimoji="1" lang="en-US" altLang="ja-JP" sz="2000">
              <a:solidFill>
                <a:sysClr val="windowText" lastClr="000000"/>
              </a:solidFill>
              <a:latin typeface="HGSｺﾞｼｯｸE" panose="020B0900000000000000" pitchFamily="50" charset="-128"/>
              <a:ea typeface="HGSｺﾞｼｯｸE" panose="020B0900000000000000" pitchFamily="50" charset="-128"/>
            </a:endParaRPr>
          </a:p>
          <a:p>
            <a:pPr algn="l"/>
            <a:endParaRPr kumimoji="1" lang="ja-JP" altLang="en-US" sz="1100">
              <a:solidFill>
                <a:sysClr val="windowText" lastClr="000000"/>
              </a:solidFill>
            </a:endParaRPr>
          </a:p>
        </xdr:txBody>
      </xdr:sp>
      <xdr:sp macro="" textlink="">
        <xdr:nvSpPr>
          <xdr:cNvPr id="14" name="角丸四角形 13"/>
          <xdr:cNvSpPr/>
        </xdr:nvSpPr>
        <xdr:spPr>
          <a:xfrm>
            <a:off x="14134800" y="16648833"/>
            <a:ext cx="9739273" cy="209438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2300"/>
              </a:lnSpc>
              <a:spcBef>
                <a:spcPts val="0"/>
              </a:spcBef>
              <a:spcAft>
                <a:spcPts val="0"/>
              </a:spcAft>
              <a:buClrTx/>
              <a:buSzTx/>
              <a:buFontTx/>
              <a:buNone/>
              <a:tabLst/>
              <a:defRPr/>
            </a:pPr>
            <a:r>
              <a:rPr lang="ja-JP" altLang="en-US" sz="1400">
                <a:solidFill>
                  <a:sysClr val="windowText" lastClr="000000"/>
                </a:solidFill>
                <a:effectLst/>
              </a:rPr>
              <a:t>鍋に水をはって、火にかける前にひき肉を入れほぐします。火にかけてアクが浮いてきたら取り除き、肉に火が通ったらザルにあ</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げましょう。水でほぐしてから加熱するとダマになりません。ひき肉は下ごしらえをして脂とアクを取ってから調理すると良いでしょう。</a:t>
            </a:r>
            <a:endParaRPr kumimoji="1" lang="ja-JP" altLang="en-US" sz="1400">
              <a:solidFill>
                <a:sysClr val="windowText" lastClr="000000"/>
              </a:solidFill>
            </a:endParaRPr>
          </a:p>
        </xdr:txBody>
      </xdr:sp>
      <xdr:sp macro="" textlink="">
        <xdr:nvSpPr>
          <xdr:cNvPr id="15" name="角丸四角形 14"/>
          <xdr:cNvSpPr/>
        </xdr:nvSpPr>
        <xdr:spPr>
          <a:xfrm>
            <a:off x="14193353" y="16410609"/>
            <a:ext cx="4586632" cy="6054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SｺﾞｼｯｸE" panose="020B0900000000000000" pitchFamily="50" charset="-128"/>
                <a:ea typeface="HGSｺﾞｼｯｸE" panose="020B0900000000000000" pitchFamily="50" charset="-128"/>
              </a:rPr>
              <a:t>～ひき肉～</a:t>
            </a:r>
            <a:endParaRPr kumimoji="1" lang="ja-JP" altLang="en-US" sz="1800">
              <a:solidFill>
                <a:sysClr val="windowText" lastClr="000000"/>
              </a:solidFill>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3175</xdr:colOff>
      <xdr:row>33</xdr:row>
      <xdr:rowOff>152400</xdr:rowOff>
    </xdr:from>
    <xdr:to>
      <xdr:col>21</xdr:col>
      <xdr:colOff>349250</xdr:colOff>
      <xdr:row>47</xdr:row>
      <xdr:rowOff>219075</xdr:rowOff>
    </xdr:to>
    <xdr:grpSp>
      <xdr:nvGrpSpPr>
        <xdr:cNvPr id="19885" name="グループ化 15"/>
        <xdr:cNvGrpSpPr>
          <a:grpSpLocks/>
        </xdr:cNvGrpSpPr>
      </xdr:nvGrpSpPr>
      <xdr:grpSpPr bwMode="auto">
        <a:xfrm>
          <a:off x="13703300" y="8661400"/>
          <a:ext cx="4933950" cy="3400425"/>
          <a:chOff x="13920107" y="15457713"/>
          <a:chExt cx="10110107" cy="3533655"/>
        </a:xfrm>
      </xdr:grpSpPr>
      <xdr:sp macro="" textlink="">
        <xdr:nvSpPr>
          <xdr:cNvPr id="3" name="角丸四角形 2"/>
          <xdr:cNvSpPr/>
        </xdr:nvSpPr>
        <xdr:spPr>
          <a:xfrm>
            <a:off x="13920107" y="15457713"/>
            <a:ext cx="10110107" cy="3533655"/>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19888" name="図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6795" y="15801915"/>
            <a:ext cx="505076" cy="477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889" name="図 1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32605" y="15754659"/>
            <a:ext cx="1285529" cy="611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角丸四角形 5"/>
          <xdr:cNvSpPr/>
        </xdr:nvSpPr>
        <xdr:spPr>
          <a:xfrm>
            <a:off x="15461996" y="15754659"/>
            <a:ext cx="5699134" cy="60379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HGSｺﾞｼｯｸE" panose="020B0900000000000000" pitchFamily="50" charset="-128"/>
                <a:ea typeface="HGSｺﾞｼｯｸE" panose="020B0900000000000000" pitchFamily="50" charset="-128"/>
              </a:rPr>
              <a:t>離乳食ポイント</a:t>
            </a:r>
            <a:endParaRPr kumimoji="1" lang="en-US" altLang="ja-JP" sz="2000">
              <a:solidFill>
                <a:sysClr val="windowText" lastClr="000000"/>
              </a:solidFill>
              <a:latin typeface="HGSｺﾞｼｯｸE" panose="020B0900000000000000" pitchFamily="50" charset="-128"/>
              <a:ea typeface="HGSｺﾞｼｯｸE" panose="020B0900000000000000" pitchFamily="50" charset="-128"/>
            </a:endParaRPr>
          </a:p>
          <a:p>
            <a:pPr algn="l"/>
            <a:endParaRPr kumimoji="1" lang="ja-JP" altLang="en-US" sz="1100">
              <a:solidFill>
                <a:sysClr val="windowText" lastClr="000000"/>
              </a:solidFill>
            </a:endParaRPr>
          </a:p>
        </xdr:txBody>
      </xdr:sp>
      <xdr:sp macro="" textlink="">
        <xdr:nvSpPr>
          <xdr:cNvPr id="7" name="角丸四角形 6"/>
          <xdr:cNvSpPr/>
        </xdr:nvSpPr>
        <xdr:spPr>
          <a:xfrm>
            <a:off x="14134800" y="16645496"/>
            <a:ext cx="9739273" cy="209841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2300"/>
              </a:lnSpc>
              <a:spcBef>
                <a:spcPts val="0"/>
              </a:spcBef>
              <a:spcAft>
                <a:spcPts val="0"/>
              </a:spcAft>
              <a:buClrTx/>
              <a:buSzTx/>
              <a:buFontTx/>
              <a:buNone/>
              <a:tabLst/>
              <a:defRPr/>
            </a:pPr>
            <a:r>
              <a:rPr lang="ja-JP" altLang="en-US" sz="1400">
                <a:solidFill>
                  <a:sysClr val="windowText" lastClr="000000"/>
                </a:solidFill>
                <a:effectLst/>
              </a:rPr>
              <a:t>鍋に水をはって、火にかける前にひき肉を入れほぐします。火にかけてアクが浮いてきたら取り除き、肉に火が通ったらザルにあ</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げましょう。水でほぐしてから加熱するとダマになりません。ひき肉は下ごしらえをして脂とアクを取ってから調理すると良いでしょう。</a:t>
            </a:r>
            <a:endParaRPr kumimoji="1" lang="ja-JP" altLang="en-US" sz="1400">
              <a:solidFill>
                <a:sysClr val="windowText" lastClr="000000"/>
              </a:solidFill>
            </a:endParaRPr>
          </a:p>
        </xdr:txBody>
      </xdr:sp>
      <xdr:sp macro="" textlink="">
        <xdr:nvSpPr>
          <xdr:cNvPr id="8" name="角丸四角形 7"/>
          <xdr:cNvSpPr/>
        </xdr:nvSpPr>
        <xdr:spPr>
          <a:xfrm>
            <a:off x="14193353" y="16407940"/>
            <a:ext cx="4586632" cy="60379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SｺﾞｼｯｸE" panose="020B0900000000000000" pitchFamily="50" charset="-128"/>
                <a:ea typeface="HGSｺﾞｼｯｸE" panose="020B0900000000000000" pitchFamily="50" charset="-128"/>
              </a:rPr>
              <a:t>～ひき肉～</a:t>
            </a:r>
            <a:endParaRPr kumimoji="1" lang="ja-JP" altLang="en-US" sz="1800">
              <a:solidFill>
                <a:sysClr val="windowText" lastClr="000000"/>
              </a:solidFill>
            </a:endParaRPr>
          </a:p>
        </xdr:txBody>
      </xdr:sp>
    </xdr:grpSp>
    <xdr:clientData/>
  </xdr:twoCellAnchor>
  <xdr:twoCellAnchor editAs="oneCell">
    <xdr:from>
      <xdr:col>21</xdr:col>
      <xdr:colOff>1022350</xdr:colOff>
      <xdr:row>33</xdr:row>
      <xdr:rowOff>95250</xdr:rowOff>
    </xdr:from>
    <xdr:to>
      <xdr:col>25</xdr:col>
      <xdr:colOff>460375</xdr:colOff>
      <xdr:row>48</xdr:row>
      <xdr:rowOff>180975</xdr:rowOff>
    </xdr:to>
    <xdr:pic>
      <xdr:nvPicPr>
        <xdr:cNvPr id="19886" name="図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310350" y="8604250"/>
          <a:ext cx="5153025"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822325</xdr:colOff>
      <xdr:row>36</xdr:row>
      <xdr:rowOff>231775</xdr:rowOff>
    </xdr:from>
    <xdr:to>
      <xdr:col>19</xdr:col>
      <xdr:colOff>1301750</xdr:colOff>
      <xdr:row>51</xdr:row>
      <xdr:rowOff>60325</xdr:rowOff>
    </xdr:to>
    <xdr:grpSp>
      <xdr:nvGrpSpPr>
        <xdr:cNvPr id="21890" name="グループ化 15"/>
        <xdr:cNvGrpSpPr>
          <a:grpSpLocks/>
        </xdr:cNvGrpSpPr>
      </xdr:nvGrpSpPr>
      <xdr:grpSpPr bwMode="auto">
        <a:xfrm>
          <a:off x="12268200" y="9455150"/>
          <a:ext cx="4940300" cy="3400425"/>
          <a:chOff x="13920107" y="15457713"/>
          <a:chExt cx="10110107" cy="3533655"/>
        </a:xfrm>
      </xdr:grpSpPr>
      <xdr:sp macro="" textlink="">
        <xdr:nvSpPr>
          <xdr:cNvPr id="10" name="角丸四角形 9"/>
          <xdr:cNvSpPr/>
        </xdr:nvSpPr>
        <xdr:spPr>
          <a:xfrm>
            <a:off x="13920107" y="15457713"/>
            <a:ext cx="10110107" cy="3533655"/>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21892" name="図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6795" y="15801915"/>
            <a:ext cx="505076" cy="477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893" name="図 1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32605" y="15754659"/>
            <a:ext cx="1285529" cy="611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角丸四角形 12"/>
          <xdr:cNvSpPr/>
        </xdr:nvSpPr>
        <xdr:spPr>
          <a:xfrm>
            <a:off x="15461996" y="15754659"/>
            <a:ext cx="5699134" cy="60379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HGSｺﾞｼｯｸE" panose="020B0900000000000000" pitchFamily="50" charset="-128"/>
                <a:ea typeface="HGSｺﾞｼｯｸE" panose="020B0900000000000000" pitchFamily="50" charset="-128"/>
              </a:rPr>
              <a:t>離乳食ポイント</a:t>
            </a:r>
            <a:endParaRPr kumimoji="1" lang="en-US" altLang="ja-JP" sz="2000">
              <a:solidFill>
                <a:sysClr val="windowText" lastClr="000000"/>
              </a:solidFill>
              <a:latin typeface="HGSｺﾞｼｯｸE" panose="020B0900000000000000" pitchFamily="50" charset="-128"/>
              <a:ea typeface="HGSｺﾞｼｯｸE" panose="020B0900000000000000" pitchFamily="50" charset="-128"/>
            </a:endParaRPr>
          </a:p>
          <a:p>
            <a:pPr algn="l"/>
            <a:endParaRPr kumimoji="1" lang="ja-JP" altLang="en-US" sz="1100">
              <a:solidFill>
                <a:sysClr val="windowText" lastClr="000000"/>
              </a:solidFill>
            </a:endParaRPr>
          </a:p>
        </xdr:txBody>
      </xdr:sp>
      <xdr:sp macro="" textlink="">
        <xdr:nvSpPr>
          <xdr:cNvPr id="14" name="角丸四角形 13"/>
          <xdr:cNvSpPr/>
        </xdr:nvSpPr>
        <xdr:spPr>
          <a:xfrm>
            <a:off x="14134800" y="16645496"/>
            <a:ext cx="9739273" cy="209841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2300"/>
              </a:lnSpc>
              <a:spcBef>
                <a:spcPts val="0"/>
              </a:spcBef>
              <a:spcAft>
                <a:spcPts val="0"/>
              </a:spcAft>
              <a:buClrTx/>
              <a:buSzTx/>
              <a:buFontTx/>
              <a:buNone/>
              <a:tabLst/>
              <a:defRPr/>
            </a:pPr>
            <a:r>
              <a:rPr lang="ja-JP" altLang="en-US" sz="1400">
                <a:solidFill>
                  <a:sysClr val="windowText" lastClr="000000"/>
                </a:solidFill>
                <a:effectLst/>
              </a:rPr>
              <a:t>鍋に水をはって、火にかける前にひき肉を入れほぐします。火にかけてアクが浮いてきたら取り除き、肉に火が通ったらザルにあ</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げましょう。水でほぐしてから加熱するとダマになりません。ひき肉は下ごしらえをして脂とアクを取ってから調理すると良いでしょう。</a:t>
            </a:r>
            <a:endParaRPr kumimoji="1" lang="ja-JP" altLang="en-US" sz="1400">
              <a:solidFill>
                <a:sysClr val="windowText" lastClr="000000"/>
              </a:solidFill>
            </a:endParaRPr>
          </a:p>
        </xdr:txBody>
      </xdr:sp>
      <xdr:sp macro="" textlink="">
        <xdr:nvSpPr>
          <xdr:cNvPr id="15" name="角丸四角形 14"/>
          <xdr:cNvSpPr/>
        </xdr:nvSpPr>
        <xdr:spPr>
          <a:xfrm>
            <a:off x="14193353" y="16407940"/>
            <a:ext cx="4586632" cy="60379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SｺﾞｼｯｸE" panose="020B0900000000000000" pitchFamily="50" charset="-128"/>
                <a:ea typeface="HGSｺﾞｼｯｸE" panose="020B0900000000000000" pitchFamily="50" charset="-128"/>
              </a:rPr>
              <a:t>～ひき肉～</a:t>
            </a:r>
            <a:endParaRPr kumimoji="1" lang="ja-JP" altLang="en-US" sz="1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
  <sheetViews>
    <sheetView tabSelected="1" view="pageBreakPreview" zoomScale="55" zoomScaleNormal="100" zoomScaleSheetLayoutView="55" workbookViewId="0"/>
  </sheetViews>
  <sheetFormatPr defaultRowHeight="13.5" x14ac:dyDescent="0.15"/>
  <cols>
    <col min="1" max="1" width="4.5" style="122" bestFit="1" customWidth="1"/>
    <col min="2" max="2" width="3.375" style="121" bestFit="1" customWidth="1"/>
    <col min="3" max="3" width="26.625" style="121" customWidth="1"/>
    <col min="4" max="5" width="15.625" style="121" customWidth="1"/>
    <col min="6" max="6" width="16.875" style="121" customWidth="1"/>
    <col min="7" max="7" width="10.625" style="121" customWidth="1"/>
    <col min="8" max="8" width="7.125" style="137" bestFit="1" customWidth="1"/>
    <col min="9" max="9" width="6.625" style="121" customWidth="1"/>
    <col min="10" max="10" width="8.625" style="137" bestFit="1" customWidth="1"/>
    <col min="11" max="11" width="6.625" style="121" customWidth="1"/>
    <col min="12" max="12" width="15.625" style="121" customWidth="1"/>
    <col min="13" max="13" width="2.25" style="121" customWidth="1"/>
    <col min="14" max="14" width="4.5" style="193" bestFit="1" customWidth="1"/>
    <col min="15" max="15" width="3.375" style="121" bestFit="1" customWidth="1"/>
    <col min="16" max="16" width="26.625" style="121" customWidth="1"/>
    <col min="17" max="18" width="15.625" style="121" customWidth="1"/>
    <col min="19" max="19" width="16.875" style="121" customWidth="1"/>
    <col min="20" max="20" width="10.625" style="121" customWidth="1"/>
    <col min="21" max="21" width="7.125" style="137" customWidth="1"/>
    <col min="22" max="22" width="6.625" style="121" customWidth="1"/>
    <col min="23" max="23" width="7.125" style="137" bestFit="1" customWidth="1"/>
    <col min="24" max="24" width="6.625" style="121" customWidth="1"/>
    <col min="25" max="25" width="15.625" style="121" customWidth="1"/>
    <col min="26" max="16384" width="9" style="121"/>
  </cols>
  <sheetData>
    <row r="1" spans="1:25" ht="33.75" customHeight="1" x14ac:dyDescent="0.15">
      <c r="N1" s="122"/>
    </row>
    <row r="2" spans="1:25" s="122" customFormat="1" ht="12.75" customHeight="1" x14ac:dyDescent="0.15">
      <c r="A2" s="198" t="s">
        <v>474</v>
      </c>
      <c r="B2" s="199" t="s">
        <v>475</v>
      </c>
      <c r="C2" s="200"/>
      <c r="D2" s="201" t="s">
        <v>476</v>
      </c>
      <c r="E2" s="201"/>
      <c r="F2" s="201"/>
      <c r="G2" s="138"/>
      <c r="H2" s="202" t="s">
        <v>477</v>
      </c>
      <c r="I2" s="139" t="s">
        <v>478</v>
      </c>
      <c r="J2" s="202" t="s">
        <v>479</v>
      </c>
      <c r="K2" s="139" t="s">
        <v>478</v>
      </c>
      <c r="L2" s="140"/>
      <c r="M2" s="141"/>
      <c r="N2" s="198" t="s">
        <v>474</v>
      </c>
      <c r="O2" s="199" t="s">
        <v>475</v>
      </c>
      <c r="P2" s="200"/>
      <c r="Q2" s="201" t="s">
        <v>476</v>
      </c>
      <c r="R2" s="201"/>
      <c r="S2" s="201"/>
      <c r="T2" s="138"/>
      <c r="U2" s="202" t="s">
        <v>477</v>
      </c>
      <c r="V2" s="139" t="s">
        <v>478</v>
      </c>
      <c r="W2" s="202" t="s">
        <v>479</v>
      </c>
      <c r="X2" s="139" t="s">
        <v>478</v>
      </c>
      <c r="Y2" s="140"/>
    </row>
    <row r="3" spans="1:25" s="122" customFormat="1" ht="12.75" customHeight="1" x14ac:dyDescent="0.15">
      <c r="A3" s="198"/>
      <c r="B3" s="199"/>
      <c r="C3" s="200"/>
      <c r="D3" s="203" t="s">
        <v>480</v>
      </c>
      <c r="E3" s="204" t="s">
        <v>481</v>
      </c>
      <c r="F3" s="205" t="s">
        <v>482</v>
      </c>
      <c r="G3" s="206" t="s">
        <v>483</v>
      </c>
      <c r="H3" s="202"/>
      <c r="I3" s="139" t="s">
        <v>484</v>
      </c>
      <c r="J3" s="202"/>
      <c r="K3" s="139" t="s">
        <v>484</v>
      </c>
      <c r="L3" s="207" t="s">
        <v>485</v>
      </c>
      <c r="M3" s="141"/>
      <c r="N3" s="198"/>
      <c r="O3" s="199"/>
      <c r="P3" s="200"/>
      <c r="Q3" s="203" t="s">
        <v>480</v>
      </c>
      <c r="R3" s="204" t="s">
        <v>481</v>
      </c>
      <c r="S3" s="205" t="s">
        <v>482</v>
      </c>
      <c r="T3" s="206" t="s">
        <v>483</v>
      </c>
      <c r="U3" s="202"/>
      <c r="V3" s="139" t="s">
        <v>484</v>
      </c>
      <c r="W3" s="202"/>
      <c r="X3" s="139" t="s">
        <v>484</v>
      </c>
      <c r="Y3" s="207" t="s">
        <v>223</v>
      </c>
    </row>
    <row r="4" spans="1:25" s="122" customFormat="1" ht="12.75" customHeight="1" x14ac:dyDescent="0.15">
      <c r="A4" s="198"/>
      <c r="B4" s="199"/>
      <c r="C4" s="200"/>
      <c r="D4" s="203"/>
      <c r="E4" s="204"/>
      <c r="F4" s="205"/>
      <c r="G4" s="206"/>
      <c r="H4" s="202"/>
      <c r="I4" s="139" t="s">
        <v>486</v>
      </c>
      <c r="J4" s="202"/>
      <c r="K4" s="139" t="s">
        <v>486</v>
      </c>
      <c r="L4" s="207"/>
      <c r="M4" s="141"/>
      <c r="N4" s="198"/>
      <c r="O4" s="199"/>
      <c r="P4" s="200"/>
      <c r="Q4" s="203"/>
      <c r="R4" s="204"/>
      <c r="S4" s="205"/>
      <c r="T4" s="206"/>
      <c r="U4" s="202"/>
      <c r="V4" s="139" t="s">
        <v>486</v>
      </c>
      <c r="W4" s="202"/>
      <c r="X4" s="139" t="s">
        <v>486</v>
      </c>
      <c r="Y4" s="207"/>
    </row>
    <row r="5" spans="1:25" s="122" customFormat="1" ht="12.75" customHeight="1" x14ac:dyDescent="0.15">
      <c r="A5" s="198"/>
      <c r="B5" s="199"/>
      <c r="C5" s="200"/>
      <c r="D5" s="203"/>
      <c r="E5" s="204"/>
      <c r="F5" s="205"/>
      <c r="G5" s="206"/>
      <c r="H5" s="202"/>
      <c r="I5" s="139" t="s">
        <v>487</v>
      </c>
      <c r="J5" s="202"/>
      <c r="K5" s="139" t="s">
        <v>487</v>
      </c>
      <c r="L5" s="207"/>
      <c r="M5" s="141"/>
      <c r="N5" s="198"/>
      <c r="O5" s="199"/>
      <c r="P5" s="200"/>
      <c r="Q5" s="203"/>
      <c r="R5" s="204"/>
      <c r="S5" s="205"/>
      <c r="T5" s="206"/>
      <c r="U5" s="202"/>
      <c r="V5" s="139" t="s">
        <v>487</v>
      </c>
      <c r="W5" s="202"/>
      <c r="X5" s="139" t="s">
        <v>487</v>
      </c>
      <c r="Y5" s="207"/>
    </row>
    <row r="6" spans="1:25" s="122" customFormat="1" ht="12.75" customHeight="1" x14ac:dyDescent="0.15">
      <c r="A6" s="198"/>
      <c r="B6" s="199"/>
      <c r="C6" s="200"/>
      <c r="D6" s="203"/>
      <c r="E6" s="204"/>
      <c r="F6" s="205"/>
      <c r="G6" s="206"/>
      <c r="H6" s="202"/>
      <c r="I6" s="139" t="s">
        <v>488</v>
      </c>
      <c r="J6" s="202"/>
      <c r="K6" s="139" t="s">
        <v>488</v>
      </c>
      <c r="L6" s="207"/>
      <c r="M6" s="141"/>
      <c r="N6" s="198"/>
      <c r="O6" s="199"/>
      <c r="P6" s="200"/>
      <c r="Q6" s="203"/>
      <c r="R6" s="204"/>
      <c r="S6" s="205"/>
      <c r="T6" s="206"/>
      <c r="U6" s="202"/>
      <c r="V6" s="139" t="s">
        <v>488</v>
      </c>
      <c r="W6" s="202"/>
      <c r="X6" s="139" t="s">
        <v>488</v>
      </c>
      <c r="Y6" s="207"/>
    </row>
    <row r="7" spans="1:25" ht="12.75" customHeight="1" x14ac:dyDescent="0.15">
      <c r="A7" s="208">
        <v>1</v>
      </c>
      <c r="B7" s="208" t="s">
        <v>306</v>
      </c>
      <c r="C7" s="142" t="s">
        <v>37</v>
      </c>
      <c r="D7" s="209" t="s">
        <v>489</v>
      </c>
      <c r="E7" s="209" t="s">
        <v>490</v>
      </c>
      <c r="F7" s="209" t="s">
        <v>491</v>
      </c>
      <c r="G7" s="210" t="s">
        <v>492</v>
      </c>
      <c r="H7" s="143">
        <v>642</v>
      </c>
      <c r="I7" s="144" t="s">
        <v>493</v>
      </c>
      <c r="J7" s="143">
        <f>IF(H7="","",H7*0.75)</f>
        <v>481.5</v>
      </c>
      <c r="K7" s="144" t="s">
        <v>494</v>
      </c>
      <c r="L7" s="145" t="s">
        <v>43</v>
      </c>
      <c r="M7" s="146"/>
      <c r="N7" s="208">
        <v>16</v>
      </c>
      <c r="O7" s="208" t="s">
        <v>310</v>
      </c>
      <c r="P7" s="147" t="s">
        <v>97</v>
      </c>
      <c r="Q7" s="209" t="s">
        <v>495</v>
      </c>
      <c r="R7" s="209" t="s">
        <v>496</v>
      </c>
      <c r="S7" s="209" t="s">
        <v>497</v>
      </c>
      <c r="T7" s="210" t="s">
        <v>498</v>
      </c>
      <c r="U7" s="143">
        <v>659</v>
      </c>
      <c r="V7" s="144" t="s">
        <v>494</v>
      </c>
      <c r="W7" s="143">
        <f>IF(U7="","",U7*0.75)</f>
        <v>494.25</v>
      </c>
      <c r="X7" s="144" t="s">
        <v>494</v>
      </c>
      <c r="Y7" s="145" t="s">
        <v>499</v>
      </c>
    </row>
    <row r="8" spans="1:25" ht="12.75" customHeight="1" x14ac:dyDescent="0.15">
      <c r="A8" s="208"/>
      <c r="B8" s="208"/>
      <c r="C8" s="148" t="s">
        <v>58</v>
      </c>
      <c r="D8" s="209"/>
      <c r="E8" s="209"/>
      <c r="F8" s="209"/>
      <c r="G8" s="210"/>
      <c r="H8" s="149">
        <v>19.5</v>
      </c>
      <c r="I8" s="150" t="s">
        <v>500</v>
      </c>
      <c r="J8" s="149">
        <f>IF(H8="","",ROUND(H8*0.75,2))</f>
        <v>14.63</v>
      </c>
      <c r="K8" s="150" t="s">
        <v>500</v>
      </c>
      <c r="L8" s="151" t="s">
        <v>501</v>
      </c>
      <c r="M8" s="152"/>
      <c r="N8" s="208"/>
      <c r="O8" s="208"/>
      <c r="P8" s="148" t="s">
        <v>104</v>
      </c>
      <c r="Q8" s="209"/>
      <c r="R8" s="209"/>
      <c r="S8" s="209"/>
      <c r="T8" s="210"/>
      <c r="U8" s="149">
        <v>26.3</v>
      </c>
      <c r="V8" s="150" t="s">
        <v>500</v>
      </c>
      <c r="W8" s="149">
        <f>IF(U8="","",ROUND(U8*0.75,2))</f>
        <v>19.73</v>
      </c>
      <c r="X8" s="150" t="s">
        <v>500</v>
      </c>
      <c r="Y8" s="151" t="s">
        <v>502</v>
      </c>
    </row>
    <row r="9" spans="1:25" ht="12.75" customHeight="1" x14ac:dyDescent="0.15">
      <c r="A9" s="208"/>
      <c r="B9" s="208"/>
      <c r="C9" s="148" t="s">
        <v>66</v>
      </c>
      <c r="D9" s="209"/>
      <c r="E9" s="209"/>
      <c r="F9" s="209"/>
      <c r="G9" s="210"/>
      <c r="H9" s="149">
        <v>21.4</v>
      </c>
      <c r="I9" s="150" t="s">
        <v>500</v>
      </c>
      <c r="J9" s="149">
        <f>IF(H9="","",ROUND(H9*0.75,2))</f>
        <v>16.05</v>
      </c>
      <c r="K9" s="150" t="s">
        <v>500</v>
      </c>
      <c r="L9" s="151"/>
      <c r="M9" s="152"/>
      <c r="N9" s="208"/>
      <c r="O9" s="208"/>
      <c r="P9" s="148" t="s">
        <v>503</v>
      </c>
      <c r="Q9" s="209"/>
      <c r="R9" s="209"/>
      <c r="S9" s="209"/>
      <c r="T9" s="210"/>
      <c r="U9" s="149">
        <v>19</v>
      </c>
      <c r="V9" s="150" t="s">
        <v>500</v>
      </c>
      <c r="W9" s="149">
        <f>IF(U9="","",ROUND(U9*0.75,2))</f>
        <v>14.25</v>
      </c>
      <c r="X9" s="150" t="s">
        <v>500</v>
      </c>
      <c r="Y9" s="151"/>
    </row>
    <row r="10" spans="1:25" ht="12.75" customHeight="1" x14ac:dyDescent="0.15">
      <c r="A10" s="208"/>
      <c r="B10" s="208"/>
      <c r="C10" s="148"/>
      <c r="D10" s="209"/>
      <c r="E10" s="209"/>
      <c r="F10" s="209"/>
      <c r="G10" s="210"/>
      <c r="H10" s="149">
        <v>91</v>
      </c>
      <c r="I10" s="150" t="s">
        <v>500</v>
      </c>
      <c r="J10" s="149">
        <f>IF(H10="","",ROUND(H10*0.75,2))</f>
        <v>68.25</v>
      </c>
      <c r="K10" s="150" t="s">
        <v>500</v>
      </c>
      <c r="L10" s="151"/>
      <c r="M10" s="152"/>
      <c r="N10" s="208"/>
      <c r="O10" s="208"/>
      <c r="P10" s="148" t="s">
        <v>108</v>
      </c>
      <c r="Q10" s="209"/>
      <c r="R10" s="209"/>
      <c r="S10" s="209"/>
      <c r="T10" s="210"/>
      <c r="U10" s="149">
        <v>93.5</v>
      </c>
      <c r="V10" s="150" t="s">
        <v>500</v>
      </c>
      <c r="W10" s="149">
        <f>IF(U10="","",ROUND(U10*0.75,2))</f>
        <v>70.13</v>
      </c>
      <c r="X10" s="150" t="s">
        <v>500</v>
      </c>
      <c r="Y10" s="151"/>
    </row>
    <row r="11" spans="1:25" ht="12.75" customHeight="1" x14ac:dyDescent="0.15">
      <c r="A11" s="208"/>
      <c r="B11" s="208"/>
      <c r="C11" s="153"/>
      <c r="D11" s="209"/>
      <c r="E11" s="209"/>
      <c r="F11" s="209"/>
      <c r="G11" s="210"/>
      <c r="H11" s="154">
        <v>1.9</v>
      </c>
      <c r="I11" s="155" t="s">
        <v>500</v>
      </c>
      <c r="J11" s="154">
        <f>IF(H11="","",ROUND(H11*0.75,2))</f>
        <v>1.43</v>
      </c>
      <c r="K11" s="155" t="s">
        <v>500</v>
      </c>
      <c r="L11" s="156"/>
      <c r="M11" s="152"/>
      <c r="N11" s="208"/>
      <c r="O11" s="208"/>
      <c r="P11" s="153"/>
      <c r="Q11" s="209"/>
      <c r="R11" s="209"/>
      <c r="S11" s="209"/>
      <c r="T11" s="210"/>
      <c r="U11" s="154">
        <v>1.7</v>
      </c>
      <c r="V11" s="155" t="s">
        <v>500</v>
      </c>
      <c r="W11" s="154">
        <f>IF(U11="","",ROUND(U11*0.75,2))</f>
        <v>1.28</v>
      </c>
      <c r="X11" s="155" t="s">
        <v>500</v>
      </c>
      <c r="Y11" s="156"/>
    </row>
    <row r="12" spans="1:25" ht="12.75" customHeight="1" x14ac:dyDescent="0.15">
      <c r="A12" s="202">
        <v>2</v>
      </c>
      <c r="B12" s="211" t="s">
        <v>310</v>
      </c>
      <c r="C12" s="147" t="s">
        <v>97</v>
      </c>
      <c r="D12" s="209" t="s">
        <v>504</v>
      </c>
      <c r="E12" s="209" t="s">
        <v>496</v>
      </c>
      <c r="F12" s="209" t="s">
        <v>505</v>
      </c>
      <c r="G12" s="210" t="s">
        <v>498</v>
      </c>
      <c r="H12" s="157">
        <v>659</v>
      </c>
      <c r="I12" s="158" t="s">
        <v>506</v>
      </c>
      <c r="J12" s="143">
        <f>IF(H12="","",H12*0.75)</f>
        <v>494.25</v>
      </c>
      <c r="K12" s="158" t="s">
        <v>506</v>
      </c>
      <c r="L12" s="145" t="s">
        <v>499</v>
      </c>
      <c r="M12" s="135"/>
      <c r="N12" s="202">
        <v>17</v>
      </c>
      <c r="O12" s="211" t="s">
        <v>45</v>
      </c>
      <c r="P12" s="158" t="s">
        <v>122</v>
      </c>
      <c r="Q12" s="209" t="s">
        <v>507</v>
      </c>
      <c r="R12" s="209" t="s">
        <v>508</v>
      </c>
      <c r="S12" s="209" t="s">
        <v>509</v>
      </c>
      <c r="T12" s="210" t="s">
        <v>510</v>
      </c>
      <c r="U12" s="157">
        <v>691</v>
      </c>
      <c r="V12" s="158" t="s">
        <v>506</v>
      </c>
      <c r="W12" s="143">
        <f>IF(U12="","",U12*0.75)</f>
        <v>518.25</v>
      </c>
      <c r="X12" s="158" t="s">
        <v>506</v>
      </c>
      <c r="Y12" s="145" t="s">
        <v>499</v>
      </c>
    </row>
    <row r="13" spans="1:25" ht="12.75" customHeight="1" x14ac:dyDescent="0.15">
      <c r="A13" s="202"/>
      <c r="B13" s="211"/>
      <c r="C13" s="148" t="s">
        <v>104</v>
      </c>
      <c r="D13" s="212"/>
      <c r="E13" s="212"/>
      <c r="F13" s="209"/>
      <c r="G13" s="210"/>
      <c r="H13" s="149">
        <v>26.3</v>
      </c>
      <c r="I13" s="148" t="s">
        <v>500</v>
      </c>
      <c r="J13" s="149">
        <f t="shared" ref="J13:J76" si="0">IF(H13="","",ROUND(H13*0.75,2))</f>
        <v>19.73</v>
      </c>
      <c r="K13" s="148" t="s">
        <v>500</v>
      </c>
      <c r="L13" s="151" t="s">
        <v>511</v>
      </c>
      <c r="M13" s="135"/>
      <c r="N13" s="202"/>
      <c r="O13" s="211"/>
      <c r="P13" s="159" t="s">
        <v>512</v>
      </c>
      <c r="Q13" s="212"/>
      <c r="R13" s="212"/>
      <c r="S13" s="209"/>
      <c r="T13" s="210"/>
      <c r="U13" s="149">
        <v>17.3</v>
      </c>
      <c r="V13" s="148" t="s">
        <v>500</v>
      </c>
      <c r="W13" s="149">
        <f t="shared" ref="W13:W76" si="1">IF(U13="","",ROUND(U13*0.75,2))</f>
        <v>12.98</v>
      </c>
      <c r="X13" s="148" t="s">
        <v>500</v>
      </c>
      <c r="Y13" s="151" t="s">
        <v>513</v>
      </c>
    </row>
    <row r="14" spans="1:25" ht="12.75" customHeight="1" x14ac:dyDescent="0.15">
      <c r="A14" s="202"/>
      <c r="B14" s="211"/>
      <c r="C14" s="148" t="s">
        <v>503</v>
      </c>
      <c r="D14" s="212"/>
      <c r="E14" s="212"/>
      <c r="F14" s="209"/>
      <c r="G14" s="210"/>
      <c r="H14" s="149">
        <v>19</v>
      </c>
      <c r="I14" s="148" t="s">
        <v>500</v>
      </c>
      <c r="J14" s="149">
        <f t="shared" si="0"/>
        <v>14.25</v>
      </c>
      <c r="K14" s="148" t="s">
        <v>500</v>
      </c>
      <c r="L14" s="151" t="s">
        <v>514</v>
      </c>
      <c r="M14" s="135"/>
      <c r="N14" s="202"/>
      <c r="O14" s="211"/>
      <c r="P14" s="148" t="s">
        <v>462</v>
      </c>
      <c r="Q14" s="212"/>
      <c r="R14" s="212"/>
      <c r="S14" s="209"/>
      <c r="T14" s="210"/>
      <c r="U14" s="149">
        <v>25.6</v>
      </c>
      <c r="V14" s="148" t="s">
        <v>500</v>
      </c>
      <c r="W14" s="149">
        <f t="shared" si="1"/>
        <v>19.2</v>
      </c>
      <c r="X14" s="148" t="s">
        <v>500</v>
      </c>
      <c r="Y14" s="151"/>
    </row>
    <row r="15" spans="1:25" ht="12.75" customHeight="1" x14ac:dyDescent="0.15">
      <c r="A15" s="202"/>
      <c r="B15" s="211"/>
      <c r="C15" s="148" t="s">
        <v>108</v>
      </c>
      <c r="D15" s="212"/>
      <c r="E15" s="212"/>
      <c r="F15" s="209"/>
      <c r="G15" s="210"/>
      <c r="H15" s="149">
        <v>93.5</v>
      </c>
      <c r="I15" s="148" t="s">
        <v>500</v>
      </c>
      <c r="J15" s="149">
        <f t="shared" si="0"/>
        <v>70.13</v>
      </c>
      <c r="K15" s="148" t="s">
        <v>500</v>
      </c>
      <c r="L15" s="151"/>
      <c r="M15" s="135"/>
      <c r="N15" s="202"/>
      <c r="O15" s="211"/>
      <c r="P15" s="148" t="s">
        <v>131</v>
      </c>
      <c r="Q15" s="212"/>
      <c r="R15" s="212"/>
      <c r="S15" s="209"/>
      <c r="T15" s="210"/>
      <c r="U15" s="149">
        <v>95.9</v>
      </c>
      <c r="V15" s="148" t="s">
        <v>500</v>
      </c>
      <c r="W15" s="149">
        <f t="shared" si="1"/>
        <v>71.930000000000007</v>
      </c>
      <c r="X15" s="148" t="s">
        <v>500</v>
      </c>
      <c r="Y15" s="151"/>
    </row>
    <row r="16" spans="1:25" ht="12.75" customHeight="1" x14ac:dyDescent="0.15">
      <c r="A16" s="202"/>
      <c r="B16" s="211"/>
      <c r="C16" s="153"/>
      <c r="D16" s="212"/>
      <c r="E16" s="212"/>
      <c r="F16" s="209"/>
      <c r="G16" s="210"/>
      <c r="H16" s="154">
        <v>1.7</v>
      </c>
      <c r="I16" s="153" t="s">
        <v>515</v>
      </c>
      <c r="J16" s="154">
        <f t="shared" si="0"/>
        <v>1.28</v>
      </c>
      <c r="K16" s="153" t="s">
        <v>515</v>
      </c>
      <c r="L16" s="156"/>
      <c r="M16" s="135"/>
      <c r="N16" s="202"/>
      <c r="O16" s="211"/>
      <c r="P16" s="153"/>
      <c r="Q16" s="212"/>
      <c r="R16" s="212"/>
      <c r="S16" s="209"/>
      <c r="T16" s="210"/>
      <c r="U16" s="154">
        <v>1.8</v>
      </c>
      <c r="V16" s="153" t="s">
        <v>515</v>
      </c>
      <c r="W16" s="154">
        <f t="shared" si="1"/>
        <v>1.35</v>
      </c>
      <c r="X16" s="153" t="s">
        <v>515</v>
      </c>
      <c r="Y16" s="156"/>
    </row>
    <row r="17" spans="1:25" ht="12.75" customHeight="1" x14ac:dyDescent="0.15">
      <c r="A17" s="202">
        <v>3</v>
      </c>
      <c r="B17" s="211" t="s">
        <v>45</v>
      </c>
      <c r="C17" s="158" t="s">
        <v>122</v>
      </c>
      <c r="D17" s="209" t="s">
        <v>516</v>
      </c>
      <c r="E17" s="209" t="s">
        <v>517</v>
      </c>
      <c r="F17" s="209" t="s">
        <v>518</v>
      </c>
      <c r="G17" s="210" t="s">
        <v>519</v>
      </c>
      <c r="H17" s="157">
        <v>691</v>
      </c>
      <c r="I17" s="144" t="s">
        <v>493</v>
      </c>
      <c r="J17" s="143">
        <f>IF(H17="","",H17*0.75)</f>
        <v>518.25</v>
      </c>
      <c r="K17" s="144" t="s">
        <v>493</v>
      </c>
      <c r="L17" s="145" t="s">
        <v>520</v>
      </c>
      <c r="M17" s="146"/>
      <c r="N17" s="202">
        <v>18</v>
      </c>
      <c r="O17" s="211" t="s">
        <v>354</v>
      </c>
      <c r="P17" s="160" t="s">
        <v>146</v>
      </c>
      <c r="Q17" s="209" t="s">
        <v>521</v>
      </c>
      <c r="R17" s="209" t="s">
        <v>522</v>
      </c>
      <c r="S17" s="209" t="s">
        <v>523</v>
      </c>
      <c r="T17" s="210" t="s">
        <v>524</v>
      </c>
      <c r="U17" s="157">
        <v>569</v>
      </c>
      <c r="V17" s="144" t="s">
        <v>493</v>
      </c>
      <c r="W17" s="143">
        <f>IF(U17="","",U17*0.75)</f>
        <v>426.75</v>
      </c>
      <c r="X17" s="144" t="s">
        <v>493</v>
      </c>
      <c r="Y17" s="145" t="s">
        <v>520</v>
      </c>
    </row>
    <row r="18" spans="1:25" ht="12.75" customHeight="1" x14ac:dyDescent="0.15">
      <c r="A18" s="213"/>
      <c r="B18" s="211"/>
      <c r="C18" s="159" t="s">
        <v>525</v>
      </c>
      <c r="D18" s="209"/>
      <c r="E18" s="209"/>
      <c r="F18" s="209"/>
      <c r="G18" s="210"/>
      <c r="H18" s="149">
        <v>17.3</v>
      </c>
      <c r="I18" s="148" t="s">
        <v>526</v>
      </c>
      <c r="J18" s="149">
        <f>IF(H18="","",ROUND(H18*0.75,2))</f>
        <v>12.98</v>
      </c>
      <c r="K18" s="148" t="s">
        <v>526</v>
      </c>
      <c r="L18" s="151" t="s">
        <v>527</v>
      </c>
      <c r="M18" s="135"/>
      <c r="N18" s="213"/>
      <c r="O18" s="211"/>
      <c r="P18" s="148" t="s">
        <v>148</v>
      </c>
      <c r="Q18" s="209"/>
      <c r="R18" s="209"/>
      <c r="S18" s="209"/>
      <c r="T18" s="210"/>
      <c r="U18" s="149">
        <v>20.8</v>
      </c>
      <c r="V18" s="148" t="s">
        <v>526</v>
      </c>
      <c r="W18" s="149">
        <f>IF(U18="","",ROUND(U18*0.75,2))</f>
        <v>15.6</v>
      </c>
      <c r="X18" s="148" t="s">
        <v>526</v>
      </c>
      <c r="Y18" s="151" t="s">
        <v>528</v>
      </c>
    </row>
    <row r="19" spans="1:25" ht="12.75" customHeight="1" x14ac:dyDescent="0.15">
      <c r="A19" s="213"/>
      <c r="B19" s="211"/>
      <c r="C19" s="148" t="s">
        <v>127</v>
      </c>
      <c r="D19" s="209"/>
      <c r="E19" s="209"/>
      <c r="F19" s="209"/>
      <c r="G19" s="210"/>
      <c r="H19" s="149">
        <v>25.6</v>
      </c>
      <c r="I19" s="148" t="s">
        <v>526</v>
      </c>
      <c r="J19" s="149">
        <f t="shared" si="0"/>
        <v>19.2</v>
      </c>
      <c r="K19" s="148" t="s">
        <v>526</v>
      </c>
      <c r="L19" s="151"/>
      <c r="M19" s="135"/>
      <c r="N19" s="213"/>
      <c r="O19" s="211"/>
      <c r="P19" s="161" t="s">
        <v>529</v>
      </c>
      <c r="Q19" s="209"/>
      <c r="R19" s="209"/>
      <c r="S19" s="209"/>
      <c r="T19" s="210"/>
      <c r="U19" s="149">
        <v>18.7</v>
      </c>
      <c r="V19" s="148" t="s">
        <v>526</v>
      </c>
      <c r="W19" s="149">
        <f t="shared" si="1"/>
        <v>14.03</v>
      </c>
      <c r="X19" s="148" t="s">
        <v>526</v>
      </c>
      <c r="Y19" s="151"/>
    </row>
    <row r="20" spans="1:25" ht="12.75" customHeight="1" x14ac:dyDescent="0.15">
      <c r="A20" s="213"/>
      <c r="B20" s="211"/>
      <c r="C20" s="148" t="s">
        <v>131</v>
      </c>
      <c r="D20" s="209"/>
      <c r="E20" s="209"/>
      <c r="F20" s="209"/>
      <c r="G20" s="210"/>
      <c r="H20" s="149">
        <v>95.9</v>
      </c>
      <c r="I20" s="148" t="s">
        <v>526</v>
      </c>
      <c r="J20" s="149">
        <f t="shared" si="0"/>
        <v>71.930000000000007</v>
      </c>
      <c r="K20" s="148" t="s">
        <v>526</v>
      </c>
      <c r="L20" s="151"/>
      <c r="M20" s="135"/>
      <c r="N20" s="213"/>
      <c r="O20" s="211"/>
      <c r="P20" s="148" t="s">
        <v>66</v>
      </c>
      <c r="Q20" s="209"/>
      <c r="R20" s="209"/>
      <c r="S20" s="209"/>
      <c r="T20" s="210"/>
      <c r="U20" s="149">
        <v>78.3</v>
      </c>
      <c r="V20" s="148" t="s">
        <v>526</v>
      </c>
      <c r="W20" s="149">
        <f t="shared" si="1"/>
        <v>58.73</v>
      </c>
      <c r="X20" s="148" t="s">
        <v>526</v>
      </c>
      <c r="Y20" s="151"/>
    </row>
    <row r="21" spans="1:25" ht="12.75" customHeight="1" x14ac:dyDescent="0.15">
      <c r="A21" s="213"/>
      <c r="B21" s="211"/>
      <c r="C21" s="153"/>
      <c r="D21" s="209"/>
      <c r="E21" s="209"/>
      <c r="F21" s="209"/>
      <c r="G21" s="210"/>
      <c r="H21" s="154">
        <v>1.8</v>
      </c>
      <c r="I21" s="153" t="s">
        <v>526</v>
      </c>
      <c r="J21" s="154">
        <f t="shared" si="0"/>
        <v>1.35</v>
      </c>
      <c r="K21" s="153" t="s">
        <v>526</v>
      </c>
      <c r="L21" s="156"/>
      <c r="M21" s="135"/>
      <c r="N21" s="213"/>
      <c r="O21" s="211"/>
      <c r="P21" s="153"/>
      <c r="Q21" s="209"/>
      <c r="R21" s="209"/>
      <c r="S21" s="209"/>
      <c r="T21" s="210"/>
      <c r="U21" s="154">
        <v>1.4</v>
      </c>
      <c r="V21" s="153" t="s">
        <v>526</v>
      </c>
      <c r="W21" s="154">
        <f t="shared" si="1"/>
        <v>1.05</v>
      </c>
      <c r="X21" s="153" t="s">
        <v>526</v>
      </c>
      <c r="Y21" s="156"/>
    </row>
    <row r="22" spans="1:25" ht="12.75" customHeight="1" x14ac:dyDescent="0.15">
      <c r="A22" s="202">
        <v>4</v>
      </c>
      <c r="B22" s="211" t="s">
        <v>354</v>
      </c>
      <c r="C22" s="160" t="s">
        <v>146</v>
      </c>
      <c r="D22" s="209" t="s">
        <v>530</v>
      </c>
      <c r="E22" s="209" t="s">
        <v>531</v>
      </c>
      <c r="F22" s="209" t="s">
        <v>523</v>
      </c>
      <c r="G22" s="210" t="s">
        <v>524</v>
      </c>
      <c r="H22" s="157">
        <v>569</v>
      </c>
      <c r="I22" s="144" t="s">
        <v>493</v>
      </c>
      <c r="J22" s="143">
        <f>IF(H22="","",H22*0.75)</f>
        <v>426.75</v>
      </c>
      <c r="K22" s="144" t="s">
        <v>493</v>
      </c>
      <c r="L22" s="145" t="s">
        <v>520</v>
      </c>
      <c r="M22" s="146"/>
      <c r="N22" s="202">
        <v>19</v>
      </c>
      <c r="O22" s="211" t="s">
        <v>364</v>
      </c>
      <c r="P22" s="142" t="s">
        <v>151</v>
      </c>
      <c r="Q22" s="209" t="s">
        <v>532</v>
      </c>
      <c r="R22" s="209" t="s">
        <v>533</v>
      </c>
      <c r="S22" s="209" t="s">
        <v>534</v>
      </c>
      <c r="T22" s="210" t="s">
        <v>535</v>
      </c>
      <c r="U22" s="157">
        <v>619</v>
      </c>
      <c r="V22" s="144" t="s">
        <v>493</v>
      </c>
      <c r="W22" s="143">
        <f>IF(U22="","",U22*0.75)</f>
        <v>464.25</v>
      </c>
      <c r="X22" s="144" t="s">
        <v>493</v>
      </c>
      <c r="Y22" s="145" t="s">
        <v>520</v>
      </c>
    </row>
    <row r="23" spans="1:25" ht="12.75" customHeight="1" x14ac:dyDescent="0.15">
      <c r="A23" s="213"/>
      <c r="B23" s="211"/>
      <c r="C23" s="148" t="s">
        <v>148</v>
      </c>
      <c r="D23" s="209"/>
      <c r="E23" s="209"/>
      <c r="F23" s="209"/>
      <c r="G23" s="210"/>
      <c r="H23" s="149">
        <v>20.8</v>
      </c>
      <c r="I23" s="148" t="s">
        <v>526</v>
      </c>
      <c r="J23" s="149">
        <f>IF(H23="","",ROUND(H23*0.75,2))</f>
        <v>15.6</v>
      </c>
      <c r="K23" s="148" t="s">
        <v>526</v>
      </c>
      <c r="L23" s="151" t="s">
        <v>536</v>
      </c>
      <c r="M23" s="135"/>
      <c r="N23" s="213"/>
      <c r="O23" s="211"/>
      <c r="P23" s="148" t="s">
        <v>155</v>
      </c>
      <c r="Q23" s="209"/>
      <c r="R23" s="209"/>
      <c r="S23" s="209"/>
      <c r="T23" s="210"/>
      <c r="U23" s="149">
        <v>23</v>
      </c>
      <c r="V23" s="148" t="s">
        <v>526</v>
      </c>
      <c r="W23" s="149">
        <f>IF(U23="","",ROUND(U23*0.75,2))</f>
        <v>17.25</v>
      </c>
      <c r="X23" s="148" t="s">
        <v>526</v>
      </c>
      <c r="Y23" s="151" t="s">
        <v>537</v>
      </c>
    </row>
    <row r="24" spans="1:25" ht="12.75" customHeight="1" x14ac:dyDescent="0.15">
      <c r="A24" s="213"/>
      <c r="B24" s="211"/>
      <c r="C24" s="161" t="s">
        <v>529</v>
      </c>
      <c r="D24" s="209"/>
      <c r="E24" s="209"/>
      <c r="F24" s="209"/>
      <c r="G24" s="210"/>
      <c r="H24" s="149">
        <v>18.7</v>
      </c>
      <c r="I24" s="148" t="s">
        <v>526</v>
      </c>
      <c r="J24" s="149">
        <f t="shared" si="0"/>
        <v>14.03</v>
      </c>
      <c r="K24" s="148" t="s">
        <v>526</v>
      </c>
      <c r="L24" s="151"/>
      <c r="M24" s="135"/>
      <c r="N24" s="213"/>
      <c r="O24" s="211"/>
      <c r="P24" s="148" t="s">
        <v>503</v>
      </c>
      <c r="Q24" s="209"/>
      <c r="R24" s="209"/>
      <c r="S24" s="209"/>
      <c r="T24" s="210"/>
      <c r="U24" s="149">
        <v>25.3</v>
      </c>
      <c r="V24" s="148" t="s">
        <v>526</v>
      </c>
      <c r="W24" s="149">
        <f t="shared" si="1"/>
        <v>18.98</v>
      </c>
      <c r="X24" s="148" t="s">
        <v>526</v>
      </c>
      <c r="Y24" s="151" t="s">
        <v>538</v>
      </c>
    </row>
    <row r="25" spans="1:25" ht="12.75" customHeight="1" x14ac:dyDescent="0.15">
      <c r="A25" s="213"/>
      <c r="B25" s="211"/>
      <c r="C25" s="148" t="s">
        <v>66</v>
      </c>
      <c r="D25" s="209"/>
      <c r="E25" s="209"/>
      <c r="F25" s="209"/>
      <c r="G25" s="210"/>
      <c r="H25" s="149">
        <v>78.3</v>
      </c>
      <c r="I25" s="148" t="s">
        <v>526</v>
      </c>
      <c r="J25" s="149">
        <f t="shared" si="0"/>
        <v>58.73</v>
      </c>
      <c r="K25" s="148" t="s">
        <v>526</v>
      </c>
      <c r="L25" s="151"/>
      <c r="M25" s="135"/>
      <c r="N25" s="213"/>
      <c r="O25" s="211"/>
      <c r="P25" s="148"/>
      <c r="Q25" s="209"/>
      <c r="R25" s="209"/>
      <c r="S25" s="209"/>
      <c r="T25" s="210"/>
      <c r="U25" s="149">
        <v>71.599999999999994</v>
      </c>
      <c r="V25" s="148" t="s">
        <v>526</v>
      </c>
      <c r="W25" s="149">
        <f t="shared" si="1"/>
        <v>53.7</v>
      </c>
      <c r="X25" s="148" t="s">
        <v>526</v>
      </c>
      <c r="Y25" s="151"/>
    </row>
    <row r="26" spans="1:25" ht="12.75" customHeight="1" x14ac:dyDescent="0.15">
      <c r="A26" s="213"/>
      <c r="B26" s="211"/>
      <c r="C26" s="153"/>
      <c r="D26" s="209"/>
      <c r="E26" s="209"/>
      <c r="F26" s="209"/>
      <c r="G26" s="210"/>
      <c r="H26" s="154">
        <v>1.4</v>
      </c>
      <c r="I26" s="153" t="s">
        <v>526</v>
      </c>
      <c r="J26" s="154">
        <f t="shared" si="0"/>
        <v>1.05</v>
      </c>
      <c r="K26" s="153" t="s">
        <v>526</v>
      </c>
      <c r="L26" s="156"/>
      <c r="M26" s="135"/>
      <c r="N26" s="213"/>
      <c r="O26" s="211"/>
      <c r="P26" s="153"/>
      <c r="Q26" s="209"/>
      <c r="R26" s="209"/>
      <c r="S26" s="209"/>
      <c r="T26" s="210"/>
      <c r="U26" s="154">
        <v>1.8</v>
      </c>
      <c r="V26" s="153" t="s">
        <v>526</v>
      </c>
      <c r="W26" s="154">
        <f t="shared" si="1"/>
        <v>1.35</v>
      </c>
      <c r="X26" s="153" t="s">
        <v>526</v>
      </c>
      <c r="Y26" s="156"/>
    </row>
    <row r="27" spans="1:25" ht="12.75" customHeight="1" x14ac:dyDescent="0.15">
      <c r="A27" s="202">
        <v>5</v>
      </c>
      <c r="B27" s="211" t="s">
        <v>364</v>
      </c>
      <c r="C27" s="142" t="s">
        <v>151</v>
      </c>
      <c r="D27" s="209" t="s">
        <v>539</v>
      </c>
      <c r="E27" s="209" t="s">
        <v>533</v>
      </c>
      <c r="F27" s="209" t="s">
        <v>534</v>
      </c>
      <c r="G27" s="210" t="s">
        <v>535</v>
      </c>
      <c r="H27" s="157">
        <v>619</v>
      </c>
      <c r="I27" s="144" t="s">
        <v>493</v>
      </c>
      <c r="J27" s="143">
        <f>IF(H27="","",H27*0.75)</f>
        <v>464.25</v>
      </c>
      <c r="K27" s="144" t="s">
        <v>493</v>
      </c>
      <c r="L27" s="145" t="s">
        <v>520</v>
      </c>
      <c r="M27" s="146"/>
      <c r="N27" s="202">
        <v>20</v>
      </c>
      <c r="O27" s="211" t="s">
        <v>381</v>
      </c>
      <c r="P27" s="162" t="s">
        <v>540</v>
      </c>
      <c r="Q27" s="209" t="s">
        <v>541</v>
      </c>
      <c r="R27" s="209" t="s">
        <v>542</v>
      </c>
      <c r="S27" s="209" t="s">
        <v>543</v>
      </c>
      <c r="T27" s="210" t="s">
        <v>544</v>
      </c>
      <c r="U27" s="157">
        <v>564</v>
      </c>
      <c r="V27" s="144" t="s">
        <v>493</v>
      </c>
      <c r="W27" s="143">
        <f>IF(U27="","",U27*0.75)</f>
        <v>423</v>
      </c>
      <c r="X27" s="144" t="s">
        <v>493</v>
      </c>
      <c r="Y27" s="214"/>
    </row>
    <row r="28" spans="1:25" ht="12.75" customHeight="1" x14ac:dyDescent="0.15">
      <c r="A28" s="213"/>
      <c r="B28" s="211"/>
      <c r="C28" s="148" t="s">
        <v>155</v>
      </c>
      <c r="D28" s="209"/>
      <c r="E28" s="209"/>
      <c r="F28" s="209"/>
      <c r="G28" s="210"/>
      <c r="H28" s="149">
        <v>23</v>
      </c>
      <c r="I28" s="148" t="s">
        <v>526</v>
      </c>
      <c r="J28" s="149">
        <f>IF(H28="","",ROUND(H28*0.75,2))</f>
        <v>17.25</v>
      </c>
      <c r="K28" s="148" t="s">
        <v>526</v>
      </c>
      <c r="L28" s="151" t="s">
        <v>545</v>
      </c>
      <c r="M28" s="135"/>
      <c r="N28" s="213"/>
      <c r="O28" s="211"/>
      <c r="P28" s="148" t="s">
        <v>546</v>
      </c>
      <c r="Q28" s="209"/>
      <c r="R28" s="209"/>
      <c r="S28" s="209"/>
      <c r="T28" s="210"/>
      <c r="U28" s="149">
        <v>21.8</v>
      </c>
      <c r="V28" s="148" t="s">
        <v>526</v>
      </c>
      <c r="W28" s="149">
        <f>IF(U28="","",ROUND(U28*0.75,2))</f>
        <v>16.350000000000001</v>
      </c>
      <c r="X28" s="148" t="s">
        <v>526</v>
      </c>
      <c r="Y28" s="215"/>
    </row>
    <row r="29" spans="1:25" ht="12.75" customHeight="1" x14ac:dyDescent="0.15">
      <c r="A29" s="213"/>
      <c r="B29" s="211"/>
      <c r="C29" s="148" t="s">
        <v>503</v>
      </c>
      <c r="D29" s="209"/>
      <c r="E29" s="209"/>
      <c r="F29" s="209"/>
      <c r="G29" s="210"/>
      <c r="H29" s="149">
        <v>25.3</v>
      </c>
      <c r="I29" s="148" t="s">
        <v>526</v>
      </c>
      <c r="J29" s="149">
        <f t="shared" si="0"/>
        <v>18.98</v>
      </c>
      <c r="K29" s="148" t="s">
        <v>526</v>
      </c>
      <c r="L29" s="151" t="s">
        <v>547</v>
      </c>
      <c r="M29" s="135"/>
      <c r="N29" s="213"/>
      <c r="O29" s="211"/>
      <c r="P29" s="148" t="s">
        <v>503</v>
      </c>
      <c r="Q29" s="209"/>
      <c r="R29" s="209"/>
      <c r="S29" s="209"/>
      <c r="T29" s="210"/>
      <c r="U29" s="149">
        <v>15.8</v>
      </c>
      <c r="V29" s="148" t="s">
        <v>526</v>
      </c>
      <c r="W29" s="149">
        <f t="shared" si="1"/>
        <v>11.85</v>
      </c>
      <c r="X29" s="148" t="s">
        <v>526</v>
      </c>
      <c r="Y29" s="215"/>
    </row>
    <row r="30" spans="1:25" ht="12.75" customHeight="1" x14ac:dyDescent="0.15">
      <c r="A30" s="213"/>
      <c r="B30" s="211"/>
      <c r="C30" s="148"/>
      <c r="D30" s="209"/>
      <c r="E30" s="209"/>
      <c r="F30" s="209"/>
      <c r="G30" s="210"/>
      <c r="H30" s="149">
        <v>71.599999999999994</v>
      </c>
      <c r="I30" s="148" t="s">
        <v>526</v>
      </c>
      <c r="J30" s="149">
        <f t="shared" si="0"/>
        <v>53.7</v>
      </c>
      <c r="K30" s="148" t="s">
        <v>526</v>
      </c>
      <c r="L30" s="151"/>
      <c r="M30" s="135"/>
      <c r="N30" s="213"/>
      <c r="O30" s="211"/>
      <c r="P30" s="148" t="s">
        <v>139</v>
      </c>
      <c r="Q30" s="209"/>
      <c r="R30" s="209"/>
      <c r="S30" s="209"/>
      <c r="T30" s="210"/>
      <c r="U30" s="149">
        <v>80.599999999999994</v>
      </c>
      <c r="V30" s="148" t="s">
        <v>526</v>
      </c>
      <c r="W30" s="149">
        <f t="shared" si="1"/>
        <v>60.45</v>
      </c>
      <c r="X30" s="148" t="s">
        <v>526</v>
      </c>
      <c r="Y30" s="215"/>
    </row>
    <row r="31" spans="1:25" ht="12.75" customHeight="1" x14ac:dyDescent="0.15">
      <c r="A31" s="213"/>
      <c r="B31" s="211"/>
      <c r="C31" s="153"/>
      <c r="D31" s="209"/>
      <c r="E31" s="209"/>
      <c r="F31" s="209"/>
      <c r="G31" s="210"/>
      <c r="H31" s="154">
        <v>1.8</v>
      </c>
      <c r="I31" s="153" t="s">
        <v>526</v>
      </c>
      <c r="J31" s="154">
        <f t="shared" si="0"/>
        <v>1.35</v>
      </c>
      <c r="K31" s="153" t="s">
        <v>526</v>
      </c>
      <c r="L31" s="156"/>
      <c r="M31" s="135"/>
      <c r="N31" s="213"/>
      <c r="O31" s="211"/>
      <c r="P31" s="153"/>
      <c r="Q31" s="209"/>
      <c r="R31" s="209"/>
      <c r="S31" s="209"/>
      <c r="T31" s="210"/>
      <c r="U31" s="154">
        <v>1.3</v>
      </c>
      <c r="V31" s="153" t="s">
        <v>526</v>
      </c>
      <c r="W31" s="154">
        <f t="shared" si="1"/>
        <v>0.98</v>
      </c>
      <c r="X31" s="153" t="s">
        <v>526</v>
      </c>
      <c r="Y31" s="216"/>
    </row>
    <row r="32" spans="1:25" ht="12.75" customHeight="1" x14ac:dyDescent="0.15">
      <c r="A32" s="208">
        <v>6</v>
      </c>
      <c r="B32" s="211" t="s">
        <v>381</v>
      </c>
      <c r="C32" s="162" t="s">
        <v>540</v>
      </c>
      <c r="D32" s="209" t="s">
        <v>541</v>
      </c>
      <c r="E32" s="209" t="s">
        <v>542</v>
      </c>
      <c r="F32" s="209" t="s">
        <v>543</v>
      </c>
      <c r="G32" s="210" t="s">
        <v>544</v>
      </c>
      <c r="H32" s="157">
        <v>564</v>
      </c>
      <c r="I32" s="144" t="s">
        <v>493</v>
      </c>
      <c r="J32" s="143">
        <f>IF(H32="","",H32*0.75)</f>
        <v>423</v>
      </c>
      <c r="K32" s="144" t="s">
        <v>493</v>
      </c>
      <c r="L32" s="214"/>
      <c r="M32" s="146"/>
      <c r="N32" s="208">
        <v>21</v>
      </c>
      <c r="O32" s="211" t="s">
        <v>396</v>
      </c>
      <c r="P32" s="163" t="s">
        <v>548</v>
      </c>
      <c r="Q32" s="209" t="s">
        <v>549</v>
      </c>
      <c r="R32" s="209" t="s">
        <v>550</v>
      </c>
      <c r="S32" s="209" t="s">
        <v>551</v>
      </c>
      <c r="T32" s="210" t="s">
        <v>552</v>
      </c>
      <c r="U32" s="157">
        <v>617</v>
      </c>
      <c r="V32" s="144" t="s">
        <v>553</v>
      </c>
      <c r="W32" s="143">
        <f>IF(U32="","",U32*0.75)</f>
        <v>462.75</v>
      </c>
      <c r="X32" s="144" t="s">
        <v>553</v>
      </c>
      <c r="Y32" s="214"/>
    </row>
    <row r="33" spans="1:25" ht="12.75" customHeight="1" x14ac:dyDescent="0.15">
      <c r="A33" s="217"/>
      <c r="B33" s="211"/>
      <c r="C33" s="148" t="s">
        <v>546</v>
      </c>
      <c r="D33" s="209"/>
      <c r="E33" s="209"/>
      <c r="F33" s="209"/>
      <c r="G33" s="210"/>
      <c r="H33" s="149">
        <v>21.8</v>
      </c>
      <c r="I33" s="148" t="s">
        <v>554</v>
      </c>
      <c r="J33" s="149">
        <f>IF(H33="","",ROUND(H33*0.75,2))</f>
        <v>16.350000000000001</v>
      </c>
      <c r="K33" s="148" t="s">
        <v>554</v>
      </c>
      <c r="L33" s="215"/>
      <c r="M33" s="135"/>
      <c r="N33" s="217"/>
      <c r="O33" s="211"/>
      <c r="P33" s="148" t="s">
        <v>555</v>
      </c>
      <c r="Q33" s="209"/>
      <c r="R33" s="209"/>
      <c r="S33" s="209"/>
      <c r="T33" s="210"/>
      <c r="U33" s="149">
        <v>23</v>
      </c>
      <c r="V33" s="148" t="s">
        <v>554</v>
      </c>
      <c r="W33" s="149">
        <f>IF(U33="","",ROUND(U33*0.75,2))</f>
        <v>17.25</v>
      </c>
      <c r="X33" s="148" t="s">
        <v>554</v>
      </c>
      <c r="Y33" s="215"/>
    </row>
    <row r="34" spans="1:25" ht="12.75" customHeight="1" x14ac:dyDescent="0.15">
      <c r="A34" s="217"/>
      <c r="B34" s="211"/>
      <c r="C34" s="148" t="s">
        <v>503</v>
      </c>
      <c r="D34" s="209"/>
      <c r="E34" s="209"/>
      <c r="F34" s="209"/>
      <c r="G34" s="210"/>
      <c r="H34" s="149">
        <v>15.8</v>
      </c>
      <c r="I34" s="148" t="s">
        <v>554</v>
      </c>
      <c r="J34" s="149">
        <f t="shared" si="0"/>
        <v>11.85</v>
      </c>
      <c r="K34" s="148" t="s">
        <v>554</v>
      </c>
      <c r="L34" s="215"/>
      <c r="M34" s="135"/>
      <c r="N34" s="217"/>
      <c r="O34" s="211"/>
      <c r="P34" s="148" t="s">
        <v>503</v>
      </c>
      <c r="Q34" s="209"/>
      <c r="R34" s="209"/>
      <c r="S34" s="209"/>
      <c r="T34" s="210"/>
      <c r="U34" s="149">
        <v>18.3</v>
      </c>
      <c r="V34" s="148" t="s">
        <v>554</v>
      </c>
      <c r="W34" s="149">
        <f t="shared" si="1"/>
        <v>13.73</v>
      </c>
      <c r="X34" s="148" t="s">
        <v>554</v>
      </c>
      <c r="Y34" s="215"/>
    </row>
    <row r="35" spans="1:25" ht="12.75" customHeight="1" x14ac:dyDescent="0.15">
      <c r="A35" s="217"/>
      <c r="B35" s="211"/>
      <c r="C35" s="148" t="s">
        <v>139</v>
      </c>
      <c r="D35" s="209"/>
      <c r="E35" s="209"/>
      <c r="F35" s="209"/>
      <c r="G35" s="210"/>
      <c r="H35" s="149">
        <v>80.599999999999994</v>
      </c>
      <c r="I35" s="148" t="s">
        <v>554</v>
      </c>
      <c r="J35" s="149">
        <f t="shared" si="0"/>
        <v>60.45</v>
      </c>
      <c r="K35" s="148" t="s">
        <v>554</v>
      </c>
      <c r="L35" s="215"/>
      <c r="M35" s="135"/>
      <c r="N35" s="217"/>
      <c r="O35" s="211"/>
      <c r="P35" s="148" t="s">
        <v>135</v>
      </c>
      <c r="Q35" s="209"/>
      <c r="R35" s="209"/>
      <c r="S35" s="209"/>
      <c r="T35" s="210"/>
      <c r="U35" s="149">
        <v>87.2</v>
      </c>
      <c r="V35" s="148" t="s">
        <v>554</v>
      </c>
      <c r="W35" s="149">
        <f t="shared" si="1"/>
        <v>65.400000000000006</v>
      </c>
      <c r="X35" s="148" t="s">
        <v>554</v>
      </c>
      <c r="Y35" s="215"/>
    </row>
    <row r="36" spans="1:25" ht="12.75" customHeight="1" x14ac:dyDescent="0.15">
      <c r="A36" s="217"/>
      <c r="B36" s="211"/>
      <c r="C36" s="153"/>
      <c r="D36" s="209"/>
      <c r="E36" s="209"/>
      <c r="F36" s="209"/>
      <c r="G36" s="210"/>
      <c r="H36" s="154">
        <v>1.3</v>
      </c>
      <c r="I36" s="153" t="s">
        <v>554</v>
      </c>
      <c r="J36" s="154">
        <f t="shared" si="0"/>
        <v>0.98</v>
      </c>
      <c r="K36" s="153" t="s">
        <v>554</v>
      </c>
      <c r="L36" s="216"/>
      <c r="M36" s="135"/>
      <c r="N36" s="217"/>
      <c r="O36" s="211"/>
      <c r="P36" s="153"/>
      <c r="Q36" s="209"/>
      <c r="R36" s="209"/>
      <c r="S36" s="209"/>
      <c r="T36" s="210"/>
      <c r="U36" s="154">
        <v>1.7</v>
      </c>
      <c r="V36" s="153" t="s">
        <v>554</v>
      </c>
      <c r="W36" s="154">
        <f t="shared" si="1"/>
        <v>1.28</v>
      </c>
      <c r="X36" s="153" t="s">
        <v>554</v>
      </c>
      <c r="Y36" s="216"/>
    </row>
    <row r="37" spans="1:25" ht="12.75" customHeight="1" x14ac:dyDescent="0.15">
      <c r="A37" s="208">
        <v>7</v>
      </c>
      <c r="B37" s="211" t="s">
        <v>396</v>
      </c>
      <c r="C37" s="163" t="s">
        <v>548</v>
      </c>
      <c r="D37" s="209" t="s">
        <v>549</v>
      </c>
      <c r="E37" s="209" t="s">
        <v>550</v>
      </c>
      <c r="F37" s="209" t="s">
        <v>551</v>
      </c>
      <c r="G37" s="210" t="s">
        <v>552</v>
      </c>
      <c r="H37" s="157">
        <v>617</v>
      </c>
      <c r="I37" s="144" t="s">
        <v>553</v>
      </c>
      <c r="J37" s="143">
        <f>IF(H37="","",H37*0.75)</f>
        <v>462.75</v>
      </c>
      <c r="K37" s="144" t="s">
        <v>553</v>
      </c>
      <c r="L37" s="214"/>
      <c r="M37" s="146"/>
      <c r="N37" s="208">
        <v>22</v>
      </c>
      <c r="O37" s="211" t="s">
        <v>306</v>
      </c>
      <c r="P37" s="164" t="s">
        <v>167</v>
      </c>
      <c r="Q37" s="209" t="s">
        <v>556</v>
      </c>
      <c r="R37" s="209" t="s">
        <v>557</v>
      </c>
      <c r="S37" s="209" t="s">
        <v>558</v>
      </c>
      <c r="T37" s="210" t="s">
        <v>559</v>
      </c>
      <c r="U37" s="157">
        <v>574</v>
      </c>
      <c r="V37" s="144" t="s">
        <v>553</v>
      </c>
      <c r="W37" s="143">
        <f>IF(U37="","",U37*0.75)</f>
        <v>430.5</v>
      </c>
      <c r="X37" s="144" t="s">
        <v>553</v>
      </c>
      <c r="Y37" s="145" t="s">
        <v>560</v>
      </c>
    </row>
    <row r="38" spans="1:25" ht="12.75" customHeight="1" x14ac:dyDescent="0.15">
      <c r="A38" s="217"/>
      <c r="B38" s="211"/>
      <c r="C38" s="148" t="s">
        <v>555</v>
      </c>
      <c r="D38" s="209"/>
      <c r="E38" s="209"/>
      <c r="F38" s="209"/>
      <c r="G38" s="210"/>
      <c r="H38" s="149">
        <v>23</v>
      </c>
      <c r="I38" s="148" t="s">
        <v>554</v>
      </c>
      <c r="J38" s="149">
        <f>IF(H38="","",ROUND(H38*0.75,2))</f>
        <v>17.25</v>
      </c>
      <c r="K38" s="148" t="s">
        <v>554</v>
      </c>
      <c r="L38" s="215"/>
      <c r="M38" s="135"/>
      <c r="N38" s="217"/>
      <c r="O38" s="211"/>
      <c r="P38" s="148" t="s">
        <v>168</v>
      </c>
      <c r="Q38" s="209"/>
      <c r="R38" s="209"/>
      <c r="S38" s="209"/>
      <c r="T38" s="210"/>
      <c r="U38" s="149">
        <v>19</v>
      </c>
      <c r="V38" s="148" t="s">
        <v>554</v>
      </c>
      <c r="W38" s="149">
        <f>IF(U38="","",ROUND(U38*0.75,2))</f>
        <v>14.25</v>
      </c>
      <c r="X38" s="148" t="s">
        <v>554</v>
      </c>
      <c r="Y38" s="151" t="s">
        <v>561</v>
      </c>
    </row>
    <row r="39" spans="1:25" ht="12.75" customHeight="1" x14ac:dyDescent="0.15">
      <c r="A39" s="217"/>
      <c r="B39" s="211"/>
      <c r="C39" s="148" t="s">
        <v>503</v>
      </c>
      <c r="D39" s="209"/>
      <c r="E39" s="209"/>
      <c r="F39" s="209"/>
      <c r="G39" s="210"/>
      <c r="H39" s="149">
        <v>18.3</v>
      </c>
      <c r="I39" s="148" t="s">
        <v>554</v>
      </c>
      <c r="J39" s="149">
        <f t="shared" si="0"/>
        <v>13.73</v>
      </c>
      <c r="K39" s="148" t="s">
        <v>554</v>
      </c>
      <c r="L39" s="215"/>
      <c r="M39" s="135"/>
      <c r="N39" s="217"/>
      <c r="O39" s="211"/>
      <c r="P39" s="148" t="s">
        <v>503</v>
      </c>
      <c r="Q39" s="209"/>
      <c r="R39" s="209"/>
      <c r="S39" s="209"/>
      <c r="T39" s="210"/>
      <c r="U39" s="149">
        <v>15</v>
      </c>
      <c r="V39" s="148" t="s">
        <v>554</v>
      </c>
      <c r="W39" s="149">
        <f t="shared" si="1"/>
        <v>11.25</v>
      </c>
      <c r="X39" s="148" t="s">
        <v>554</v>
      </c>
      <c r="Y39" s="151"/>
    </row>
    <row r="40" spans="1:25" ht="12.75" customHeight="1" x14ac:dyDescent="0.15">
      <c r="A40" s="217"/>
      <c r="B40" s="211"/>
      <c r="C40" s="148" t="s">
        <v>135</v>
      </c>
      <c r="D40" s="209"/>
      <c r="E40" s="209"/>
      <c r="F40" s="209"/>
      <c r="G40" s="210"/>
      <c r="H40" s="149">
        <v>87.2</v>
      </c>
      <c r="I40" s="148" t="s">
        <v>554</v>
      </c>
      <c r="J40" s="149">
        <f t="shared" si="0"/>
        <v>65.400000000000006</v>
      </c>
      <c r="K40" s="148" t="s">
        <v>554</v>
      </c>
      <c r="L40" s="215"/>
      <c r="M40" s="135"/>
      <c r="N40" s="217"/>
      <c r="O40" s="211"/>
      <c r="P40" s="148" t="s">
        <v>108</v>
      </c>
      <c r="Q40" s="209"/>
      <c r="R40" s="209"/>
      <c r="S40" s="209"/>
      <c r="T40" s="210"/>
      <c r="U40" s="149">
        <v>89.9</v>
      </c>
      <c r="V40" s="148" t="s">
        <v>554</v>
      </c>
      <c r="W40" s="149">
        <f t="shared" si="1"/>
        <v>67.430000000000007</v>
      </c>
      <c r="X40" s="148" t="s">
        <v>554</v>
      </c>
      <c r="Y40" s="151"/>
    </row>
    <row r="41" spans="1:25" ht="12.75" customHeight="1" x14ac:dyDescent="0.15">
      <c r="A41" s="217"/>
      <c r="B41" s="211"/>
      <c r="C41" s="153"/>
      <c r="D41" s="209"/>
      <c r="E41" s="209"/>
      <c r="F41" s="209"/>
      <c r="G41" s="210"/>
      <c r="H41" s="154">
        <v>1.7</v>
      </c>
      <c r="I41" s="153" t="s">
        <v>554</v>
      </c>
      <c r="J41" s="154">
        <f t="shared" si="0"/>
        <v>1.28</v>
      </c>
      <c r="K41" s="153" t="s">
        <v>554</v>
      </c>
      <c r="L41" s="216"/>
      <c r="M41" s="135"/>
      <c r="N41" s="217"/>
      <c r="O41" s="211"/>
      <c r="P41" s="153"/>
      <c r="Q41" s="209"/>
      <c r="R41" s="209"/>
      <c r="S41" s="209"/>
      <c r="T41" s="210"/>
      <c r="U41" s="154">
        <v>1.6</v>
      </c>
      <c r="V41" s="153" t="s">
        <v>554</v>
      </c>
      <c r="W41" s="154">
        <f t="shared" si="1"/>
        <v>1.2</v>
      </c>
      <c r="X41" s="153" t="s">
        <v>554</v>
      </c>
      <c r="Y41" s="156"/>
    </row>
    <row r="42" spans="1:25" ht="12.75" customHeight="1" x14ac:dyDescent="0.15">
      <c r="A42" s="218">
        <v>8</v>
      </c>
      <c r="B42" s="211" t="s">
        <v>306</v>
      </c>
      <c r="C42" s="164" t="s">
        <v>167</v>
      </c>
      <c r="D42" s="209" t="s">
        <v>562</v>
      </c>
      <c r="E42" s="209" t="s">
        <v>563</v>
      </c>
      <c r="F42" s="209" t="s">
        <v>558</v>
      </c>
      <c r="G42" s="210" t="s">
        <v>559</v>
      </c>
      <c r="H42" s="157">
        <v>574</v>
      </c>
      <c r="I42" s="144" t="s">
        <v>553</v>
      </c>
      <c r="J42" s="143">
        <f>IF(H42="","",H42*0.75)</f>
        <v>430.5</v>
      </c>
      <c r="K42" s="144" t="s">
        <v>553</v>
      </c>
      <c r="L42" s="145" t="s">
        <v>560</v>
      </c>
      <c r="M42" s="146"/>
      <c r="N42" s="208">
        <v>23</v>
      </c>
      <c r="O42" s="211" t="s">
        <v>310</v>
      </c>
      <c r="P42" s="165" t="s">
        <v>174</v>
      </c>
      <c r="Q42" s="209" t="s">
        <v>564</v>
      </c>
      <c r="R42" s="209" t="s">
        <v>565</v>
      </c>
      <c r="S42" s="209" t="s">
        <v>566</v>
      </c>
      <c r="T42" s="210" t="s">
        <v>567</v>
      </c>
      <c r="U42" s="157">
        <v>616</v>
      </c>
      <c r="V42" s="144" t="s">
        <v>568</v>
      </c>
      <c r="W42" s="143">
        <f>IF(U42="","",U42*0.75)</f>
        <v>462</v>
      </c>
      <c r="X42" s="144" t="s">
        <v>568</v>
      </c>
      <c r="Y42" s="145" t="s">
        <v>569</v>
      </c>
    </row>
    <row r="43" spans="1:25" ht="12.75" customHeight="1" x14ac:dyDescent="0.15">
      <c r="A43" s="219"/>
      <c r="B43" s="211"/>
      <c r="C43" s="148" t="s">
        <v>168</v>
      </c>
      <c r="D43" s="209"/>
      <c r="E43" s="209"/>
      <c r="F43" s="209"/>
      <c r="G43" s="210"/>
      <c r="H43" s="149">
        <v>19</v>
      </c>
      <c r="I43" s="148" t="s">
        <v>570</v>
      </c>
      <c r="J43" s="149">
        <f>IF(H43="","",ROUND(H43*0.75,2))</f>
        <v>14.25</v>
      </c>
      <c r="K43" s="148" t="s">
        <v>570</v>
      </c>
      <c r="L43" s="151" t="s">
        <v>571</v>
      </c>
      <c r="M43" s="135"/>
      <c r="N43" s="217"/>
      <c r="O43" s="211"/>
      <c r="P43" s="148" t="s">
        <v>176</v>
      </c>
      <c r="Q43" s="209"/>
      <c r="R43" s="209"/>
      <c r="S43" s="209"/>
      <c r="T43" s="210"/>
      <c r="U43" s="149">
        <v>21.5</v>
      </c>
      <c r="V43" s="148" t="s">
        <v>570</v>
      </c>
      <c r="W43" s="149">
        <f>IF(U43="","",ROUND(U43*0.75,2))</f>
        <v>16.13</v>
      </c>
      <c r="X43" s="148" t="s">
        <v>570</v>
      </c>
      <c r="Y43" s="151" t="s">
        <v>572</v>
      </c>
    </row>
    <row r="44" spans="1:25" ht="12.75" customHeight="1" x14ac:dyDescent="0.15">
      <c r="A44" s="219"/>
      <c r="B44" s="211"/>
      <c r="C44" s="148" t="s">
        <v>503</v>
      </c>
      <c r="D44" s="209"/>
      <c r="E44" s="209"/>
      <c r="F44" s="209"/>
      <c r="G44" s="210"/>
      <c r="H44" s="149">
        <v>15</v>
      </c>
      <c r="I44" s="148" t="s">
        <v>570</v>
      </c>
      <c r="J44" s="149">
        <f t="shared" si="0"/>
        <v>11.25</v>
      </c>
      <c r="K44" s="148" t="s">
        <v>570</v>
      </c>
      <c r="L44" s="151"/>
      <c r="M44" s="135"/>
      <c r="N44" s="217"/>
      <c r="O44" s="211"/>
      <c r="P44" s="148" t="s">
        <v>178</v>
      </c>
      <c r="Q44" s="209"/>
      <c r="R44" s="209"/>
      <c r="S44" s="209"/>
      <c r="T44" s="210"/>
      <c r="U44" s="149">
        <v>18.7</v>
      </c>
      <c r="V44" s="148" t="s">
        <v>570</v>
      </c>
      <c r="W44" s="149">
        <f t="shared" si="1"/>
        <v>14.03</v>
      </c>
      <c r="X44" s="148" t="s">
        <v>570</v>
      </c>
      <c r="Y44" s="151"/>
    </row>
    <row r="45" spans="1:25" ht="12.75" customHeight="1" x14ac:dyDescent="0.15">
      <c r="A45" s="219"/>
      <c r="B45" s="211"/>
      <c r="C45" s="148" t="s">
        <v>108</v>
      </c>
      <c r="D45" s="209"/>
      <c r="E45" s="209"/>
      <c r="F45" s="209"/>
      <c r="G45" s="210"/>
      <c r="H45" s="149">
        <v>89.9</v>
      </c>
      <c r="I45" s="148" t="s">
        <v>570</v>
      </c>
      <c r="J45" s="149">
        <f t="shared" si="0"/>
        <v>67.430000000000007</v>
      </c>
      <c r="K45" s="148" t="s">
        <v>570</v>
      </c>
      <c r="L45" s="151"/>
      <c r="M45" s="135"/>
      <c r="N45" s="217"/>
      <c r="O45" s="211"/>
      <c r="P45" s="148"/>
      <c r="Q45" s="209"/>
      <c r="R45" s="209"/>
      <c r="S45" s="209"/>
      <c r="T45" s="210"/>
      <c r="U45" s="149">
        <v>86.5</v>
      </c>
      <c r="V45" s="148" t="s">
        <v>570</v>
      </c>
      <c r="W45" s="149">
        <f t="shared" si="1"/>
        <v>64.88</v>
      </c>
      <c r="X45" s="148" t="s">
        <v>570</v>
      </c>
      <c r="Y45" s="151"/>
    </row>
    <row r="46" spans="1:25" ht="12.75" customHeight="1" x14ac:dyDescent="0.15">
      <c r="A46" s="219"/>
      <c r="B46" s="211"/>
      <c r="C46" s="153"/>
      <c r="D46" s="209"/>
      <c r="E46" s="209"/>
      <c r="F46" s="209"/>
      <c r="G46" s="210"/>
      <c r="H46" s="154">
        <v>1.6</v>
      </c>
      <c r="I46" s="153" t="s">
        <v>570</v>
      </c>
      <c r="J46" s="154">
        <f t="shared" si="0"/>
        <v>1.2</v>
      </c>
      <c r="K46" s="153" t="s">
        <v>570</v>
      </c>
      <c r="L46" s="156" t="s">
        <v>573</v>
      </c>
      <c r="M46" s="135"/>
      <c r="N46" s="217"/>
      <c r="O46" s="211"/>
      <c r="P46" s="153"/>
      <c r="Q46" s="209"/>
      <c r="R46" s="209"/>
      <c r="S46" s="209"/>
      <c r="T46" s="210"/>
      <c r="U46" s="154">
        <v>1.4</v>
      </c>
      <c r="V46" s="153" t="s">
        <v>570</v>
      </c>
      <c r="W46" s="154">
        <f t="shared" si="1"/>
        <v>1.05</v>
      </c>
      <c r="X46" s="153" t="s">
        <v>570</v>
      </c>
      <c r="Y46" s="156"/>
    </row>
    <row r="47" spans="1:25" ht="12.75" customHeight="1" x14ac:dyDescent="0.15">
      <c r="A47" s="208">
        <v>9</v>
      </c>
      <c r="B47" s="211" t="s">
        <v>310</v>
      </c>
      <c r="C47" s="165" t="s">
        <v>174</v>
      </c>
      <c r="D47" s="209" t="s">
        <v>564</v>
      </c>
      <c r="E47" s="209" t="s">
        <v>565</v>
      </c>
      <c r="F47" s="209" t="s">
        <v>566</v>
      </c>
      <c r="G47" s="210" t="s">
        <v>567</v>
      </c>
      <c r="H47" s="157">
        <v>616</v>
      </c>
      <c r="I47" s="144" t="s">
        <v>568</v>
      </c>
      <c r="J47" s="143">
        <f>IF(H47="","",H47*0.75)</f>
        <v>462</v>
      </c>
      <c r="K47" s="144" t="s">
        <v>568</v>
      </c>
      <c r="L47" s="145" t="s">
        <v>569</v>
      </c>
      <c r="M47" s="146"/>
      <c r="N47" s="220" t="s">
        <v>574</v>
      </c>
      <c r="O47" s="222" t="s">
        <v>575</v>
      </c>
      <c r="P47" s="142" t="s">
        <v>184</v>
      </c>
      <c r="Q47" s="209" t="s">
        <v>576</v>
      </c>
      <c r="R47" s="209" t="s">
        <v>577</v>
      </c>
      <c r="S47" s="209" t="s">
        <v>578</v>
      </c>
      <c r="T47" s="210" t="s">
        <v>567</v>
      </c>
      <c r="U47" s="157">
        <v>592</v>
      </c>
      <c r="V47" s="144" t="s">
        <v>568</v>
      </c>
      <c r="W47" s="143">
        <f>IF(U47="","",U47*0.75)</f>
        <v>444</v>
      </c>
      <c r="X47" s="144" t="s">
        <v>568</v>
      </c>
      <c r="Y47" s="145" t="s">
        <v>569</v>
      </c>
    </row>
    <row r="48" spans="1:25" ht="12.75" customHeight="1" x14ac:dyDescent="0.15">
      <c r="A48" s="217"/>
      <c r="B48" s="211"/>
      <c r="C48" s="148" t="s">
        <v>176</v>
      </c>
      <c r="D48" s="209"/>
      <c r="E48" s="209"/>
      <c r="F48" s="209"/>
      <c r="G48" s="210"/>
      <c r="H48" s="149">
        <v>21.5</v>
      </c>
      <c r="I48" s="148" t="s">
        <v>570</v>
      </c>
      <c r="J48" s="149">
        <f>IF(H48="","",ROUND(H48*0.75,2))</f>
        <v>16.13</v>
      </c>
      <c r="K48" s="148" t="s">
        <v>570</v>
      </c>
      <c r="L48" s="151" t="s">
        <v>572</v>
      </c>
      <c r="M48" s="135"/>
      <c r="N48" s="221"/>
      <c r="O48" s="222"/>
      <c r="P48" s="161" t="s">
        <v>579</v>
      </c>
      <c r="Q48" s="209"/>
      <c r="R48" s="209"/>
      <c r="S48" s="209"/>
      <c r="T48" s="210"/>
      <c r="U48" s="149">
        <v>19.100000000000001</v>
      </c>
      <c r="V48" s="148" t="s">
        <v>570</v>
      </c>
      <c r="W48" s="149">
        <f>IF(U48="","",ROUND(U48*0.75,2))</f>
        <v>14.33</v>
      </c>
      <c r="X48" s="148" t="s">
        <v>570</v>
      </c>
      <c r="Y48" s="151" t="s">
        <v>536</v>
      </c>
    </row>
    <row r="49" spans="1:25" ht="12.75" customHeight="1" x14ac:dyDescent="0.15">
      <c r="A49" s="217"/>
      <c r="B49" s="211"/>
      <c r="C49" s="148" t="s">
        <v>178</v>
      </c>
      <c r="D49" s="209"/>
      <c r="E49" s="209"/>
      <c r="F49" s="209"/>
      <c r="G49" s="210"/>
      <c r="H49" s="149">
        <v>18.7</v>
      </c>
      <c r="I49" s="148" t="s">
        <v>570</v>
      </c>
      <c r="J49" s="149">
        <f t="shared" si="0"/>
        <v>14.03</v>
      </c>
      <c r="K49" s="148" t="s">
        <v>570</v>
      </c>
      <c r="L49" s="151"/>
      <c r="M49" s="135"/>
      <c r="N49" s="221"/>
      <c r="O49" s="222"/>
      <c r="P49" s="148" t="s">
        <v>139</v>
      </c>
      <c r="Q49" s="209"/>
      <c r="R49" s="209"/>
      <c r="S49" s="209"/>
      <c r="T49" s="210"/>
      <c r="U49" s="149">
        <v>19.100000000000001</v>
      </c>
      <c r="V49" s="148" t="s">
        <v>570</v>
      </c>
      <c r="W49" s="149">
        <f t="shared" si="1"/>
        <v>14.33</v>
      </c>
      <c r="X49" s="148" t="s">
        <v>570</v>
      </c>
      <c r="Y49" s="151"/>
    </row>
    <row r="50" spans="1:25" ht="12.75" customHeight="1" x14ac:dyDescent="0.15">
      <c r="A50" s="217"/>
      <c r="B50" s="211"/>
      <c r="C50" s="148"/>
      <c r="D50" s="209"/>
      <c r="E50" s="209"/>
      <c r="F50" s="209"/>
      <c r="G50" s="210"/>
      <c r="H50" s="149">
        <v>86.5</v>
      </c>
      <c r="I50" s="148" t="s">
        <v>570</v>
      </c>
      <c r="J50" s="149">
        <f t="shared" si="0"/>
        <v>64.88</v>
      </c>
      <c r="K50" s="148" t="s">
        <v>570</v>
      </c>
      <c r="L50" s="151"/>
      <c r="M50" s="135"/>
      <c r="N50" s="221"/>
      <c r="O50" s="222"/>
      <c r="P50" s="148"/>
      <c r="Q50" s="209"/>
      <c r="R50" s="209"/>
      <c r="S50" s="209"/>
      <c r="T50" s="210"/>
      <c r="U50" s="149">
        <v>82.9</v>
      </c>
      <c r="V50" s="148" t="s">
        <v>570</v>
      </c>
      <c r="W50" s="149">
        <f t="shared" si="1"/>
        <v>62.18</v>
      </c>
      <c r="X50" s="148" t="s">
        <v>570</v>
      </c>
      <c r="Y50" s="151"/>
    </row>
    <row r="51" spans="1:25" ht="12.75" customHeight="1" x14ac:dyDescent="0.15">
      <c r="A51" s="217"/>
      <c r="B51" s="211"/>
      <c r="C51" s="153"/>
      <c r="D51" s="209"/>
      <c r="E51" s="209"/>
      <c r="F51" s="209"/>
      <c r="G51" s="210"/>
      <c r="H51" s="154">
        <v>1.4</v>
      </c>
      <c r="I51" s="153" t="s">
        <v>570</v>
      </c>
      <c r="J51" s="154">
        <f t="shared" si="0"/>
        <v>1.05</v>
      </c>
      <c r="K51" s="153" t="s">
        <v>570</v>
      </c>
      <c r="L51" s="156"/>
      <c r="M51" s="135"/>
      <c r="N51" s="221"/>
      <c r="O51" s="222"/>
      <c r="P51" s="153"/>
      <c r="Q51" s="209"/>
      <c r="R51" s="209"/>
      <c r="S51" s="209"/>
      <c r="T51" s="210"/>
      <c r="U51" s="154">
        <v>1.2</v>
      </c>
      <c r="V51" s="153" t="s">
        <v>570</v>
      </c>
      <c r="W51" s="154">
        <f t="shared" si="1"/>
        <v>0.9</v>
      </c>
      <c r="X51" s="153" t="s">
        <v>570</v>
      </c>
      <c r="Y51" s="156"/>
    </row>
    <row r="52" spans="1:25" ht="12.75" customHeight="1" x14ac:dyDescent="0.15">
      <c r="A52" s="220" t="s">
        <v>580</v>
      </c>
      <c r="B52" s="222" t="s">
        <v>575</v>
      </c>
      <c r="C52" s="142" t="s">
        <v>184</v>
      </c>
      <c r="D52" s="209" t="s">
        <v>581</v>
      </c>
      <c r="E52" s="209" t="s">
        <v>582</v>
      </c>
      <c r="F52" s="209" t="s">
        <v>583</v>
      </c>
      <c r="G52" s="210" t="s">
        <v>584</v>
      </c>
      <c r="H52" s="157">
        <v>618</v>
      </c>
      <c r="I52" s="144" t="s">
        <v>568</v>
      </c>
      <c r="J52" s="143">
        <f>IF(H52="","",H52*0.75)</f>
        <v>463.5</v>
      </c>
      <c r="K52" s="144" t="s">
        <v>568</v>
      </c>
      <c r="L52" s="145" t="s">
        <v>569</v>
      </c>
      <c r="M52" s="146"/>
      <c r="N52" s="208">
        <v>25</v>
      </c>
      <c r="O52" s="211" t="s">
        <v>354</v>
      </c>
      <c r="P52" s="166" t="s">
        <v>191</v>
      </c>
      <c r="Q52" s="209" t="s">
        <v>585</v>
      </c>
      <c r="R52" s="209" t="s">
        <v>586</v>
      </c>
      <c r="S52" s="209" t="s">
        <v>587</v>
      </c>
      <c r="T52" s="210" t="s">
        <v>588</v>
      </c>
      <c r="U52" s="157">
        <v>639</v>
      </c>
      <c r="V52" s="144" t="s">
        <v>589</v>
      </c>
      <c r="W52" s="143">
        <f>IF(U52="","",U52*0.75)</f>
        <v>479.25</v>
      </c>
      <c r="X52" s="144" t="s">
        <v>589</v>
      </c>
      <c r="Y52" s="145" t="s">
        <v>590</v>
      </c>
    </row>
    <row r="53" spans="1:25" ht="12.75" customHeight="1" x14ac:dyDescent="0.15">
      <c r="A53" s="221"/>
      <c r="B53" s="222"/>
      <c r="C53" s="161" t="s">
        <v>591</v>
      </c>
      <c r="D53" s="209"/>
      <c r="E53" s="209"/>
      <c r="F53" s="209"/>
      <c r="G53" s="210"/>
      <c r="H53" s="149">
        <v>19.600000000000001</v>
      </c>
      <c r="I53" s="148" t="s">
        <v>592</v>
      </c>
      <c r="J53" s="149">
        <f>IF(H53="","",ROUND(H53*0.75,2))</f>
        <v>14.7</v>
      </c>
      <c r="K53" s="148" t="s">
        <v>592</v>
      </c>
      <c r="L53" s="151" t="s">
        <v>561</v>
      </c>
      <c r="M53" s="135"/>
      <c r="N53" s="217"/>
      <c r="O53" s="211"/>
      <c r="P53" s="148" t="s">
        <v>193</v>
      </c>
      <c r="Q53" s="209"/>
      <c r="R53" s="209"/>
      <c r="S53" s="209"/>
      <c r="T53" s="210"/>
      <c r="U53" s="149">
        <v>26.8</v>
      </c>
      <c r="V53" s="148" t="s">
        <v>592</v>
      </c>
      <c r="W53" s="149">
        <f>IF(U53="","",ROUND(U53*0.75,2))</f>
        <v>20.100000000000001</v>
      </c>
      <c r="X53" s="148" t="s">
        <v>592</v>
      </c>
      <c r="Y53" s="151" t="s">
        <v>593</v>
      </c>
    </row>
    <row r="54" spans="1:25" ht="12.75" customHeight="1" x14ac:dyDescent="0.15">
      <c r="A54" s="221"/>
      <c r="B54" s="222"/>
      <c r="C54" s="148" t="s">
        <v>139</v>
      </c>
      <c r="D54" s="209"/>
      <c r="E54" s="209"/>
      <c r="F54" s="209"/>
      <c r="G54" s="210"/>
      <c r="H54" s="149">
        <v>20</v>
      </c>
      <c r="I54" s="148" t="s">
        <v>592</v>
      </c>
      <c r="J54" s="149">
        <f t="shared" si="0"/>
        <v>15</v>
      </c>
      <c r="K54" s="148" t="s">
        <v>592</v>
      </c>
      <c r="L54" s="151"/>
      <c r="M54" s="135"/>
      <c r="N54" s="217"/>
      <c r="O54" s="211"/>
      <c r="P54" s="148" t="s">
        <v>594</v>
      </c>
      <c r="Q54" s="209"/>
      <c r="R54" s="209"/>
      <c r="S54" s="209"/>
      <c r="T54" s="210"/>
      <c r="U54" s="149">
        <v>18.8</v>
      </c>
      <c r="V54" s="148" t="s">
        <v>592</v>
      </c>
      <c r="W54" s="149">
        <f t="shared" si="1"/>
        <v>14.1</v>
      </c>
      <c r="X54" s="148" t="s">
        <v>592</v>
      </c>
      <c r="Y54" s="151"/>
    </row>
    <row r="55" spans="1:25" ht="12.75" customHeight="1" x14ac:dyDescent="0.15">
      <c r="A55" s="221"/>
      <c r="B55" s="222"/>
      <c r="C55" s="148"/>
      <c r="D55" s="209"/>
      <c r="E55" s="209"/>
      <c r="F55" s="209"/>
      <c r="G55" s="210"/>
      <c r="H55" s="149">
        <v>87</v>
      </c>
      <c r="I55" s="148" t="s">
        <v>592</v>
      </c>
      <c r="J55" s="149">
        <f t="shared" si="0"/>
        <v>65.25</v>
      </c>
      <c r="K55" s="148" t="s">
        <v>592</v>
      </c>
      <c r="L55" s="151"/>
      <c r="M55" s="135"/>
      <c r="N55" s="217"/>
      <c r="O55" s="211"/>
      <c r="P55" s="148"/>
      <c r="Q55" s="209"/>
      <c r="R55" s="209"/>
      <c r="S55" s="209"/>
      <c r="T55" s="210"/>
      <c r="U55" s="149">
        <v>89.3</v>
      </c>
      <c r="V55" s="148" t="s">
        <v>592</v>
      </c>
      <c r="W55" s="149">
        <f t="shared" si="1"/>
        <v>66.98</v>
      </c>
      <c r="X55" s="148" t="s">
        <v>592</v>
      </c>
      <c r="Y55" s="151"/>
    </row>
    <row r="56" spans="1:25" ht="12.75" customHeight="1" x14ac:dyDescent="0.15">
      <c r="A56" s="221"/>
      <c r="B56" s="222"/>
      <c r="C56" s="153"/>
      <c r="D56" s="209"/>
      <c r="E56" s="209"/>
      <c r="F56" s="209"/>
      <c r="G56" s="210"/>
      <c r="H56" s="154">
        <v>1.4</v>
      </c>
      <c r="I56" s="153" t="s">
        <v>592</v>
      </c>
      <c r="J56" s="154">
        <f t="shared" si="0"/>
        <v>1.05</v>
      </c>
      <c r="K56" s="153" t="s">
        <v>592</v>
      </c>
      <c r="L56" s="156"/>
      <c r="M56" s="135"/>
      <c r="N56" s="217"/>
      <c r="O56" s="211"/>
      <c r="P56" s="153"/>
      <c r="Q56" s="209"/>
      <c r="R56" s="209"/>
      <c r="S56" s="209"/>
      <c r="T56" s="210"/>
      <c r="U56" s="154">
        <v>1.4</v>
      </c>
      <c r="V56" s="153" t="s">
        <v>592</v>
      </c>
      <c r="W56" s="154">
        <f t="shared" si="1"/>
        <v>1.05</v>
      </c>
      <c r="X56" s="153" t="s">
        <v>592</v>
      </c>
      <c r="Y56" s="156"/>
    </row>
    <row r="57" spans="1:25" ht="12.75" customHeight="1" x14ac:dyDescent="0.15">
      <c r="A57" s="208">
        <v>11</v>
      </c>
      <c r="B57" s="211" t="s">
        <v>354</v>
      </c>
      <c r="C57" s="166" t="s">
        <v>191</v>
      </c>
      <c r="D57" s="209" t="s">
        <v>595</v>
      </c>
      <c r="E57" s="209" t="s">
        <v>586</v>
      </c>
      <c r="F57" s="209" t="s">
        <v>587</v>
      </c>
      <c r="G57" s="210" t="s">
        <v>588</v>
      </c>
      <c r="H57" s="157">
        <v>639</v>
      </c>
      <c r="I57" s="144" t="s">
        <v>589</v>
      </c>
      <c r="J57" s="143">
        <f>IF(H57="","",H57*0.75)</f>
        <v>479.25</v>
      </c>
      <c r="K57" s="144" t="s">
        <v>589</v>
      </c>
      <c r="L57" s="145" t="s">
        <v>590</v>
      </c>
      <c r="M57" s="146"/>
      <c r="N57" s="208">
        <v>26</v>
      </c>
      <c r="O57" s="211" t="s">
        <v>364</v>
      </c>
      <c r="P57" s="158" t="s">
        <v>201</v>
      </c>
      <c r="Q57" s="209" t="s">
        <v>596</v>
      </c>
      <c r="R57" s="209" t="s">
        <v>597</v>
      </c>
      <c r="S57" s="209" t="s">
        <v>598</v>
      </c>
      <c r="T57" s="210" t="s">
        <v>599</v>
      </c>
      <c r="U57" s="157">
        <v>617</v>
      </c>
      <c r="V57" s="144" t="s">
        <v>589</v>
      </c>
      <c r="W57" s="143">
        <f>IF(U57="","",U57*0.75)</f>
        <v>462.75</v>
      </c>
      <c r="X57" s="144" t="s">
        <v>589</v>
      </c>
      <c r="Y57" s="145" t="s">
        <v>590</v>
      </c>
    </row>
    <row r="58" spans="1:25" ht="12.75" customHeight="1" x14ac:dyDescent="0.15">
      <c r="A58" s="217"/>
      <c r="B58" s="211"/>
      <c r="C58" s="148" t="s">
        <v>193</v>
      </c>
      <c r="D58" s="209"/>
      <c r="E58" s="209"/>
      <c r="F58" s="209"/>
      <c r="G58" s="210"/>
      <c r="H58" s="149">
        <v>26.8</v>
      </c>
      <c r="I58" s="148" t="s">
        <v>592</v>
      </c>
      <c r="J58" s="149">
        <f>IF(H58="","",ROUND(H58*0.75,2))</f>
        <v>20.100000000000001</v>
      </c>
      <c r="K58" s="148" t="s">
        <v>592</v>
      </c>
      <c r="L58" s="151" t="s">
        <v>593</v>
      </c>
      <c r="M58" s="135"/>
      <c r="N58" s="217"/>
      <c r="O58" s="211"/>
      <c r="P58" s="159" t="s">
        <v>197</v>
      </c>
      <c r="Q58" s="209"/>
      <c r="R58" s="209"/>
      <c r="S58" s="209"/>
      <c r="T58" s="210"/>
      <c r="U58" s="149">
        <v>21.4</v>
      </c>
      <c r="V58" s="148" t="s">
        <v>592</v>
      </c>
      <c r="W58" s="149">
        <f>IF(U58="","",ROUND(U58*0.75,2))</f>
        <v>16.05</v>
      </c>
      <c r="X58" s="148" t="s">
        <v>592</v>
      </c>
      <c r="Y58" s="151" t="s">
        <v>600</v>
      </c>
    </row>
    <row r="59" spans="1:25" ht="12.75" customHeight="1" x14ac:dyDescent="0.15">
      <c r="A59" s="217"/>
      <c r="B59" s="211"/>
      <c r="C59" s="148" t="s">
        <v>594</v>
      </c>
      <c r="D59" s="209"/>
      <c r="E59" s="209"/>
      <c r="F59" s="209"/>
      <c r="G59" s="210"/>
      <c r="H59" s="149">
        <v>18.8</v>
      </c>
      <c r="I59" s="148" t="s">
        <v>592</v>
      </c>
      <c r="J59" s="149">
        <f t="shared" si="0"/>
        <v>14.1</v>
      </c>
      <c r="K59" s="148" t="s">
        <v>592</v>
      </c>
      <c r="L59" s="151"/>
      <c r="M59" s="135"/>
      <c r="N59" s="217"/>
      <c r="O59" s="211"/>
      <c r="P59" s="148" t="s">
        <v>135</v>
      </c>
      <c r="Q59" s="209"/>
      <c r="R59" s="209"/>
      <c r="S59" s="209"/>
      <c r="T59" s="210"/>
      <c r="U59" s="149">
        <v>21.4</v>
      </c>
      <c r="V59" s="148" t="s">
        <v>592</v>
      </c>
      <c r="W59" s="149">
        <f t="shared" si="1"/>
        <v>16.05</v>
      </c>
      <c r="X59" s="148" t="s">
        <v>592</v>
      </c>
      <c r="Y59" s="151" t="s">
        <v>601</v>
      </c>
    </row>
    <row r="60" spans="1:25" ht="12.75" customHeight="1" x14ac:dyDescent="0.15">
      <c r="A60" s="217"/>
      <c r="B60" s="211"/>
      <c r="C60" s="148"/>
      <c r="D60" s="209"/>
      <c r="E60" s="209"/>
      <c r="F60" s="209"/>
      <c r="G60" s="210"/>
      <c r="H60" s="149">
        <v>89.3</v>
      </c>
      <c r="I60" s="148" t="s">
        <v>592</v>
      </c>
      <c r="J60" s="149">
        <f t="shared" si="0"/>
        <v>66.98</v>
      </c>
      <c r="K60" s="148" t="s">
        <v>592</v>
      </c>
      <c r="L60" s="151"/>
      <c r="M60" s="135"/>
      <c r="N60" s="217"/>
      <c r="O60" s="211"/>
      <c r="P60" s="148"/>
      <c r="Q60" s="209"/>
      <c r="R60" s="209"/>
      <c r="S60" s="209"/>
      <c r="T60" s="210"/>
      <c r="U60" s="149">
        <v>81.5</v>
      </c>
      <c r="V60" s="148" t="s">
        <v>592</v>
      </c>
      <c r="W60" s="149">
        <f t="shared" si="1"/>
        <v>61.13</v>
      </c>
      <c r="X60" s="148" t="s">
        <v>592</v>
      </c>
      <c r="Y60" s="151"/>
    </row>
    <row r="61" spans="1:25" ht="12.75" customHeight="1" x14ac:dyDescent="0.15">
      <c r="A61" s="217"/>
      <c r="B61" s="211"/>
      <c r="C61" s="153"/>
      <c r="D61" s="209"/>
      <c r="E61" s="209"/>
      <c r="F61" s="209"/>
      <c r="G61" s="210"/>
      <c r="H61" s="154">
        <v>1.4</v>
      </c>
      <c r="I61" s="153" t="s">
        <v>592</v>
      </c>
      <c r="J61" s="154">
        <f t="shared" si="0"/>
        <v>1.05</v>
      </c>
      <c r="K61" s="153" t="s">
        <v>592</v>
      </c>
      <c r="L61" s="156"/>
      <c r="M61" s="135"/>
      <c r="N61" s="217"/>
      <c r="O61" s="211"/>
      <c r="P61" s="153"/>
      <c r="Q61" s="209"/>
      <c r="R61" s="209"/>
      <c r="S61" s="209"/>
      <c r="T61" s="210"/>
      <c r="U61" s="154">
        <v>1.6</v>
      </c>
      <c r="V61" s="153" t="s">
        <v>592</v>
      </c>
      <c r="W61" s="154">
        <f t="shared" si="1"/>
        <v>1.2</v>
      </c>
      <c r="X61" s="153" t="s">
        <v>592</v>
      </c>
      <c r="Y61" s="156"/>
    </row>
    <row r="62" spans="1:25" ht="12.75" customHeight="1" x14ac:dyDescent="0.15">
      <c r="A62" s="208">
        <v>12</v>
      </c>
      <c r="B62" s="211" t="s">
        <v>364</v>
      </c>
      <c r="C62" s="167" t="s">
        <v>201</v>
      </c>
      <c r="D62" s="209" t="s">
        <v>602</v>
      </c>
      <c r="E62" s="209" t="s">
        <v>597</v>
      </c>
      <c r="F62" s="209" t="s">
        <v>603</v>
      </c>
      <c r="G62" s="210" t="s">
        <v>599</v>
      </c>
      <c r="H62" s="157">
        <v>615</v>
      </c>
      <c r="I62" s="144" t="s">
        <v>589</v>
      </c>
      <c r="J62" s="143">
        <f>IF(H62="","",H62*0.75)</f>
        <v>461.25</v>
      </c>
      <c r="K62" s="144" t="s">
        <v>589</v>
      </c>
      <c r="L62" s="145" t="s">
        <v>590</v>
      </c>
      <c r="M62" s="146"/>
      <c r="N62" s="208">
        <v>27</v>
      </c>
      <c r="O62" s="211" t="s">
        <v>381</v>
      </c>
      <c r="P62" s="164" t="s">
        <v>604</v>
      </c>
      <c r="Q62" s="209" t="s">
        <v>605</v>
      </c>
      <c r="R62" s="209" t="s">
        <v>606</v>
      </c>
      <c r="S62" s="209" t="s">
        <v>607</v>
      </c>
      <c r="T62" s="210" t="s">
        <v>608</v>
      </c>
      <c r="U62" s="157">
        <v>670</v>
      </c>
      <c r="V62" s="144" t="s">
        <v>589</v>
      </c>
      <c r="W62" s="143">
        <f>IF(U62="","",U62*0.75)</f>
        <v>502.5</v>
      </c>
      <c r="X62" s="144" t="s">
        <v>589</v>
      </c>
      <c r="Y62" s="214"/>
    </row>
    <row r="63" spans="1:25" ht="12.75" customHeight="1" x14ac:dyDescent="0.15">
      <c r="A63" s="217"/>
      <c r="B63" s="211"/>
      <c r="C63" s="159" t="s">
        <v>197</v>
      </c>
      <c r="D63" s="209"/>
      <c r="E63" s="209"/>
      <c r="F63" s="209"/>
      <c r="G63" s="210"/>
      <c r="H63" s="149">
        <v>21.5</v>
      </c>
      <c r="I63" s="148" t="s">
        <v>592</v>
      </c>
      <c r="J63" s="149">
        <f>IF(H63="","",ROUND(H63*0.75,2))</f>
        <v>16.13</v>
      </c>
      <c r="K63" s="148" t="s">
        <v>592</v>
      </c>
      <c r="L63" s="151" t="s">
        <v>609</v>
      </c>
      <c r="M63" s="135"/>
      <c r="N63" s="217"/>
      <c r="O63" s="211"/>
      <c r="P63" s="148" t="s">
        <v>450</v>
      </c>
      <c r="Q63" s="209"/>
      <c r="R63" s="209"/>
      <c r="S63" s="209"/>
      <c r="T63" s="210"/>
      <c r="U63" s="149">
        <v>26.6</v>
      </c>
      <c r="V63" s="148" t="s">
        <v>592</v>
      </c>
      <c r="W63" s="149">
        <f>IF(U63="","",ROUND(U63*0.75,2))</f>
        <v>19.95</v>
      </c>
      <c r="X63" s="148" t="s">
        <v>592</v>
      </c>
      <c r="Y63" s="215"/>
    </row>
    <row r="64" spans="1:25" ht="12.75" customHeight="1" x14ac:dyDescent="0.15">
      <c r="A64" s="217"/>
      <c r="B64" s="211"/>
      <c r="C64" s="148" t="s">
        <v>131</v>
      </c>
      <c r="D64" s="209"/>
      <c r="E64" s="209"/>
      <c r="F64" s="209"/>
      <c r="G64" s="210"/>
      <c r="H64" s="149">
        <v>21.4</v>
      </c>
      <c r="I64" s="148" t="s">
        <v>592</v>
      </c>
      <c r="J64" s="149">
        <f t="shared" si="0"/>
        <v>16.05</v>
      </c>
      <c r="K64" s="148" t="s">
        <v>592</v>
      </c>
      <c r="L64" s="151" t="s">
        <v>610</v>
      </c>
      <c r="M64" s="135"/>
      <c r="N64" s="217"/>
      <c r="O64" s="211"/>
      <c r="P64" s="161" t="s">
        <v>529</v>
      </c>
      <c r="Q64" s="209"/>
      <c r="R64" s="209"/>
      <c r="S64" s="209"/>
      <c r="T64" s="210"/>
      <c r="U64" s="149">
        <v>19.7</v>
      </c>
      <c r="V64" s="148" t="s">
        <v>592</v>
      </c>
      <c r="W64" s="149">
        <f t="shared" si="1"/>
        <v>14.78</v>
      </c>
      <c r="X64" s="148" t="s">
        <v>592</v>
      </c>
      <c r="Y64" s="215"/>
    </row>
    <row r="65" spans="1:25" ht="12.75" customHeight="1" x14ac:dyDescent="0.15">
      <c r="A65" s="217"/>
      <c r="B65" s="211"/>
      <c r="C65" s="148"/>
      <c r="D65" s="209"/>
      <c r="E65" s="209"/>
      <c r="F65" s="209"/>
      <c r="G65" s="210"/>
      <c r="H65" s="149">
        <v>81.5</v>
      </c>
      <c r="I65" s="148" t="s">
        <v>592</v>
      </c>
      <c r="J65" s="149">
        <f t="shared" si="0"/>
        <v>61.13</v>
      </c>
      <c r="K65" s="148" t="s">
        <v>592</v>
      </c>
      <c r="L65" s="151"/>
      <c r="M65" s="135"/>
      <c r="N65" s="217"/>
      <c r="O65" s="211"/>
      <c r="P65" s="148" t="s">
        <v>139</v>
      </c>
      <c r="Q65" s="209"/>
      <c r="R65" s="209"/>
      <c r="S65" s="209"/>
      <c r="T65" s="210"/>
      <c r="U65" s="149">
        <v>93.4</v>
      </c>
      <c r="V65" s="148" t="s">
        <v>592</v>
      </c>
      <c r="W65" s="149">
        <f t="shared" si="1"/>
        <v>70.05</v>
      </c>
      <c r="X65" s="148" t="s">
        <v>592</v>
      </c>
      <c r="Y65" s="215"/>
    </row>
    <row r="66" spans="1:25" ht="12.75" customHeight="1" x14ac:dyDescent="0.15">
      <c r="A66" s="217"/>
      <c r="B66" s="211"/>
      <c r="C66" s="153"/>
      <c r="D66" s="209"/>
      <c r="E66" s="209"/>
      <c r="F66" s="209"/>
      <c r="G66" s="210"/>
      <c r="H66" s="154">
        <v>1.6</v>
      </c>
      <c r="I66" s="153" t="s">
        <v>592</v>
      </c>
      <c r="J66" s="154">
        <f t="shared" si="0"/>
        <v>1.2</v>
      </c>
      <c r="K66" s="153" t="s">
        <v>592</v>
      </c>
      <c r="L66" s="156"/>
      <c r="M66" s="135"/>
      <c r="N66" s="217"/>
      <c r="O66" s="211"/>
      <c r="P66" s="153"/>
      <c r="Q66" s="209"/>
      <c r="R66" s="209"/>
      <c r="S66" s="209"/>
      <c r="T66" s="210"/>
      <c r="U66" s="154">
        <v>2.9</v>
      </c>
      <c r="V66" s="153" t="s">
        <v>592</v>
      </c>
      <c r="W66" s="154">
        <f t="shared" si="1"/>
        <v>2.1800000000000002</v>
      </c>
      <c r="X66" s="153" t="s">
        <v>592</v>
      </c>
      <c r="Y66" s="216"/>
    </row>
    <row r="67" spans="1:25" ht="12.75" customHeight="1" x14ac:dyDescent="0.15">
      <c r="A67" s="208">
        <v>13</v>
      </c>
      <c r="B67" s="211" t="s">
        <v>381</v>
      </c>
      <c r="C67" s="164" t="s">
        <v>604</v>
      </c>
      <c r="D67" s="209" t="s">
        <v>605</v>
      </c>
      <c r="E67" s="209" t="s">
        <v>611</v>
      </c>
      <c r="F67" s="209" t="s">
        <v>612</v>
      </c>
      <c r="G67" s="210" t="s">
        <v>608</v>
      </c>
      <c r="H67" s="157">
        <v>655</v>
      </c>
      <c r="I67" s="144" t="s">
        <v>589</v>
      </c>
      <c r="J67" s="143">
        <f>IF(H67="","",H67*0.75)</f>
        <v>491.25</v>
      </c>
      <c r="K67" s="144" t="s">
        <v>589</v>
      </c>
      <c r="L67" s="214"/>
      <c r="M67" s="146"/>
      <c r="N67" s="208">
        <v>28</v>
      </c>
      <c r="O67" s="211" t="s">
        <v>396</v>
      </c>
      <c r="P67" s="168" t="s">
        <v>613</v>
      </c>
      <c r="Q67" s="209" t="s">
        <v>614</v>
      </c>
      <c r="R67" s="209" t="s">
        <v>615</v>
      </c>
      <c r="S67" s="209" t="s">
        <v>616</v>
      </c>
      <c r="T67" s="210" t="s">
        <v>617</v>
      </c>
      <c r="U67" s="157">
        <v>655</v>
      </c>
      <c r="V67" s="144" t="s">
        <v>589</v>
      </c>
      <c r="W67" s="143">
        <f>IF(U67="","",U67*0.75)</f>
        <v>491.25</v>
      </c>
      <c r="X67" s="144" t="s">
        <v>589</v>
      </c>
      <c r="Y67" s="214"/>
    </row>
    <row r="68" spans="1:25" ht="12.75" customHeight="1" x14ac:dyDescent="0.15">
      <c r="A68" s="217"/>
      <c r="B68" s="211"/>
      <c r="C68" s="148" t="s">
        <v>450</v>
      </c>
      <c r="D68" s="209"/>
      <c r="E68" s="209"/>
      <c r="F68" s="209"/>
      <c r="G68" s="210"/>
      <c r="H68" s="149">
        <v>25.2</v>
      </c>
      <c r="I68" s="148" t="s">
        <v>592</v>
      </c>
      <c r="J68" s="149">
        <f>IF(H68="","",ROUND(H68*0.75,2))</f>
        <v>18.899999999999999</v>
      </c>
      <c r="K68" s="148" t="s">
        <v>592</v>
      </c>
      <c r="L68" s="215"/>
      <c r="M68" s="135"/>
      <c r="N68" s="217"/>
      <c r="O68" s="211"/>
      <c r="P68" s="148" t="s">
        <v>618</v>
      </c>
      <c r="Q68" s="209"/>
      <c r="R68" s="209"/>
      <c r="S68" s="209"/>
      <c r="T68" s="210"/>
      <c r="U68" s="149">
        <v>23.9</v>
      </c>
      <c r="V68" s="148" t="s">
        <v>592</v>
      </c>
      <c r="W68" s="149">
        <f>IF(U68="","",ROUND(U68*0.75,2))</f>
        <v>17.93</v>
      </c>
      <c r="X68" s="148" t="s">
        <v>592</v>
      </c>
      <c r="Y68" s="215"/>
    </row>
    <row r="69" spans="1:25" ht="12.75" customHeight="1" x14ac:dyDescent="0.15">
      <c r="A69" s="217"/>
      <c r="B69" s="211"/>
      <c r="C69" s="169" t="s">
        <v>529</v>
      </c>
      <c r="D69" s="209"/>
      <c r="E69" s="209"/>
      <c r="F69" s="209"/>
      <c r="G69" s="210"/>
      <c r="H69" s="149">
        <v>18.600000000000001</v>
      </c>
      <c r="I69" s="148" t="s">
        <v>592</v>
      </c>
      <c r="J69" s="149">
        <f t="shared" si="0"/>
        <v>13.95</v>
      </c>
      <c r="K69" s="148" t="s">
        <v>592</v>
      </c>
      <c r="L69" s="215"/>
      <c r="M69" s="135"/>
      <c r="N69" s="217"/>
      <c r="O69" s="211"/>
      <c r="P69" s="148" t="s">
        <v>619</v>
      </c>
      <c r="Q69" s="209"/>
      <c r="R69" s="209"/>
      <c r="S69" s="209"/>
      <c r="T69" s="210"/>
      <c r="U69" s="149">
        <v>16.8</v>
      </c>
      <c r="V69" s="148" t="s">
        <v>592</v>
      </c>
      <c r="W69" s="149">
        <f t="shared" si="1"/>
        <v>12.6</v>
      </c>
      <c r="X69" s="148" t="s">
        <v>592</v>
      </c>
      <c r="Y69" s="215"/>
    </row>
    <row r="70" spans="1:25" ht="12.75" customHeight="1" x14ac:dyDescent="0.15">
      <c r="A70" s="217"/>
      <c r="B70" s="211"/>
      <c r="C70" s="148" t="s">
        <v>66</v>
      </c>
      <c r="D70" s="209"/>
      <c r="E70" s="209"/>
      <c r="F70" s="209"/>
      <c r="G70" s="210"/>
      <c r="H70" s="149">
        <v>94.1</v>
      </c>
      <c r="I70" s="148" t="s">
        <v>592</v>
      </c>
      <c r="J70" s="149">
        <f t="shared" si="0"/>
        <v>70.58</v>
      </c>
      <c r="K70" s="148" t="s">
        <v>592</v>
      </c>
      <c r="L70" s="215"/>
      <c r="M70" s="135"/>
      <c r="N70" s="217"/>
      <c r="O70" s="211"/>
      <c r="P70" s="148" t="s">
        <v>620</v>
      </c>
      <c r="Q70" s="209"/>
      <c r="R70" s="209"/>
      <c r="S70" s="209"/>
      <c r="T70" s="210"/>
      <c r="U70" s="149">
        <v>99.5</v>
      </c>
      <c r="V70" s="148" t="s">
        <v>592</v>
      </c>
      <c r="W70" s="149">
        <f t="shared" si="1"/>
        <v>74.63</v>
      </c>
      <c r="X70" s="148" t="s">
        <v>592</v>
      </c>
      <c r="Y70" s="215"/>
    </row>
    <row r="71" spans="1:25" ht="12.75" customHeight="1" x14ac:dyDescent="0.15">
      <c r="A71" s="217"/>
      <c r="B71" s="211"/>
      <c r="C71" s="153"/>
      <c r="D71" s="209"/>
      <c r="E71" s="209"/>
      <c r="F71" s="209"/>
      <c r="G71" s="210"/>
      <c r="H71" s="154">
        <v>2.9</v>
      </c>
      <c r="I71" s="153" t="s">
        <v>592</v>
      </c>
      <c r="J71" s="154">
        <f t="shared" si="0"/>
        <v>2.1800000000000002</v>
      </c>
      <c r="K71" s="153" t="s">
        <v>592</v>
      </c>
      <c r="L71" s="216"/>
      <c r="M71" s="135"/>
      <c r="N71" s="217"/>
      <c r="O71" s="211"/>
      <c r="P71" s="153"/>
      <c r="Q71" s="209"/>
      <c r="R71" s="209"/>
      <c r="S71" s="209"/>
      <c r="T71" s="210"/>
      <c r="U71" s="154">
        <v>1.1000000000000001</v>
      </c>
      <c r="V71" s="153" t="s">
        <v>592</v>
      </c>
      <c r="W71" s="154">
        <f t="shared" si="1"/>
        <v>0.83</v>
      </c>
      <c r="X71" s="153" t="s">
        <v>592</v>
      </c>
      <c r="Y71" s="216"/>
    </row>
    <row r="72" spans="1:25" ht="12.75" customHeight="1" x14ac:dyDescent="0.15">
      <c r="A72" s="208">
        <v>14</v>
      </c>
      <c r="B72" s="211" t="s">
        <v>396</v>
      </c>
      <c r="C72" s="168" t="s">
        <v>613</v>
      </c>
      <c r="D72" s="209" t="s">
        <v>614</v>
      </c>
      <c r="E72" s="209" t="s">
        <v>615</v>
      </c>
      <c r="F72" s="209" t="s">
        <v>616</v>
      </c>
      <c r="G72" s="210" t="s">
        <v>617</v>
      </c>
      <c r="H72" s="157">
        <v>655</v>
      </c>
      <c r="I72" s="144" t="s">
        <v>589</v>
      </c>
      <c r="J72" s="143">
        <f>IF(H72="","",H72*0.75)</f>
        <v>491.25</v>
      </c>
      <c r="K72" s="144" t="s">
        <v>589</v>
      </c>
      <c r="L72" s="214"/>
      <c r="M72" s="146"/>
      <c r="N72" s="208">
        <v>29</v>
      </c>
      <c r="O72" s="211" t="s">
        <v>306</v>
      </c>
      <c r="P72" s="142" t="s">
        <v>37</v>
      </c>
      <c r="Q72" s="209" t="s">
        <v>621</v>
      </c>
      <c r="R72" s="209" t="s">
        <v>622</v>
      </c>
      <c r="S72" s="209" t="s">
        <v>623</v>
      </c>
      <c r="T72" s="210" t="s">
        <v>624</v>
      </c>
      <c r="U72" s="157">
        <v>642</v>
      </c>
      <c r="V72" s="144" t="s">
        <v>589</v>
      </c>
      <c r="W72" s="143">
        <f>IF(U72="","",U72*0.75)</f>
        <v>481.5</v>
      </c>
      <c r="X72" s="144" t="s">
        <v>589</v>
      </c>
      <c r="Y72" s="214"/>
    </row>
    <row r="73" spans="1:25" ht="12.75" customHeight="1" x14ac:dyDescent="0.15">
      <c r="A73" s="217"/>
      <c r="B73" s="211"/>
      <c r="C73" s="148" t="s">
        <v>618</v>
      </c>
      <c r="D73" s="212"/>
      <c r="E73" s="212"/>
      <c r="F73" s="212"/>
      <c r="G73" s="223"/>
      <c r="H73" s="149">
        <v>23.9</v>
      </c>
      <c r="I73" s="148" t="s">
        <v>592</v>
      </c>
      <c r="J73" s="149">
        <f>IF(H73="","",ROUND(H73*0.75,2))</f>
        <v>17.93</v>
      </c>
      <c r="K73" s="148" t="s">
        <v>592</v>
      </c>
      <c r="L73" s="215"/>
      <c r="M73" s="135"/>
      <c r="N73" s="217"/>
      <c r="O73" s="211"/>
      <c r="P73" s="148" t="s">
        <v>58</v>
      </c>
      <c r="Q73" s="212"/>
      <c r="R73" s="212"/>
      <c r="S73" s="212"/>
      <c r="T73" s="223"/>
      <c r="U73" s="149">
        <v>19.5</v>
      </c>
      <c r="V73" s="148" t="s">
        <v>592</v>
      </c>
      <c r="W73" s="149">
        <f>IF(U73="","",ROUND(U73*0.75,2))</f>
        <v>14.63</v>
      </c>
      <c r="X73" s="148" t="s">
        <v>592</v>
      </c>
      <c r="Y73" s="215"/>
    </row>
    <row r="74" spans="1:25" ht="12.75" customHeight="1" x14ac:dyDescent="0.15">
      <c r="A74" s="217"/>
      <c r="B74" s="211"/>
      <c r="C74" s="148" t="s">
        <v>619</v>
      </c>
      <c r="D74" s="212"/>
      <c r="E74" s="212"/>
      <c r="F74" s="212"/>
      <c r="G74" s="223"/>
      <c r="H74" s="149">
        <v>16.8</v>
      </c>
      <c r="I74" s="148" t="s">
        <v>592</v>
      </c>
      <c r="J74" s="149">
        <f t="shared" si="0"/>
        <v>12.6</v>
      </c>
      <c r="K74" s="148" t="s">
        <v>592</v>
      </c>
      <c r="L74" s="215"/>
      <c r="M74" s="135"/>
      <c r="N74" s="217"/>
      <c r="O74" s="211"/>
      <c r="P74" s="148" t="s">
        <v>66</v>
      </c>
      <c r="Q74" s="212"/>
      <c r="R74" s="212"/>
      <c r="S74" s="212"/>
      <c r="T74" s="223"/>
      <c r="U74" s="149">
        <v>21.4</v>
      </c>
      <c r="V74" s="148" t="s">
        <v>592</v>
      </c>
      <c r="W74" s="149">
        <f t="shared" si="1"/>
        <v>16.05</v>
      </c>
      <c r="X74" s="148" t="s">
        <v>592</v>
      </c>
      <c r="Y74" s="215"/>
    </row>
    <row r="75" spans="1:25" ht="12.75" customHeight="1" x14ac:dyDescent="0.15">
      <c r="A75" s="217"/>
      <c r="B75" s="211"/>
      <c r="C75" s="148" t="s">
        <v>620</v>
      </c>
      <c r="D75" s="212"/>
      <c r="E75" s="212"/>
      <c r="F75" s="212"/>
      <c r="G75" s="223"/>
      <c r="H75" s="149">
        <v>99.5</v>
      </c>
      <c r="I75" s="148" t="s">
        <v>592</v>
      </c>
      <c r="J75" s="149">
        <f t="shared" si="0"/>
        <v>74.63</v>
      </c>
      <c r="K75" s="148" t="s">
        <v>592</v>
      </c>
      <c r="L75" s="215"/>
      <c r="M75" s="135"/>
      <c r="N75" s="217"/>
      <c r="O75" s="211"/>
      <c r="P75" s="148"/>
      <c r="Q75" s="212"/>
      <c r="R75" s="212"/>
      <c r="S75" s="212"/>
      <c r="T75" s="223"/>
      <c r="U75" s="149">
        <v>91</v>
      </c>
      <c r="V75" s="148" t="s">
        <v>592</v>
      </c>
      <c r="W75" s="149">
        <f t="shared" si="1"/>
        <v>68.25</v>
      </c>
      <c r="X75" s="148" t="s">
        <v>592</v>
      </c>
      <c r="Y75" s="215"/>
    </row>
    <row r="76" spans="1:25" ht="12.75" customHeight="1" x14ac:dyDescent="0.15">
      <c r="A76" s="217"/>
      <c r="B76" s="211"/>
      <c r="C76" s="153"/>
      <c r="D76" s="212"/>
      <c r="E76" s="212"/>
      <c r="F76" s="212"/>
      <c r="G76" s="223"/>
      <c r="H76" s="154">
        <v>1.1000000000000001</v>
      </c>
      <c r="I76" s="153" t="s">
        <v>592</v>
      </c>
      <c r="J76" s="154">
        <f t="shared" si="0"/>
        <v>0.83</v>
      </c>
      <c r="K76" s="153" t="s">
        <v>592</v>
      </c>
      <c r="L76" s="216"/>
      <c r="M76" s="135"/>
      <c r="N76" s="217"/>
      <c r="O76" s="211"/>
      <c r="P76" s="153"/>
      <c r="Q76" s="212"/>
      <c r="R76" s="212"/>
      <c r="S76" s="212"/>
      <c r="T76" s="223"/>
      <c r="U76" s="154">
        <v>1.9</v>
      </c>
      <c r="V76" s="153" t="s">
        <v>592</v>
      </c>
      <c r="W76" s="154">
        <f t="shared" si="1"/>
        <v>1.43</v>
      </c>
      <c r="X76" s="153" t="s">
        <v>592</v>
      </c>
      <c r="Y76" s="216"/>
    </row>
    <row r="77" spans="1:25" ht="12.75" customHeight="1" x14ac:dyDescent="0.15">
      <c r="A77" s="208">
        <v>15</v>
      </c>
      <c r="B77" s="208" t="s">
        <v>306</v>
      </c>
      <c r="C77" s="142" t="s">
        <v>37</v>
      </c>
      <c r="D77" s="209" t="s">
        <v>625</v>
      </c>
      <c r="E77" s="209" t="s">
        <v>597</v>
      </c>
      <c r="F77" s="209" t="s">
        <v>626</v>
      </c>
      <c r="G77" s="210" t="s">
        <v>624</v>
      </c>
      <c r="H77" s="157">
        <v>642</v>
      </c>
      <c r="I77" s="144" t="s">
        <v>589</v>
      </c>
      <c r="J77" s="143">
        <f>IF(H77="","",H77*0.75)</f>
        <v>481.5</v>
      </c>
      <c r="K77" s="144" t="s">
        <v>589</v>
      </c>
      <c r="L77" s="145" t="s">
        <v>590</v>
      </c>
      <c r="M77" s="146"/>
      <c r="N77" s="208">
        <v>30</v>
      </c>
      <c r="O77" s="208" t="s">
        <v>310</v>
      </c>
      <c r="P77" s="147" t="s">
        <v>97</v>
      </c>
      <c r="Q77" s="209" t="s">
        <v>627</v>
      </c>
      <c r="R77" s="209" t="s">
        <v>628</v>
      </c>
      <c r="S77" s="209" t="s">
        <v>629</v>
      </c>
      <c r="T77" s="210" t="s">
        <v>630</v>
      </c>
      <c r="U77" s="157">
        <v>667</v>
      </c>
      <c r="V77" s="144" t="s">
        <v>589</v>
      </c>
      <c r="W77" s="143">
        <f>IF(U77="","",U77*0.75)</f>
        <v>500.25</v>
      </c>
      <c r="X77" s="144" t="s">
        <v>589</v>
      </c>
      <c r="Y77" s="214"/>
    </row>
    <row r="78" spans="1:25" ht="12.75" customHeight="1" x14ac:dyDescent="0.15">
      <c r="A78" s="208"/>
      <c r="B78" s="208"/>
      <c r="C78" s="148" t="s">
        <v>58</v>
      </c>
      <c r="D78" s="209"/>
      <c r="E78" s="209"/>
      <c r="F78" s="209"/>
      <c r="G78" s="210"/>
      <c r="H78" s="149">
        <v>19.5</v>
      </c>
      <c r="I78" s="148" t="s">
        <v>592</v>
      </c>
      <c r="J78" s="149">
        <f>IF(H78="","",ROUND(H78*0.75,2))</f>
        <v>14.63</v>
      </c>
      <c r="K78" s="148" t="s">
        <v>592</v>
      </c>
      <c r="L78" s="151" t="s">
        <v>631</v>
      </c>
      <c r="M78" s="135"/>
      <c r="N78" s="208"/>
      <c r="O78" s="208"/>
      <c r="P78" s="148" t="s">
        <v>104</v>
      </c>
      <c r="Q78" s="209"/>
      <c r="R78" s="209"/>
      <c r="S78" s="209"/>
      <c r="T78" s="210"/>
      <c r="U78" s="149">
        <v>26.3</v>
      </c>
      <c r="V78" s="148" t="s">
        <v>592</v>
      </c>
      <c r="W78" s="149">
        <f>IF(U78="","",ROUND(U78*0.75,2))</f>
        <v>19.73</v>
      </c>
      <c r="X78" s="148" t="s">
        <v>592</v>
      </c>
      <c r="Y78" s="215"/>
    </row>
    <row r="79" spans="1:25" ht="12.75" customHeight="1" x14ac:dyDescent="0.15">
      <c r="A79" s="208"/>
      <c r="B79" s="208"/>
      <c r="C79" s="148" t="s">
        <v>66</v>
      </c>
      <c r="D79" s="209"/>
      <c r="E79" s="209"/>
      <c r="F79" s="209"/>
      <c r="G79" s="210"/>
      <c r="H79" s="149">
        <v>21.4</v>
      </c>
      <c r="I79" s="148" t="s">
        <v>592</v>
      </c>
      <c r="J79" s="149">
        <f>IF(H79="","",ROUND(H79*0.75,2))</f>
        <v>16.05</v>
      </c>
      <c r="K79" s="148" t="s">
        <v>592</v>
      </c>
      <c r="L79" s="151"/>
      <c r="M79" s="135"/>
      <c r="N79" s="208"/>
      <c r="O79" s="208"/>
      <c r="P79" s="148" t="s">
        <v>503</v>
      </c>
      <c r="Q79" s="209"/>
      <c r="R79" s="209"/>
      <c r="S79" s="209"/>
      <c r="T79" s="210"/>
      <c r="U79" s="149">
        <v>19</v>
      </c>
      <c r="V79" s="148" t="s">
        <v>592</v>
      </c>
      <c r="W79" s="149">
        <f>IF(U79="","",ROUND(U79*0.75,2))</f>
        <v>14.25</v>
      </c>
      <c r="X79" s="148" t="s">
        <v>592</v>
      </c>
      <c r="Y79" s="215"/>
    </row>
    <row r="80" spans="1:25" ht="12.75" customHeight="1" x14ac:dyDescent="0.15">
      <c r="A80" s="208"/>
      <c r="B80" s="208"/>
      <c r="C80" s="148"/>
      <c r="D80" s="209"/>
      <c r="E80" s="209"/>
      <c r="F80" s="209"/>
      <c r="G80" s="210"/>
      <c r="H80" s="149">
        <v>91</v>
      </c>
      <c r="I80" s="148" t="s">
        <v>592</v>
      </c>
      <c r="J80" s="149">
        <f>IF(H80="","",ROUND(H80*0.75,2))</f>
        <v>68.25</v>
      </c>
      <c r="K80" s="148" t="s">
        <v>592</v>
      </c>
      <c r="L80" s="151"/>
      <c r="M80" s="135"/>
      <c r="N80" s="208"/>
      <c r="O80" s="208"/>
      <c r="P80" s="148" t="s">
        <v>162</v>
      </c>
      <c r="Q80" s="209"/>
      <c r="R80" s="209"/>
      <c r="S80" s="209"/>
      <c r="T80" s="210"/>
      <c r="U80" s="149">
        <v>95.2</v>
      </c>
      <c r="V80" s="148" t="s">
        <v>592</v>
      </c>
      <c r="W80" s="149">
        <f>IF(U80="","",ROUND(U80*0.75,2))</f>
        <v>71.400000000000006</v>
      </c>
      <c r="X80" s="148" t="s">
        <v>592</v>
      </c>
      <c r="Y80" s="215"/>
    </row>
    <row r="81" spans="1:26" ht="12.75" customHeight="1" x14ac:dyDescent="0.15">
      <c r="A81" s="208"/>
      <c r="B81" s="208"/>
      <c r="C81" s="153"/>
      <c r="D81" s="209"/>
      <c r="E81" s="209"/>
      <c r="F81" s="209"/>
      <c r="G81" s="210"/>
      <c r="H81" s="154">
        <v>1.9</v>
      </c>
      <c r="I81" s="153" t="s">
        <v>592</v>
      </c>
      <c r="J81" s="154">
        <f>IF(H81="","",ROUND(H81*0.75,2))</f>
        <v>1.43</v>
      </c>
      <c r="K81" s="153" t="s">
        <v>592</v>
      </c>
      <c r="L81" s="156"/>
      <c r="M81" s="135"/>
      <c r="N81" s="229"/>
      <c r="O81" s="229"/>
      <c r="P81" s="148"/>
      <c r="Q81" s="230"/>
      <c r="R81" s="230"/>
      <c r="S81" s="230"/>
      <c r="T81" s="231"/>
      <c r="U81" s="149">
        <v>1.7</v>
      </c>
      <c r="V81" s="148" t="s">
        <v>592</v>
      </c>
      <c r="W81" s="149">
        <f>IF(U81="","",ROUND(U81*0.75,2))</f>
        <v>1.28</v>
      </c>
      <c r="X81" s="148" t="s">
        <v>592</v>
      </c>
      <c r="Y81" s="216"/>
    </row>
    <row r="82" spans="1:26" ht="12.75" customHeight="1" x14ac:dyDescent="0.15">
      <c r="A82" s="208" t="s">
        <v>632</v>
      </c>
      <c r="B82" s="208"/>
      <c r="C82" s="139" t="s">
        <v>633</v>
      </c>
      <c r="D82" s="224" t="s">
        <v>634</v>
      </c>
      <c r="E82" s="225"/>
      <c r="F82" s="225"/>
      <c r="G82" s="225"/>
      <c r="H82" s="226"/>
      <c r="I82" s="135"/>
      <c r="J82" s="152"/>
      <c r="K82" s="135"/>
      <c r="L82" s="152"/>
      <c r="M82" s="135"/>
      <c r="N82" s="227" t="s">
        <v>635</v>
      </c>
      <c r="O82" s="227"/>
      <c r="P82" s="227"/>
      <c r="Q82" s="227"/>
      <c r="R82" s="227"/>
      <c r="S82" s="227"/>
      <c r="T82" s="227"/>
      <c r="U82" s="227"/>
      <c r="V82" s="170"/>
      <c r="W82" s="171"/>
      <c r="X82" s="170"/>
      <c r="Y82" s="172"/>
    </row>
    <row r="83" spans="1:26" ht="12.75" customHeight="1" x14ac:dyDescent="0.15">
      <c r="A83" s="208"/>
      <c r="B83" s="208"/>
      <c r="C83" s="139" t="s">
        <v>636</v>
      </c>
      <c r="D83" s="173" t="s">
        <v>637</v>
      </c>
      <c r="E83" s="173" t="s">
        <v>638</v>
      </c>
      <c r="F83" s="173" t="s">
        <v>639</v>
      </c>
      <c r="G83" s="173" t="s">
        <v>640</v>
      </c>
      <c r="H83" s="173" t="s">
        <v>641</v>
      </c>
      <c r="I83" s="135"/>
      <c r="J83" s="134"/>
      <c r="K83" s="135"/>
      <c r="L83" s="134"/>
      <c r="M83" s="135"/>
      <c r="N83" s="228"/>
      <c r="O83" s="228"/>
      <c r="P83" s="228"/>
      <c r="Q83" s="228"/>
      <c r="R83" s="228"/>
      <c r="S83" s="228"/>
      <c r="T83" s="228"/>
      <c r="U83" s="228"/>
      <c r="V83" s="174"/>
      <c r="W83" s="175"/>
      <c r="X83" s="174"/>
      <c r="Y83" s="176"/>
      <c r="Z83" s="135"/>
    </row>
    <row r="84" spans="1:26" ht="12.75" customHeight="1" x14ac:dyDescent="0.15">
      <c r="A84" s="177" t="s">
        <v>642</v>
      </c>
      <c r="B84" s="178" t="s">
        <v>643</v>
      </c>
      <c r="C84" s="179" t="s">
        <v>644</v>
      </c>
      <c r="D84" s="180">
        <f>18766/30</f>
        <v>625.5333333333333</v>
      </c>
      <c r="E84" s="181">
        <f>665/30</f>
        <v>22.166666666666668</v>
      </c>
      <c r="F84" s="181">
        <f>587.4/30</f>
        <v>19.579999999999998</v>
      </c>
      <c r="G84" s="181">
        <f>2633.2/30</f>
        <v>87.773333333333326</v>
      </c>
      <c r="H84" s="181">
        <f>49.4/30</f>
        <v>1.6466666666666667</v>
      </c>
      <c r="I84" s="135"/>
      <c r="J84" s="182"/>
      <c r="K84" s="135"/>
      <c r="L84" s="182"/>
      <c r="M84" s="135"/>
      <c r="N84" s="183" t="s">
        <v>645</v>
      </c>
      <c r="O84" s="184"/>
      <c r="P84" s="185"/>
      <c r="Q84" s="186"/>
      <c r="R84" s="186"/>
      <c r="S84" s="186"/>
      <c r="T84" s="186"/>
      <c r="U84" s="187"/>
      <c r="V84" s="174"/>
      <c r="W84" s="175"/>
      <c r="X84" s="174"/>
      <c r="Y84" s="186"/>
      <c r="Z84" s="135"/>
    </row>
    <row r="85" spans="1:26" ht="12.75" customHeight="1" x14ac:dyDescent="0.15">
      <c r="A85" s="177" t="s">
        <v>646</v>
      </c>
      <c r="B85" s="178" t="s">
        <v>643</v>
      </c>
      <c r="C85" s="179" t="s">
        <v>647</v>
      </c>
      <c r="D85" s="180">
        <f>+D84*0.75</f>
        <v>469.15</v>
      </c>
      <c r="E85" s="181">
        <f>+E84*0.75</f>
        <v>16.625</v>
      </c>
      <c r="F85" s="181">
        <f>+F84*0.75</f>
        <v>14.684999999999999</v>
      </c>
      <c r="G85" s="181">
        <f>+G84*0.75</f>
        <v>65.83</v>
      </c>
      <c r="H85" s="181">
        <f>+H84*0.75</f>
        <v>1.2350000000000001</v>
      </c>
      <c r="I85" s="135"/>
      <c r="J85" s="182"/>
      <c r="K85" s="135"/>
      <c r="L85" s="182"/>
      <c r="M85" s="135"/>
      <c r="N85" s="188" t="s">
        <v>648</v>
      </c>
      <c r="O85" s="184"/>
      <c r="P85" s="185"/>
      <c r="Q85" s="186"/>
      <c r="R85" s="186"/>
      <c r="S85" s="186"/>
      <c r="T85" s="186"/>
      <c r="U85" s="187"/>
      <c r="V85" s="174"/>
      <c r="W85" s="175"/>
      <c r="X85" s="174"/>
      <c r="Y85" s="186"/>
      <c r="Z85" s="135"/>
    </row>
    <row r="86" spans="1:26" ht="12.75" customHeight="1" x14ac:dyDescent="0.15">
      <c r="A86" s="131"/>
      <c r="B86" s="132"/>
      <c r="C86" s="189"/>
      <c r="D86" s="190"/>
      <c r="E86" s="191"/>
      <c r="F86" s="191"/>
      <c r="G86" s="191"/>
      <c r="H86" s="182"/>
      <c r="I86" s="135"/>
      <c r="J86" s="182"/>
      <c r="K86" s="135"/>
      <c r="L86" s="182"/>
      <c r="M86" s="135"/>
      <c r="N86" s="146" t="s">
        <v>649</v>
      </c>
      <c r="O86" s="192"/>
      <c r="P86" s="192"/>
      <c r="Q86" s="192"/>
      <c r="R86" s="192"/>
      <c r="S86" s="192"/>
      <c r="T86" s="192"/>
      <c r="U86" s="192"/>
      <c r="V86" s="174"/>
      <c r="W86" s="175"/>
      <c r="X86" s="174"/>
      <c r="Y86" s="192"/>
      <c r="Z86" s="135"/>
    </row>
    <row r="87" spans="1:26" ht="12.75" customHeight="1" x14ac:dyDescent="0.15">
      <c r="A87" s="193"/>
      <c r="I87" s="135"/>
      <c r="K87" s="135"/>
      <c r="M87" s="135"/>
      <c r="N87" s="146" t="s">
        <v>650</v>
      </c>
      <c r="V87" s="146"/>
      <c r="W87" s="194"/>
      <c r="X87" s="146"/>
      <c r="Z87" s="135"/>
    </row>
    <row r="88" spans="1:26" ht="12.75" customHeight="1" x14ac:dyDescent="0.15">
      <c r="A88" s="193"/>
      <c r="N88" s="146" t="s">
        <v>651</v>
      </c>
      <c r="V88" s="152"/>
      <c r="W88" s="195"/>
      <c r="X88" s="152"/>
      <c r="Z88" s="135"/>
    </row>
    <row r="89" spans="1:26" ht="12.75" customHeight="1" x14ac:dyDescent="0.15">
      <c r="N89" s="193" t="s">
        <v>652</v>
      </c>
      <c r="V89" s="152"/>
      <c r="W89" s="195"/>
      <c r="X89" s="152"/>
    </row>
    <row r="90" spans="1:26" ht="12.75" customHeight="1" x14ac:dyDescent="0.15">
      <c r="N90" s="193" t="s">
        <v>653</v>
      </c>
      <c r="V90" s="152"/>
      <c r="W90" s="195"/>
      <c r="X90" s="152"/>
    </row>
    <row r="91" spans="1:26" x14ac:dyDescent="0.15">
      <c r="N91" s="193" t="s">
        <v>654</v>
      </c>
      <c r="V91" s="146"/>
      <c r="W91" s="146"/>
      <c r="X91" s="146"/>
    </row>
    <row r="92" spans="1:26" x14ac:dyDescent="0.15">
      <c r="N92" s="193" t="s">
        <v>655</v>
      </c>
      <c r="O92" s="192"/>
      <c r="P92" s="192"/>
      <c r="Q92" s="192"/>
      <c r="R92" s="192"/>
      <c r="S92" s="192"/>
      <c r="T92" s="192"/>
      <c r="U92" s="192"/>
      <c r="V92" s="135"/>
      <c r="W92" s="135"/>
      <c r="X92" s="135"/>
      <c r="Y92" s="192"/>
    </row>
    <row r="93" spans="1:26" x14ac:dyDescent="0.15">
      <c r="N93" s="193" t="s">
        <v>656</v>
      </c>
      <c r="O93" s="152"/>
      <c r="P93" s="135"/>
      <c r="Q93" s="196"/>
      <c r="R93" s="196"/>
      <c r="S93" s="196"/>
      <c r="T93" s="197"/>
      <c r="U93" s="182"/>
      <c r="V93" s="135"/>
      <c r="W93" s="182"/>
      <c r="X93" s="135"/>
      <c r="Y93" s="197"/>
    </row>
    <row r="94" spans="1:26" x14ac:dyDescent="0.15">
      <c r="N94" s="193" t="s">
        <v>657</v>
      </c>
      <c r="O94" s="152"/>
      <c r="P94" s="135"/>
      <c r="Q94" s="196"/>
      <c r="R94" s="196"/>
      <c r="S94" s="196"/>
      <c r="T94" s="197"/>
      <c r="U94" s="182"/>
      <c r="V94" s="135"/>
      <c r="W94" s="182"/>
      <c r="X94" s="135"/>
      <c r="Y94" s="197"/>
    </row>
    <row r="95" spans="1:26" x14ac:dyDescent="0.15">
      <c r="O95" s="135"/>
      <c r="P95" s="135"/>
      <c r="Q95" s="135"/>
      <c r="R95" s="135"/>
      <c r="S95" s="135"/>
      <c r="T95" s="135"/>
      <c r="U95" s="182"/>
      <c r="V95" s="135"/>
      <c r="W95" s="182"/>
      <c r="X95" s="135"/>
      <c r="Y95" s="135"/>
    </row>
    <row r="99" spans="18:23" x14ac:dyDescent="0.15">
      <c r="R99" s="137"/>
      <c r="U99" s="121"/>
      <c r="W99" s="121"/>
    </row>
    <row r="100" spans="18:23" x14ac:dyDescent="0.15">
      <c r="R100" s="137"/>
      <c r="U100" s="121"/>
      <c r="W100" s="121"/>
    </row>
    <row r="101" spans="18:23" x14ac:dyDescent="0.15">
      <c r="R101" s="137"/>
      <c r="U101" s="121"/>
      <c r="W101" s="121"/>
    </row>
    <row r="102" spans="18:23" x14ac:dyDescent="0.15">
      <c r="R102" s="137"/>
      <c r="U102" s="121"/>
      <c r="W102" s="121"/>
    </row>
    <row r="103" spans="18:23" x14ac:dyDescent="0.15">
      <c r="R103" s="137"/>
      <c r="U103" s="121"/>
      <c r="W103" s="121"/>
    </row>
    <row r="104" spans="18:23" x14ac:dyDescent="0.15">
      <c r="R104" s="137"/>
      <c r="U104" s="121"/>
      <c r="W104" s="121"/>
    </row>
  </sheetData>
  <mergeCells count="215">
    <mergeCell ref="A82:B83"/>
    <mergeCell ref="D82:H82"/>
    <mergeCell ref="N82:U83"/>
    <mergeCell ref="O77:O81"/>
    <mergeCell ref="Q77:Q81"/>
    <mergeCell ref="R77:R81"/>
    <mergeCell ref="S77:S81"/>
    <mergeCell ref="T77:T81"/>
    <mergeCell ref="Y77:Y81"/>
    <mergeCell ref="A77:A81"/>
    <mergeCell ref="B77:B81"/>
    <mergeCell ref="D77:D81"/>
    <mergeCell ref="E77:E81"/>
    <mergeCell ref="F77:F81"/>
    <mergeCell ref="G77:G81"/>
    <mergeCell ref="N77:N81"/>
    <mergeCell ref="G72:G76"/>
    <mergeCell ref="L72:L76"/>
    <mergeCell ref="N72:N76"/>
    <mergeCell ref="S67:S71"/>
    <mergeCell ref="T67:T71"/>
    <mergeCell ref="Y67:Y71"/>
    <mergeCell ref="A72:A76"/>
    <mergeCell ref="B72:B76"/>
    <mergeCell ref="D72:D76"/>
    <mergeCell ref="E72:E76"/>
    <mergeCell ref="F72:F76"/>
    <mergeCell ref="S72:S76"/>
    <mergeCell ref="T72:T76"/>
    <mergeCell ref="Y72:Y76"/>
    <mergeCell ref="O72:O76"/>
    <mergeCell ref="Q72:Q76"/>
    <mergeCell ref="R72:R76"/>
    <mergeCell ref="Y62:Y66"/>
    <mergeCell ref="A67:A71"/>
    <mergeCell ref="B67:B71"/>
    <mergeCell ref="D67:D71"/>
    <mergeCell ref="E67:E71"/>
    <mergeCell ref="F67:F71"/>
    <mergeCell ref="G67:G71"/>
    <mergeCell ref="L67:L71"/>
    <mergeCell ref="N67:N71"/>
    <mergeCell ref="O67:O71"/>
    <mergeCell ref="N62:N66"/>
    <mergeCell ref="O62:O66"/>
    <mergeCell ref="Q62:Q66"/>
    <mergeCell ref="R62:R66"/>
    <mergeCell ref="S62:S66"/>
    <mergeCell ref="T62:T66"/>
    <mergeCell ref="A62:A66"/>
    <mergeCell ref="B62:B66"/>
    <mergeCell ref="D62:D66"/>
    <mergeCell ref="E62:E66"/>
    <mergeCell ref="F62:F66"/>
    <mergeCell ref="G62:G66"/>
    <mergeCell ref="Q67:Q71"/>
    <mergeCell ref="R67:R71"/>
    <mergeCell ref="R57:R61"/>
    <mergeCell ref="S57:S61"/>
    <mergeCell ref="T57:T61"/>
    <mergeCell ref="A57:A61"/>
    <mergeCell ref="B57:B61"/>
    <mergeCell ref="D57:D61"/>
    <mergeCell ref="E57:E61"/>
    <mergeCell ref="F57:F61"/>
    <mergeCell ref="G57:G61"/>
    <mergeCell ref="A52:A56"/>
    <mergeCell ref="B52:B56"/>
    <mergeCell ref="D52:D56"/>
    <mergeCell ref="E52:E56"/>
    <mergeCell ref="F52:F56"/>
    <mergeCell ref="G52:G56"/>
    <mergeCell ref="N57:N61"/>
    <mergeCell ref="O57:O61"/>
    <mergeCell ref="Q57:Q61"/>
    <mergeCell ref="S47:S51"/>
    <mergeCell ref="T47:T51"/>
    <mergeCell ref="Q42:Q46"/>
    <mergeCell ref="R42:R46"/>
    <mergeCell ref="S42:S46"/>
    <mergeCell ref="T42:T46"/>
    <mergeCell ref="N52:N56"/>
    <mergeCell ref="O52:O56"/>
    <mergeCell ref="Q52:Q56"/>
    <mergeCell ref="R52:R56"/>
    <mergeCell ref="S52:S56"/>
    <mergeCell ref="T52:T56"/>
    <mergeCell ref="G37:G41"/>
    <mergeCell ref="L37:L41"/>
    <mergeCell ref="N37:N41"/>
    <mergeCell ref="O37:O41"/>
    <mergeCell ref="Q37:Q41"/>
    <mergeCell ref="R37:R41"/>
    <mergeCell ref="N47:N51"/>
    <mergeCell ref="O47:O51"/>
    <mergeCell ref="Q47:Q51"/>
    <mergeCell ref="R47:R51"/>
    <mergeCell ref="S32:S36"/>
    <mergeCell ref="T32:T36"/>
    <mergeCell ref="Y32:Y36"/>
    <mergeCell ref="A37:A41"/>
    <mergeCell ref="B37:B41"/>
    <mergeCell ref="D37:D41"/>
    <mergeCell ref="E37:E41"/>
    <mergeCell ref="F37:F41"/>
    <mergeCell ref="A47:A51"/>
    <mergeCell ref="B47:B51"/>
    <mergeCell ref="D47:D51"/>
    <mergeCell ref="E47:E51"/>
    <mergeCell ref="F47:F51"/>
    <mergeCell ref="G47:G51"/>
    <mergeCell ref="S37:S41"/>
    <mergeCell ref="T37:T41"/>
    <mergeCell ref="A42:A46"/>
    <mergeCell ref="B42:B46"/>
    <mergeCell ref="D42:D46"/>
    <mergeCell ref="E42:E46"/>
    <mergeCell ref="F42:F46"/>
    <mergeCell ref="G42:G46"/>
    <mergeCell ref="N42:N46"/>
    <mergeCell ref="O42:O46"/>
    <mergeCell ref="Y27:Y31"/>
    <mergeCell ref="A32:A36"/>
    <mergeCell ref="B32:B36"/>
    <mergeCell ref="D32:D36"/>
    <mergeCell ref="E32:E36"/>
    <mergeCell ref="F32:F36"/>
    <mergeCell ref="G32:G36"/>
    <mergeCell ref="L32:L36"/>
    <mergeCell ref="N32:N36"/>
    <mergeCell ref="O32:O36"/>
    <mergeCell ref="N27:N31"/>
    <mergeCell ref="O27:O31"/>
    <mergeCell ref="Q27:Q31"/>
    <mergeCell ref="R27:R31"/>
    <mergeCell ref="S27:S31"/>
    <mergeCell ref="T27:T31"/>
    <mergeCell ref="A27:A31"/>
    <mergeCell ref="B27:B31"/>
    <mergeCell ref="D27:D31"/>
    <mergeCell ref="E27:E31"/>
    <mergeCell ref="F27:F31"/>
    <mergeCell ref="G27:G31"/>
    <mergeCell ref="Q32:Q36"/>
    <mergeCell ref="R32:R36"/>
    <mergeCell ref="N22:N26"/>
    <mergeCell ref="O22:O26"/>
    <mergeCell ref="Q22:Q26"/>
    <mergeCell ref="R22:R26"/>
    <mergeCell ref="S22:S26"/>
    <mergeCell ref="T22:T26"/>
    <mergeCell ref="A22:A26"/>
    <mergeCell ref="B22:B26"/>
    <mergeCell ref="D22:D26"/>
    <mergeCell ref="E22:E26"/>
    <mergeCell ref="F22:F26"/>
    <mergeCell ref="G22:G26"/>
    <mergeCell ref="N17:N21"/>
    <mergeCell ref="O17:O21"/>
    <mergeCell ref="Q17:Q21"/>
    <mergeCell ref="R17:R21"/>
    <mergeCell ref="S17:S21"/>
    <mergeCell ref="T17:T21"/>
    <mergeCell ref="A17:A21"/>
    <mergeCell ref="B17:B21"/>
    <mergeCell ref="D17:D21"/>
    <mergeCell ref="E17:E21"/>
    <mergeCell ref="F17:F21"/>
    <mergeCell ref="G17:G21"/>
    <mergeCell ref="N12:N16"/>
    <mergeCell ref="O12:O16"/>
    <mergeCell ref="Q12:Q16"/>
    <mergeCell ref="R12:R16"/>
    <mergeCell ref="S12:S16"/>
    <mergeCell ref="T12:T16"/>
    <mergeCell ref="A12:A16"/>
    <mergeCell ref="B12:B16"/>
    <mergeCell ref="D12:D16"/>
    <mergeCell ref="E12:E16"/>
    <mergeCell ref="F12:F16"/>
    <mergeCell ref="G12:G16"/>
    <mergeCell ref="N7:N11"/>
    <mergeCell ref="O7:O11"/>
    <mergeCell ref="Q7:Q11"/>
    <mergeCell ref="R7:R11"/>
    <mergeCell ref="S7:S11"/>
    <mergeCell ref="T7:T11"/>
    <mergeCell ref="A7:A11"/>
    <mergeCell ref="B7:B11"/>
    <mergeCell ref="D7:D11"/>
    <mergeCell ref="E7:E11"/>
    <mergeCell ref="F7:F11"/>
    <mergeCell ref="G7:G11"/>
    <mergeCell ref="L3:L6"/>
    <mergeCell ref="Q3:Q6"/>
    <mergeCell ref="R3:R6"/>
    <mergeCell ref="S3:S6"/>
    <mergeCell ref="T3:T6"/>
    <mergeCell ref="Y3:Y6"/>
    <mergeCell ref="N2:N6"/>
    <mergeCell ref="O2:O6"/>
    <mergeCell ref="P2:P6"/>
    <mergeCell ref="Q2:S2"/>
    <mergeCell ref="U2:U6"/>
    <mergeCell ref="W2:W6"/>
    <mergeCell ref="A2:A6"/>
    <mergeCell ref="B2:B6"/>
    <mergeCell ref="C2:C6"/>
    <mergeCell ref="D2:F2"/>
    <mergeCell ref="H2:H6"/>
    <mergeCell ref="J2:J6"/>
    <mergeCell ref="D3:D6"/>
    <mergeCell ref="E3:E6"/>
    <mergeCell ref="F3:F6"/>
    <mergeCell ref="G3:G6"/>
  </mergeCells>
  <phoneticPr fontId="21"/>
  <printOptions horizontalCentered="1" verticalCentered="1"/>
  <pageMargins left="0.39370078740157483" right="0.39370078740157483" top="0.39370078740157483" bottom="0.39370078740157483" header="0.19685039370078741" footer="0.19685039370078741"/>
  <pageSetup paperSize="9" scale="48"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Y11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292" t="s">
        <v>296</v>
      </c>
      <c r="C5" s="29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180</v>
      </c>
      <c r="B7" s="273"/>
      <c r="C7" s="273"/>
      <c r="D7" s="273"/>
      <c r="E7" s="273"/>
      <c r="F7" s="19"/>
      <c r="G7" s="19"/>
      <c r="H7" s="19"/>
      <c r="I7" s="4"/>
      <c r="J7" s="4"/>
      <c r="K7" s="106"/>
      <c r="L7" s="20"/>
      <c r="M7" s="3"/>
      <c r="N7" s="3"/>
      <c r="O7" s="274" t="s">
        <v>93</v>
      </c>
      <c r="P7" s="275"/>
      <c r="Q7" s="107"/>
      <c r="R7" s="269"/>
      <c r="S7" s="270"/>
      <c r="T7" s="271"/>
      <c r="U7" s="9" t="s">
        <v>17</v>
      </c>
      <c r="V7" s="9" t="s">
        <v>94</v>
      </c>
      <c r="W7" s="278" t="s">
        <v>19</v>
      </c>
      <c r="X7" s="279"/>
      <c r="Y7" s="21" t="s">
        <v>95</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181</v>
      </c>
      <c r="C9" s="42" t="s">
        <v>42</v>
      </c>
      <c r="D9" s="43">
        <v>10</v>
      </c>
      <c r="E9" s="44" t="s">
        <v>51</v>
      </c>
      <c r="F9" s="44">
        <f>ROUNDUP(D9*0.75,2)</f>
        <v>7.5</v>
      </c>
      <c r="G9" s="45">
        <f>ROUNDUP((K4*D9)+(K5*D9*0.75)+(K6*(D9*2)),0)</f>
        <v>0</v>
      </c>
      <c r="H9" s="45">
        <f>G9+(G9*3/100)</f>
        <v>0</v>
      </c>
      <c r="I9" s="285" t="s">
        <v>257</v>
      </c>
      <c r="J9" s="286"/>
      <c r="K9" s="46" t="s">
        <v>50</v>
      </c>
      <c r="L9" s="47">
        <f>ROUNDUP((K4*M9)+(K5*M9*0.75)+(K6*(M9*2)),2)</f>
        <v>0</v>
      </c>
      <c r="M9" s="43">
        <v>110</v>
      </c>
      <c r="N9" s="48">
        <f t="shared" ref="N9:N14" si="0">ROUNDUP(M9*0.75,2)</f>
        <v>82.5</v>
      </c>
      <c r="O9" s="49"/>
      <c r="P9" s="86"/>
      <c r="R9" s="280" t="s">
        <v>70</v>
      </c>
      <c r="S9" s="100" t="s">
        <v>281</v>
      </c>
      <c r="T9" s="70" t="s">
        <v>76</v>
      </c>
      <c r="U9" s="70"/>
      <c r="V9" s="71" t="s">
        <v>77</v>
      </c>
      <c r="W9" s="70" t="s">
        <v>76</v>
      </c>
      <c r="X9" s="71" t="s">
        <v>78</v>
      </c>
      <c r="Y9" s="96">
        <v>30</v>
      </c>
    </row>
    <row r="10" spans="1:25" ht="18.75" customHeight="1" x14ac:dyDescent="0.15">
      <c r="A10" s="257"/>
      <c r="B10" s="50"/>
      <c r="C10" s="50" t="s">
        <v>75</v>
      </c>
      <c r="D10" s="51">
        <v>3</v>
      </c>
      <c r="E10" s="52" t="s">
        <v>51</v>
      </c>
      <c r="F10" s="52">
        <f>ROUNDUP(D10*0.75,2)</f>
        <v>2.25</v>
      </c>
      <c r="G10" s="53">
        <f>ROUNDUP((K4*D10)+(K5*D10*0.75)+(K6*(D10*2)),0)</f>
        <v>0</v>
      </c>
      <c r="H10" s="53">
        <f>G10</f>
        <v>0</v>
      </c>
      <c r="I10" s="287"/>
      <c r="J10" s="287"/>
      <c r="K10" s="54" t="s">
        <v>49</v>
      </c>
      <c r="L10" s="55">
        <f>ROUNDUP((K4*M10)+(K5*M10*0.75)+(K6*(M10*2)),2)</f>
        <v>0</v>
      </c>
      <c r="M10" s="51">
        <v>3</v>
      </c>
      <c r="N10" s="56">
        <f t="shared" si="0"/>
        <v>2.25</v>
      </c>
      <c r="O10" s="57"/>
      <c r="P10" s="87"/>
      <c r="R10" s="257"/>
      <c r="S10" s="90"/>
      <c r="T10" s="72" t="s">
        <v>42</v>
      </c>
      <c r="U10" s="72"/>
      <c r="V10" s="73">
        <v>10</v>
      </c>
      <c r="W10" s="72" t="s">
        <v>42</v>
      </c>
      <c r="X10" s="73">
        <v>10</v>
      </c>
      <c r="Y10" s="97">
        <v>5</v>
      </c>
    </row>
    <row r="11" spans="1:25" ht="18.75" customHeight="1" x14ac:dyDescent="0.15">
      <c r="A11" s="257"/>
      <c r="B11" s="50"/>
      <c r="C11" s="50" t="s">
        <v>182</v>
      </c>
      <c r="D11" s="76">
        <v>0.16666666666666666</v>
      </c>
      <c r="E11" s="52" t="s">
        <v>133</v>
      </c>
      <c r="F11" s="52">
        <f>ROUNDUP(D11*0.75,2)</f>
        <v>0.13</v>
      </c>
      <c r="G11" s="53">
        <f>ROUNDUP((K4*D11)+(K5*D11*0.75)+(K6*(D11*2)),0)</f>
        <v>0</v>
      </c>
      <c r="H11" s="53">
        <f>G11</f>
        <v>0</v>
      </c>
      <c r="I11" s="287"/>
      <c r="J11" s="287"/>
      <c r="K11" s="54" t="s">
        <v>87</v>
      </c>
      <c r="L11" s="55">
        <f>ROUNDUP((K4*M11)+(K5*M11*0.75)+(K6*(M11*2)),2)</f>
        <v>0</v>
      </c>
      <c r="M11" s="51">
        <v>2</v>
      </c>
      <c r="N11" s="56">
        <f t="shared" si="0"/>
        <v>1.5</v>
      </c>
      <c r="O11" s="57" t="s">
        <v>183</v>
      </c>
      <c r="P11" s="87"/>
      <c r="R11" s="257"/>
      <c r="S11" s="90"/>
      <c r="T11" s="72"/>
      <c r="U11" s="72"/>
      <c r="V11" s="73"/>
      <c r="W11" s="72"/>
      <c r="X11" s="73"/>
      <c r="Y11" s="97"/>
    </row>
    <row r="12" spans="1:25" ht="18.75" customHeight="1" x14ac:dyDescent="0.15">
      <c r="A12" s="257"/>
      <c r="B12" s="50"/>
      <c r="C12" s="50"/>
      <c r="D12" s="51"/>
      <c r="E12" s="52"/>
      <c r="F12" s="52"/>
      <c r="G12" s="53"/>
      <c r="H12" s="53"/>
      <c r="I12" s="287"/>
      <c r="J12" s="287"/>
      <c r="K12" s="54" t="s">
        <v>57</v>
      </c>
      <c r="L12" s="55">
        <f>ROUNDUP((K4*M12)+(K5*M12*0.75)+(K6*(M12*2)),2)</f>
        <v>0</v>
      </c>
      <c r="M12" s="51">
        <v>0.2</v>
      </c>
      <c r="N12" s="56">
        <f t="shared" si="0"/>
        <v>0.15</v>
      </c>
      <c r="O12" s="57"/>
      <c r="P12" s="87"/>
      <c r="R12" s="257"/>
      <c r="S12" s="90"/>
      <c r="T12" s="72"/>
      <c r="U12" s="72"/>
      <c r="V12" s="73"/>
      <c r="W12" s="72"/>
      <c r="X12" s="73"/>
      <c r="Y12" s="97"/>
    </row>
    <row r="13" spans="1:25" ht="18.75" customHeight="1" x14ac:dyDescent="0.15">
      <c r="A13" s="257"/>
      <c r="B13" s="50"/>
      <c r="C13" s="50"/>
      <c r="D13" s="51"/>
      <c r="E13" s="52"/>
      <c r="F13" s="52"/>
      <c r="G13" s="53"/>
      <c r="H13" s="53"/>
      <c r="I13" s="287"/>
      <c r="J13" s="287"/>
      <c r="K13" s="54" t="s">
        <v>63</v>
      </c>
      <c r="L13" s="55">
        <f>ROUNDUP((K4*M13)+(K5*M13*0.75)+(K6*(M13*2)),2)</f>
        <v>0</v>
      </c>
      <c r="M13" s="51">
        <v>0.05</v>
      </c>
      <c r="N13" s="56">
        <f t="shared" si="0"/>
        <v>0.04</v>
      </c>
      <c r="O13" s="57"/>
      <c r="P13" s="87"/>
      <c r="R13" s="257"/>
      <c r="S13" s="90"/>
      <c r="T13" s="72"/>
      <c r="U13" s="72"/>
      <c r="V13" s="73"/>
      <c r="W13" s="72"/>
      <c r="X13" s="73"/>
      <c r="Y13" s="97"/>
    </row>
    <row r="14" spans="1:25" ht="18.75" customHeight="1" x14ac:dyDescent="0.15">
      <c r="A14" s="257"/>
      <c r="B14" s="50"/>
      <c r="C14" s="50"/>
      <c r="D14" s="51"/>
      <c r="E14" s="52"/>
      <c r="F14" s="52"/>
      <c r="G14" s="53"/>
      <c r="H14" s="53"/>
      <c r="I14" s="287"/>
      <c r="J14" s="287"/>
      <c r="K14" s="54" t="s">
        <v>84</v>
      </c>
      <c r="L14" s="55">
        <f>ROUNDUP((K4*M14)+(K5*M14*0.75)+(K6*(M14*2)),2)</f>
        <v>0</v>
      </c>
      <c r="M14" s="51">
        <v>0.2</v>
      </c>
      <c r="N14" s="56">
        <f t="shared" si="0"/>
        <v>0.15</v>
      </c>
      <c r="O14" s="57"/>
      <c r="P14" s="87" t="s">
        <v>54</v>
      </c>
      <c r="R14" s="257"/>
      <c r="S14" s="91"/>
      <c r="T14" s="74"/>
      <c r="U14" s="74"/>
      <c r="V14" s="75"/>
      <c r="W14" s="74"/>
      <c r="X14" s="75"/>
      <c r="Y14" s="98"/>
    </row>
    <row r="15" spans="1:25" ht="18.75" customHeight="1" x14ac:dyDescent="0.15">
      <c r="A15" s="257"/>
      <c r="B15" s="50"/>
      <c r="C15" s="50"/>
      <c r="D15" s="51"/>
      <c r="E15" s="52"/>
      <c r="F15" s="52"/>
      <c r="G15" s="53"/>
      <c r="H15" s="53"/>
      <c r="I15" s="287"/>
      <c r="J15" s="287"/>
      <c r="K15" s="54"/>
      <c r="L15" s="55"/>
      <c r="M15" s="51"/>
      <c r="N15" s="56"/>
      <c r="O15" s="57"/>
      <c r="P15" s="87"/>
      <c r="R15" s="257"/>
      <c r="S15" s="90" t="s">
        <v>288</v>
      </c>
      <c r="T15" s="72" t="s">
        <v>172</v>
      </c>
      <c r="U15" s="72"/>
      <c r="V15" s="73">
        <v>20</v>
      </c>
      <c r="W15" s="111" t="s">
        <v>161</v>
      </c>
      <c r="X15" s="73">
        <v>10</v>
      </c>
      <c r="Y15" s="97"/>
    </row>
    <row r="16" spans="1:25" ht="18.75" customHeight="1" x14ac:dyDescent="0.15">
      <c r="A16" s="257"/>
      <c r="B16" s="50"/>
      <c r="C16" s="50"/>
      <c r="D16" s="51"/>
      <c r="E16" s="52"/>
      <c r="F16" s="52"/>
      <c r="G16" s="53"/>
      <c r="H16" s="53"/>
      <c r="I16" s="287"/>
      <c r="J16" s="287"/>
      <c r="K16" s="54"/>
      <c r="L16" s="55"/>
      <c r="M16" s="51"/>
      <c r="N16" s="56"/>
      <c r="O16" s="57"/>
      <c r="P16" s="87"/>
      <c r="R16" s="257"/>
      <c r="S16" s="90"/>
      <c r="T16" s="72" t="s">
        <v>101</v>
      </c>
      <c r="U16" s="72"/>
      <c r="V16" s="73">
        <v>20</v>
      </c>
      <c r="W16" s="72" t="s">
        <v>101</v>
      </c>
      <c r="X16" s="73">
        <v>15</v>
      </c>
      <c r="Y16" s="97">
        <v>10</v>
      </c>
    </row>
    <row r="17" spans="1:25" ht="18.75" customHeight="1" x14ac:dyDescent="0.15">
      <c r="A17" s="257"/>
      <c r="B17" s="50"/>
      <c r="C17" s="50"/>
      <c r="D17" s="51"/>
      <c r="E17" s="52"/>
      <c r="F17" s="52"/>
      <c r="G17" s="53"/>
      <c r="H17" s="53"/>
      <c r="I17" s="287"/>
      <c r="J17" s="287"/>
      <c r="K17" s="54"/>
      <c r="L17" s="55"/>
      <c r="M17" s="51"/>
      <c r="N17" s="56"/>
      <c r="O17" s="57"/>
      <c r="P17" s="87"/>
      <c r="R17" s="257"/>
      <c r="S17" s="90"/>
      <c r="T17" s="72" t="s">
        <v>124</v>
      </c>
      <c r="U17" s="72"/>
      <c r="V17" s="73">
        <v>10</v>
      </c>
      <c r="W17" s="72" t="s">
        <v>124</v>
      </c>
      <c r="X17" s="73">
        <v>5</v>
      </c>
      <c r="Y17" s="97">
        <v>5</v>
      </c>
    </row>
    <row r="18" spans="1:25" ht="18.75" customHeight="1" x14ac:dyDescent="0.15">
      <c r="A18" s="257"/>
      <c r="B18" s="58"/>
      <c r="C18" s="58"/>
      <c r="D18" s="59"/>
      <c r="E18" s="60"/>
      <c r="F18" s="60"/>
      <c r="G18" s="61"/>
      <c r="H18" s="61"/>
      <c r="I18" s="288"/>
      <c r="J18" s="288"/>
      <c r="K18" s="62"/>
      <c r="L18" s="63"/>
      <c r="M18" s="59"/>
      <c r="N18" s="64"/>
      <c r="O18" s="65"/>
      <c r="P18" s="88"/>
      <c r="R18" s="257"/>
      <c r="S18" s="90"/>
      <c r="T18" s="72"/>
      <c r="U18" s="72" t="s">
        <v>259</v>
      </c>
      <c r="V18" s="73" t="s">
        <v>262</v>
      </c>
      <c r="W18" s="72"/>
      <c r="X18" s="73" t="s">
        <v>262</v>
      </c>
      <c r="Y18" s="97"/>
    </row>
    <row r="19" spans="1:25" ht="18.75" customHeight="1" x14ac:dyDescent="0.15">
      <c r="A19" s="257"/>
      <c r="B19" s="50" t="s">
        <v>184</v>
      </c>
      <c r="C19" s="50" t="s">
        <v>172</v>
      </c>
      <c r="D19" s="51">
        <v>1</v>
      </c>
      <c r="E19" s="52" t="s">
        <v>134</v>
      </c>
      <c r="F19" s="52">
        <f>ROUNDUP(D19*0.75,2)</f>
        <v>0.75</v>
      </c>
      <c r="G19" s="53">
        <f>ROUNDUP((K4*D19)+(K5*D19*0.75)+(K6*(D19*2)),0)</f>
        <v>0</v>
      </c>
      <c r="H19" s="53">
        <f>G19</f>
        <v>0</v>
      </c>
      <c r="I19" s="289" t="s">
        <v>292</v>
      </c>
      <c r="J19" s="290"/>
      <c r="K19" s="54" t="s">
        <v>57</v>
      </c>
      <c r="L19" s="55">
        <f>ROUNDUP((K4*M19)+(K5*M19*0.75)+(K6*(M19*2)),2)</f>
        <v>0</v>
      </c>
      <c r="M19" s="51">
        <v>0.5</v>
      </c>
      <c r="N19" s="56">
        <f t="shared" ref="N19:N25" si="1">ROUNDUP(M19*0.75,2)</f>
        <v>0.38</v>
      </c>
      <c r="O19" s="57"/>
      <c r="P19" s="87"/>
      <c r="R19" s="257"/>
      <c r="S19" s="90"/>
      <c r="T19" s="72"/>
      <c r="U19" s="72" t="s">
        <v>261</v>
      </c>
      <c r="V19" s="73" t="s">
        <v>260</v>
      </c>
      <c r="W19" s="72"/>
      <c r="X19" s="73" t="s">
        <v>260</v>
      </c>
      <c r="Y19" s="97"/>
    </row>
    <row r="20" spans="1:25" ht="18.75" customHeight="1" x14ac:dyDescent="0.15">
      <c r="A20" s="257"/>
      <c r="B20" s="50"/>
      <c r="C20" s="50" t="s">
        <v>160</v>
      </c>
      <c r="D20" s="51">
        <v>0.5</v>
      </c>
      <c r="E20" s="52" t="s">
        <v>51</v>
      </c>
      <c r="F20" s="52">
        <f>ROUNDUP(D20*0.75,2)</f>
        <v>0.38</v>
      </c>
      <c r="G20" s="53">
        <f>ROUNDUP((K4*D20)+(K5*D20*0.75)+(K6*(D20*2)),0)</f>
        <v>0</v>
      </c>
      <c r="H20" s="53">
        <f>G20+(G20*8/100)</f>
        <v>0</v>
      </c>
      <c r="I20" s="287"/>
      <c r="J20" s="287"/>
      <c r="K20" s="54" t="s">
        <v>103</v>
      </c>
      <c r="L20" s="55">
        <f>ROUNDUP((K4*M20)+(K5*M20*0.75)+(K6*(M20*2)),2)</f>
        <v>0</v>
      </c>
      <c r="M20" s="51">
        <v>2</v>
      </c>
      <c r="N20" s="56">
        <f t="shared" si="1"/>
        <v>1.5</v>
      </c>
      <c r="O20" s="57"/>
      <c r="P20" s="87"/>
      <c r="R20" s="257"/>
      <c r="S20" s="90"/>
      <c r="T20" s="72"/>
      <c r="U20" s="72"/>
      <c r="V20" s="73"/>
      <c r="W20" s="72"/>
      <c r="X20" s="73"/>
      <c r="Y20" s="97"/>
    </row>
    <row r="21" spans="1:25" ht="18.75" customHeight="1" x14ac:dyDescent="0.15">
      <c r="A21" s="257"/>
      <c r="B21" s="50"/>
      <c r="C21" s="50" t="s">
        <v>185</v>
      </c>
      <c r="D21" s="51">
        <v>0.5</v>
      </c>
      <c r="E21" s="52" t="s">
        <v>51</v>
      </c>
      <c r="F21" s="52">
        <f>ROUNDUP(D21*0.75,2)</f>
        <v>0.38</v>
      </c>
      <c r="G21" s="53">
        <f>ROUNDUP((K4*D21)+(K5*D21*0.75)+(K6*(D21*2)),0)</f>
        <v>0</v>
      </c>
      <c r="H21" s="53">
        <f>G21</f>
        <v>0</v>
      </c>
      <c r="I21" s="287"/>
      <c r="J21" s="287"/>
      <c r="K21" s="54" t="s">
        <v>84</v>
      </c>
      <c r="L21" s="55">
        <f>ROUNDUP((K4*M21)+(K5*M21*0.75)+(K6*(M21*2)),2)</f>
        <v>0</v>
      </c>
      <c r="M21" s="51">
        <v>2</v>
      </c>
      <c r="N21" s="56">
        <f t="shared" si="1"/>
        <v>1.5</v>
      </c>
      <c r="O21" s="57"/>
      <c r="P21" s="87" t="s">
        <v>54</v>
      </c>
      <c r="R21" s="257"/>
      <c r="S21" s="90"/>
      <c r="T21" s="72"/>
      <c r="U21" s="72"/>
      <c r="V21" s="73"/>
      <c r="W21" s="72"/>
      <c r="X21" s="73"/>
      <c r="Y21" s="97"/>
    </row>
    <row r="22" spans="1:25" ht="18.75" customHeight="1" x14ac:dyDescent="0.15">
      <c r="A22" s="257"/>
      <c r="B22" s="50"/>
      <c r="C22" s="50" t="s">
        <v>101</v>
      </c>
      <c r="D22" s="51">
        <v>20</v>
      </c>
      <c r="E22" s="52" t="s">
        <v>51</v>
      </c>
      <c r="F22" s="52">
        <f>ROUNDUP(D22*0.75,2)</f>
        <v>15</v>
      </c>
      <c r="G22" s="53">
        <f>ROUNDUP((K4*D22)+(K5*D22*0.75)+(K6*(D22*2)),0)</f>
        <v>0</v>
      </c>
      <c r="H22" s="53">
        <f>G22+(G22*15/100)</f>
        <v>0</v>
      </c>
      <c r="I22" s="287"/>
      <c r="J22" s="287"/>
      <c r="K22" s="54" t="s">
        <v>52</v>
      </c>
      <c r="L22" s="55">
        <f>ROUNDUP((K4*M22)+(K5*M22*0.75)+(K6*(M22*2)),2)</f>
        <v>0</v>
      </c>
      <c r="M22" s="51">
        <v>1</v>
      </c>
      <c r="N22" s="56">
        <f t="shared" si="1"/>
        <v>0.75</v>
      </c>
      <c r="O22" s="57"/>
      <c r="P22" s="87"/>
      <c r="R22" s="257"/>
      <c r="S22" s="90"/>
      <c r="T22" s="72"/>
      <c r="U22" s="72"/>
      <c r="V22" s="73"/>
      <c r="W22" s="72"/>
      <c r="X22" s="73"/>
      <c r="Y22" s="97"/>
    </row>
    <row r="23" spans="1:25" ht="18.75" customHeight="1" x14ac:dyDescent="0.15">
      <c r="A23" s="257"/>
      <c r="B23" s="50"/>
      <c r="C23" s="50" t="s">
        <v>124</v>
      </c>
      <c r="D23" s="51">
        <v>10</v>
      </c>
      <c r="E23" s="52" t="s">
        <v>51</v>
      </c>
      <c r="F23" s="52">
        <f>ROUNDUP(D23*0.75,2)</f>
        <v>7.5</v>
      </c>
      <c r="G23" s="53">
        <f>ROUNDUP((K4*D23)+(K5*D23*0.75)+(K6*(D23*2)),0)</f>
        <v>0</v>
      </c>
      <c r="H23" s="53">
        <f>G23+(G23*3/100)</f>
        <v>0</v>
      </c>
      <c r="I23" s="287"/>
      <c r="J23" s="287"/>
      <c r="K23" s="54" t="s">
        <v>100</v>
      </c>
      <c r="L23" s="55">
        <f>ROUNDUP((K4*M23)+(K5*M23*0.75)+(K6*(M23*2)),2)</f>
        <v>0</v>
      </c>
      <c r="M23" s="51">
        <v>2</v>
      </c>
      <c r="N23" s="56">
        <f t="shared" si="1"/>
        <v>1.5</v>
      </c>
      <c r="O23" s="57"/>
      <c r="P23" s="87" t="s">
        <v>54</v>
      </c>
      <c r="R23" s="257"/>
      <c r="S23" s="90"/>
      <c r="T23" s="72"/>
      <c r="U23" s="72"/>
      <c r="V23" s="73"/>
      <c r="W23" s="72"/>
      <c r="X23" s="73"/>
      <c r="Y23" s="97"/>
    </row>
    <row r="24" spans="1:25" ht="18.75" customHeight="1" x14ac:dyDescent="0.15">
      <c r="A24" s="257"/>
      <c r="B24" s="50"/>
      <c r="C24" s="50"/>
      <c r="D24" s="51"/>
      <c r="E24" s="52"/>
      <c r="F24" s="52"/>
      <c r="G24" s="53"/>
      <c r="H24" s="53"/>
      <c r="I24" s="287"/>
      <c r="J24" s="287"/>
      <c r="K24" s="54" t="s">
        <v>81</v>
      </c>
      <c r="L24" s="55">
        <f>ROUNDUP((K4*M24)+(K5*M24*0.75)+(K6*(M24*2)),2)</f>
        <v>0</v>
      </c>
      <c r="M24" s="51">
        <v>2</v>
      </c>
      <c r="N24" s="56">
        <f t="shared" si="1"/>
        <v>1.5</v>
      </c>
      <c r="O24" s="57"/>
      <c r="P24" s="87"/>
      <c r="R24" s="257"/>
      <c r="S24" s="90"/>
      <c r="T24" s="72"/>
      <c r="U24" s="72"/>
      <c r="V24" s="73"/>
      <c r="W24" s="72"/>
      <c r="X24" s="73"/>
      <c r="Y24" s="97"/>
    </row>
    <row r="25" spans="1:25" ht="18.75" customHeight="1" x14ac:dyDescent="0.15">
      <c r="A25" s="257"/>
      <c r="B25" s="50"/>
      <c r="C25" s="50"/>
      <c r="D25" s="51"/>
      <c r="E25" s="52"/>
      <c r="F25" s="52"/>
      <c r="G25" s="53"/>
      <c r="H25" s="53"/>
      <c r="I25" s="287"/>
      <c r="J25" s="287"/>
      <c r="K25" s="54" t="s">
        <v>44</v>
      </c>
      <c r="L25" s="55">
        <f>ROUNDUP((K4*M25)+(K5*M25*0.75)+(K6*(M25*2)),2)</f>
        <v>0</v>
      </c>
      <c r="M25" s="51">
        <v>4</v>
      </c>
      <c r="N25" s="56">
        <f t="shared" si="1"/>
        <v>3</v>
      </c>
      <c r="O25" s="57"/>
      <c r="P25" s="87"/>
      <c r="R25" s="257"/>
      <c r="S25" s="91"/>
      <c r="T25" s="74"/>
      <c r="U25" s="74"/>
      <c r="V25" s="75"/>
      <c r="W25" s="74"/>
      <c r="X25" s="75"/>
      <c r="Y25" s="98"/>
    </row>
    <row r="26" spans="1:25" ht="18.75" customHeight="1" x14ac:dyDescent="0.15">
      <c r="A26" s="257"/>
      <c r="B26" s="50"/>
      <c r="C26" s="50"/>
      <c r="D26" s="51"/>
      <c r="E26" s="52"/>
      <c r="F26" s="52"/>
      <c r="G26" s="53"/>
      <c r="H26" s="53"/>
      <c r="I26" s="287"/>
      <c r="J26" s="287"/>
      <c r="K26" s="54"/>
      <c r="L26" s="55"/>
      <c r="M26" s="51"/>
      <c r="N26" s="56"/>
      <c r="O26" s="57"/>
      <c r="P26" s="87"/>
      <c r="R26" s="257"/>
      <c r="S26" s="90" t="s">
        <v>289</v>
      </c>
      <c r="T26" s="72" t="s">
        <v>137</v>
      </c>
      <c r="U26" s="72"/>
      <c r="V26" s="73">
        <v>5</v>
      </c>
      <c r="W26" s="72"/>
      <c r="X26" s="73"/>
      <c r="Y26" s="97"/>
    </row>
    <row r="27" spans="1:25" ht="18.75" customHeight="1" x14ac:dyDescent="0.15">
      <c r="A27" s="257"/>
      <c r="B27" s="50"/>
      <c r="C27" s="50"/>
      <c r="D27" s="51"/>
      <c r="E27" s="52"/>
      <c r="F27" s="52"/>
      <c r="G27" s="53"/>
      <c r="H27" s="53"/>
      <c r="I27" s="287"/>
      <c r="J27" s="287"/>
      <c r="K27" s="54"/>
      <c r="L27" s="55"/>
      <c r="M27" s="51"/>
      <c r="N27" s="56"/>
      <c r="O27" s="57"/>
      <c r="P27" s="87"/>
      <c r="R27" s="257"/>
      <c r="S27" s="90"/>
      <c r="T27" s="72" t="s">
        <v>128</v>
      </c>
      <c r="U27" s="72"/>
      <c r="V27" s="73">
        <v>10</v>
      </c>
      <c r="W27" s="72" t="s">
        <v>128</v>
      </c>
      <c r="X27" s="73">
        <v>10</v>
      </c>
      <c r="Y27" s="97">
        <v>10</v>
      </c>
    </row>
    <row r="28" spans="1:25" ht="18.75" customHeight="1" x14ac:dyDescent="0.15">
      <c r="A28" s="257"/>
      <c r="B28" s="58"/>
      <c r="C28" s="58"/>
      <c r="D28" s="59"/>
      <c r="E28" s="60"/>
      <c r="F28" s="60"/>
      <c r="G28" s="61"/>
      <c r="H28" s="61"/>
      <c r="I28" s="288"/>
      <c r="J28" s="288"/>
      <c r="K28" s="62"/>
      <c r="L28" s="63"/>
      <c r="M28" s="59"/>
      <c r="N28" s="64"/>
      <c r="O28" s="65"/>
      <c r="P28" s="88"/>
      <c r="R28" s="257"/>
      <c r="S28" s="90"/>
      <c r="T28" s="72"/>
      <c r="U28" s="72" t="s">
        <v>86</v>
      </c>
      <c r="V28" s="73" t="s">
        <v>46</v>
      </c>
      <c r="W28" s="72"/>
      <c r="X28" s="73" t="s">
        <v>46</v>
      </c>
      <c r="Y28" s="97"/>
    </row>
    <row r="29" spans="1:25" ht="18.75" customHeight="1" x14ac:dyDescent="0.15">
      <c r="A29" s="257"/>
      <c r="B29" s="50" t="s">
        <v>186</v>
      </c>
      <c r="C29" s="50" t="s">
        <v>137</v>
      </c>
      <c r="D29" s="51">
        <v>20</v>
      </c>
      <c r="E29" s="52" t="s">
        <v>51</v>
      </c>
      <c r="F29" s="52">
        <f>ROUNDUP(D29*0.75,2)</f>
        <v>15</v>
      </c>
      <c r="G29" s="53">
        <f>ROUNDUP((K4*D29)+(K5*D29*0.75)+(K6*(D29*2)),0)</f>
        <v>0</v>
      </c>
      <c r="H29" s="53">
        <f>G29+(G29*3/100)</f>
        <v>0</v>
      </c>
      <c r="I29" s="289" t="s">
        <v>89</v>
      </c>
      <c r="J29" s="290"/>
      <c r="K29" s="54" t="s">
        <v>87</v>
      </c>
      <c r="L29" s="55">
        <f>ROUNDUP((K4*M29)+(K5*M29*0.75)+(K6*(M29*2)),2)</f>
        <v>0</v>
      </c>
      <c r="M29" s="51">
        <v>100</v>
      </c>
      <c r="N29" s="56">
        <f>ROUNDUP(M29*0.75,2)</f>
        <v>75</v>
      </c>
      <c r="O29" s="57"/>
      <c r="P29" s="87"/>
      <c r="R29" s="257"/>
      <c r="S29" s="90"/>
      <c r="T29" s="72"/>
      <c r="U29" s="72" t="s">
        <v>92</v>
      </c>
      <c r="V29" s="73" t="s">
        <v>48</v>
      </c>
      <c r="W29" s="72"/>
      <c r="X29" s="73" t="s">
        <v>48</v>
      </c>
      <c r="Y29" s="97"/>
    </row>
    <row r="30" spans="1:25" ht="18.75" customHeight="1" x14ac:dyDescent="0.15">
      <c r="A30" s="257"/>
      <c r="B30" s="50"/>
      <c r="C30" s="50" t="s">
        <v>128</v>
      </c>
      <c r="D30" s="51">
        <v>10</v>
      </c>
      <c r="E30" s="52" t="s">
        <v>51</v>
      </c>
      <c r="F30" s="52">
        <f>ROUNDUP(D30*0.75,2)</f>
        <v>7.5</v>
      </c>
      <c r="G30" s="53">
        <f>ROUNDUP((K4*D30)+(K5*D30*0.75)+(K6*(D30*2)),0)</f>
        <v>0</v>
      </c>
      <c r="H30" s="53">
        <f>G30+(G30*15/100)</f>
        <v>0</v>
      </c>
      <c r="I30" s="287"/>
      <c r="J30" s="287"/>
      <c r="K30" s="54" t="s">
        <v>92</v>
      </c>
      <c r="L30" s="55">
        <f>ROUNDUP((K4*M30)+(K5*M30*0.75)+(K6*(M30*2)),2)</f>
        <v>0</v>
      </c>
      <c r="M30" s="51">
        <v>3</v>
      </c>
      <c r="N30" s="56">
        <f>ROUNDUP(M30*0.75,2)</f>
        <v>2.25</v>
      </c>
      <c r="O30" s="57"/>
      <c r="P30" s="87"/>
      <c r="R30" s="257"/>
      <c r="S30" s="90"/>
      <c r="T30" s="72"/>
      <c r="U30" s="72"/>
      <c r="V30" s="73"/>
      <c r="W30" s="72"/>
      <c r="X30" s="73"/>
      <c r="Y30" s="97"/>
    </row>
    <row r="31" spans="1:25" ht="18.75" customHeight="1" x14ac:dyDescent="0.15">
      <c r="A31" s="257"/>
      <c r="B31" s="50"/>
      <c r="C31" s="50" t="s">
        <v>114</v>
      </c>
      <c r="D31" s="51">
        <v>3</v>
      </c>
      <c r="E31" s="52" t="s">
        <v>51</v>
      </c>
      <c r="F31" s="52">
        <f>ROUNDUP(D31*0.75,2)</f>
        <v>2.25</v>
      </c>
      <c r="G31" s="53">
        <f>ROUNDUP((K4*D31)+(K5*D31*0.75)+(K6*(D31*2)),0)</f>
        <v>0</v>
      </c>
      <c r="H31" s="53">
        <f>G31</f>
        <v>0</v>
      </c>
      <c r="I31" s="287"/>
      <c r="J31" s="287"/>
      <c r="K31" s="54"/>
      <c r="L31" s="55"/>
      <c r="M31" s="51"/>
      <c r="N31" s="56"/>
      <c r="O31" s="57"/>
      <c r="P31" s="87"/>
      <c r="R31" s="257"/>
      <c r="S31" s="91"/>
      <c r="T31" s="74"/>
      <c r="U31" s="74"/>
      <c r="V31" s="75"/>
      <c r="W31" s="74"/>
      <c r="X31" s="75"/>
      <c r="Y31" s="98"/>
    </row>
    <row r="32" spans="1:25" ht="18.75" customHeight="1" x14ac:dyDescent="0.15">
      <c r="A32" s="257"/>
      <c r="B32" s="50"/>
      <c r="C32" s="50"/>
      <c r="D32" s="51"/>
      <c r="E32" s="52"/>
      <c r="F32" s="52"/>
      <c r="G32" s="53"/>
      <c r="H32" s="53"/>
      <c r="I32" s="287"/>
      <c r="J32" s="287"/>
      <c r="K32" s="54"/>
      <c r="L32" s="55"/>
      <c r="M32" s="51"/>
      <c r="N32" s="56"/>
      <c r="O32" s="57"/>
      <c r="P32" s="87"/>
      <c r="R32" s="257"/>
      <c r="S32" s="90" t="s">
        <v>139</v>
      </c>
      <c r="T32" s="72" t="s">
        <v>141</v>
      </c>
      <c r="U32" s="72"/>
      <c r="V32" s="73">
        <v>30</v>
      </c>
      <c r="W32" s="72" t="s">
        <v>141</v>
      </c>
      <c r="X32" s="73">
        <v>20</v>
      </c>
      <c r="Y32" s="97">
        <v>10</v>
      </c>
    </row>
    <row r="33" spans="1:25" ht="18.75" customHeight="1" thickBot="1" x14ac:dyDescent="0.2">
      <c r="A33" s="257"/>
      <c r="B33" s="58"/>
      <c r="C33" s="58"/>
      <c r="D33" s="59"/>
      <c r="E33" s="60"/>
      <c r="F33" s="60"/>
      <c r="G33" s="61"/>
      <c r="H33" s="61"/>
      <c r="I33" s="288"/>
      <c r="J33" s="288"/>
      <c r="K33" s="62"/>
      <c r="L33" s="63"/>
      <c r="M33" s="59"/>
      <c r="N33" s="64"/>
      <c r="O33" s="65"/>
      <c r="P33" s="88"/>
      <c r="R33" s="258"/>
      <c r="S33" s="93"/>
      <c r="T33" s="94"/>
      <c r="U33" s="94" t="s">
        <v>47</v>
      </c>
      <c r="V33" s="95" t="s">
        <v>48</v>
      </c>
      <c r="W33" s="94"/>
      <c r="X33" s="95" t="s">
        <v>48</v>
      </c>
      <c r="Y33" s="99"/>
    </row>
    <row r="34" spans="1:25" ht="18.75" customHeight="1" x14ac:dyDescent="0.15">
      <c r="A34" s="257"/>
      <c r="B34" s="50" t="s">
        <v>139</v>
      </c>
      <c r="C34" s="50" t="s">
        <v>141</v>
      </c>
      <c r="D34" s="51">
        <v>40</v>
      </c>
      <c r="E34" s="52" t="s">
        <v>51</v>
      </c>
      <c r="F34" s="52">
        <f>ROUNDUP(D34*0.75,2)</f>
        <v>30</v>
      </c>
      <c r="G34" s="53">
        <f>ROUNDUP((K4*D34)+(K5*D34*0.75)+(K6*(D34*2)),0)</f>
        <v>0</v>
      </c>
      <c r="H34" s="53">
        <f>G34</f>
        <v>0</v>
      </c>
      <c r="I34" s="289" t="s">
        <v>140</v>
      </c>
      <c r="J34" s="290"/>
      <c r="K34" s="54" t="s">
        <v>57</v>
      </c>
      <c r="L34" s="55">
        <f>ROUNDUP((K4*M34)+(K5*M34*0.75)+(K6*(M34*2)),2)</f>
        <v>0</v>
      </c>
      <c r="M34" s="51">
        <v>1</v>
      </c>
      <c r="N34" s="56">
        <f>ROUNDUP(M34*0.75,2)</f>
        <v>0.75</v>
      </c>
      <c r="O34" s="57" t="s">
        <v>56</v>
      </c>
      <c r="P34" s="87"/>
    </row>
    <row r="35" spans="1:25" ht="18.75" customHeight="1" x14ac:dyDescent="0.15">
      <c r="A35" s="257"/>
      <c r="B35" s="50"/>
      <c r="C35" s="50"/>
      <c r="D35" s="51"/>
      <c r="E35" s="52"/>
      <c r="F35" s="52"/>
      <c r="G35" s="53"/>
      <c r="H35" s="53"/>
      <c r="I35" s="287"/>
      <c r="J35" s="287"/>
      <c r="K35" s="54"/>
      <c r="L35" s="55"/>
      <c r="M35" s="51"/>
      <c r="N35" s="56"/>
      <c r="O35" s="57"/>
      <c r="P35" s="87"/>
    </row>
    <row r="36" spans="1:25" ht="18.75" customHeight="1" thickBot="1" x14ac:dyDescent="0.2">
      <c r="A36" s="258"/>
      <c r="B36" s="78"/>
      <c r="C36" s="78"/>
      <c r="D36" s="79"/>
      <c r="E36" s="80"/>
      <c r="F36" s="80"/>
      <c r="G36" s="81"/>
      <c r="H36" s="81"/>
      <c r="I36" s="291"/>
      <c r="J36" s="291"/>
      <c r="K36" s="82"/>
      <c r="L36" s="83"/>
      <c r="M36" s="79"/>
      <c r="N36" s="84"/>
      <c r="O36" s="85"/>
      <c r="P36" s="89"/>
    </row>
    <row r="37" spans="1:25" ht="18.75" customHeight="1" x14ac:dyDescent="0.15">
      <c r="S37" s="33"/>
      <c r="T37" s="33"/>
      <c r="U37" s="33"/>
      <c r="V37" s="34"/>
      <c r="W37" s="33"/>
      <c r="X37" s="34"/>
      <c r="Y37" s="34"/>
    </row>
    <row r="38" spans="1:25" ht="18.75" customHeight="1" x14ac:dyDescent="0.15">
      <c r="S38" s="33"/>
      <c r="T38" s="33"/>
      <c r="U38" s="33"/>
      <c r="V38" s="34"/>
      <c r="W38" s="33"/>
      <c r="X38" s="34"/>
      <c r="Y38" s="34"/>
    </row>
    <row r="39" spans="1:25" ht="18.75" customHeight="1" x14ac:dyDescent="0.15">
      <c r="S39" s="33"/>
      <c r="T39" s="33"/>
      <c r="U39" s="33"/>
      <c r="V39" s="34"/>
      <c r="W39" s="33"/>
      <c r="X39" s="34"/>
      <c r="Y39" s="34"/>
    </row>
    <row r="40" spans="1:25" ht="18.75" customHeight="1" x14ac:dyDescent="0.15">
      <c r="S40" s="33"/>
      <c r="T40" s="33"/>
      <c r="U40" s="33"/>
      <c r="V40" s="34"/>
      <c r="W40" s="33"/>
      <c r="X40" s="34"/>
      <c r="Y40" s="34"/>
    </row>
    <row r="41" spans="1:25" ht="18.75" customHeight="1" x14ac:dyDescent="0.15">
      <c r="S41" s="33"/>
      <c r="T41" s="33"/>
      <c r="U41" s="33"/>
      <c r="V41" s="34"/>
      <c r="W41" s="33"/>
      <c r="X41" s="34"/>
      <c r="Y41" s="34"/>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row r="89" spans="19:25" ht="18.75" customHeight="1" x14ac:dyDescent="0.15">
      <c r="S89" s="33"/>
      <c r="T89" s="33"/>
      <c r="U89" s="33"/>
      <c r="V89" s="34"/>
      <c r="W89" s="33"/>
      <c r="X89" s="34"/>
      <c r="Y89" s="34"/>
    </row>
    <row r="90" spans="19:25" ht="18.75" customHeight="1" x14ac:dyDescent="0.15">
      <c r="S90" s="33"/>
      <c r="T90" s="33"/>
      <c r="U90" s="33"/>
      <c r="V90" s="34"/>
      <c r="W90" s="33"/>
      <c r="X90" s="34"/>
      <c r="Y90" s="34"/>
    </row>
    <row r="91" spans="19:25" ht="18.75" customHeight="1" x14ac:dyDescent="0.15">
      <c r="S91" s="33"/>
      <c r="T91" s="33"/>
      <c r="U91" s="33"/>
      <c r="V91" s="34"/>
      <c r="W91" s="33"/>
      <c r="X91" s="34"/>
      <c r="Y91" s="34"/>
    </row>
    <row r="92" spans="19:25" ht="18.75" customHeight="1" x14ac:dyDescent="0.15">
      <c r="S92" s="33"/>
      <c r="T92" s="33"/>
      <c r="U92" s="33"/>
      <c r="V92" s="34"/>
      <c r="W92" s="33"/>
      <c r="X92" s="34"/>
      <c r="Y92" s="34"/>
    </row>
    <row r="93" spans="19:25" ht="18.75" customHeight="1" x14ac:dyDescent="0.15">
      <c r="S93" s="33"/>
      <c r="T93" s="33"/>
      <c r="U93" s="33"/>
      <c r="V93" s="34"/>
      <c r="W93" s="33"/>
      <c r="X93" s="34"/>
      <c r="Y93" s="34"/>
    </row>
    <row r="94" spans="19:25" ht="18.75" customHeight="1" x14ac:dyDescent="0.15">
      <c r="S94" s="33"/>
      <c r="T94" s="33"/>
      <c r="U94" s="33"/>
      <c r="V94" s="34"/>
      <c r="W94" s="33"/>
      <c r="X94" s="34"/>
      <c r="Y94" s="34"/>
    </row>
    <row r="95" spans="19:25" ht="18.75" customHeight="1" x14ac:dyDescent="0.15">
      <c r="S95" s="33"/>
      <c r="T95" s="33"/>
      <c r="U95" s="33"/>
      <c r="V95" s="34"/>
      <c r="W95" s="33"/>
      <c r="X95" s="34"/>
      <c r="Y95" s="34"/>
    </row>
    <row r="96" spans="19:25" ht="18.75" customHeight="1" x14ac:dyDescent="0.15">
      <c r="S96" s="33"/>
      <c r="T96" s="33"/>
      <c r="U96" s="33"/>
      <c r="V96" s="34"/>
      <c r="W96" s="33"/>
      <c r="X96" s="34"/>
      <c r="Y96" s="34"/>
    </row>
    <row r="97" spans="19:25" ht="18.75" customHeight="1" x14ac:dyDescent="0.15">
      <c r="S97" s="33"/>
      <c r="T97" s="33"/>
      <c r="U97" s="33"/>
      <c r="V97" s="34"/>
      <c r="W97" s="33"/>
      <c r="X97" s="34"/>
      <c r="Y97" s="34"/>
    </row>
    <row r="98" spans="19:25" ht="18.75" customHeight="1" x14ac:dyDescent="0.15">
      <c r="S98" s="33"/>
      <c r="T98" s="33"/>
      <c r="U98" s="33"/>
      <c r="V98" s="34"/>
      <c r="W98" s="33"/>
      <c r="X98" s="34"/>
      <c r="Y98" s="34"/>
    </row>
    <row r="99" spans="19:25" ht="18.75" customHeight="1" x14ac:dyDescent="0.15">
      <c r="S99" s="33"/>
      <c r="T99" s="33"/>
      <c r="U99" s="33"/>
      <c r="V99" s="34"/>
      <c r="W99" s="33"/>
      <c r="X99" s="34"/>
      <c r="Y99" s="34"/>
    </row>
    <row r="100" spans="19:25" ht="18.75" customHeight="1" x14ac:dyDescent="0.15">
      <c r="S100" s="33"/>
      <c r="T100" s="33"/>
      <c r="U100" s="33"/>
      <c r="V100" s="34"/>
      <c r="W100" s="33"/>
      <c r="X100" s="34"/>
      <c r="Y100" s="34"/>
    </row>
    <row r="101" spans="19:25" ht="18.75" customHeight="1" x14ac:dyDescent="0.15">
      <c r="S101" s="33"/>
      <c r="T101" s="33"/>
      <c r="U101" s="33"/>
      <c r="V101" s="34"/>
      <c r="W101" s="33"/>
      <c r="X101" s="34"/>
      <c r="Y101" s="34"/>
    </row>
    <row r="102" spans="19:25" ht="18.75" customHeight="1" x14ac:dyDescent="0.15">
      <c r="S102" s="33"/>
      <c r="T102" s="33"/>
      <c r="U102" s="33"/>
      <c r="V102" s="34"/>
      <c r="W102" s="33"/>
      <c r="X102" s="34"/>
      <c r="Y102" s="34"/>
    </row>
    <row r="103" spans="19:25" ht="18.75" customHeight="1" x14ac:dyDescent="0.15">
      <c r="S103" s="33"/>
      <c r="T103" s="33"/>
      <c r="U103" s="33"/>
      <c r="V103" s="34"/>
      <c r="W103" s="33"/>
      <c r="X103" s="34"/>
      <c r="Y103" s="34"/>
    </row>
    <row r="104" spans="19:25" ht="18.75" customHeight="1" x14ac:dyDescent="0.15">
      <c r="S104" s="33"/>
      <c r="T104" s="33"/>
      <c r="U104" s="33"/>
      <c r="V104" s="34"/>
      <c r="W104" s="33"/>
      <c r="X104" s="34"/>
      <c r="Y104" s="34"/>
    </row>
    <row r="105" spans="19:25" ht="18.75" customHeight="1" x14ac:dyDescent="0.15">
      <c r="S105" s="33"/>
      <c r="T105" s="33"/>
      <c r="U105" s="33"/>
      <c r="V105" s="34"/>
      <c r="W105" s="33"/>
      <c r="X105" s="34"/>
      <c r="Y105" s="34"/>
    </row>
    <row r="106" spans="19:25" ht="18.75" customHeight="1" x14ac:dyDescent="0.15">
      <c r="S106" s="33"/>
      <c r="T106" s="33"/>
      <c r="U106" s="33"/>
      <c r="V106" s="34"/>
      <c r="W106" s="33"/>
      <c r="X106" s="34"/>
      <c r="Y106" s="34"/>
    </row>
    <row r="107" spans="19:25" ht="18.75" customHeight="1" x14ac:dyDescent="0.15">
      <c r="S107" s="33"/>
      <c r="T107" s="33"/>
      <c r="U107" s="33"/>
      <c r="V107" s="34"/>
      <c r="W107" s="33"/>
      <c r="X107" s="34"/>
      <c r="Y107" s="34"/>
    </row>
    <row r="108" spans="19:25" ht="18.75" customHeight="1" x14ac:dyDescent="0.15">
      <c r="S108" s="33"/>
      <c r="T108" s="33"/>
      <c r="U108" s="33"/>
      <c r="V108" s="34"/>
      <c r="W108" s="33"/>
      <c r="X108" s="34"/>
      <c r="Y108" s="34"/>
    </row>
    <row r="109" spans="19:25" ht="18.75" customHeight="1" x14ac:dyDescent="0.15">
      <c r="S109" s="33"/>
      <c r="T109" s="33"/>
      <c r="U109" s="33"/>
      <c r="V109" s="34"/>
      <c r="W109" s="33"/>
      <c r="X109" s="34"/>
      <c r="Y109" s="34"/>
    </row>
    <row r="110" spans="19:25" ht="18.75" customHeight="1" x14ac:dyDescent="0.15">
      <c r="S110" s="33"/>
      <c r="T110" s="33"/>
      <c r="U110" s="33"/>
      <c r="V110" s="34"/>
      <c r="W110" s="33"/>
      <c r="X110" s="34"/>
      <c r="Y110" s="34"/>
    </row>
  </sheetData>
  <mergeCells count="19">
    <mergeCell ref="I34:J36"/>
    <mergeCell ref="A9:A36"/>
    <mergeCell ref="R9:R33"/>
    <mergeCell ref="I8:J8"/>
    <mergeCell ref="K8:L8"/>
    <mergeCell ref="I9:J18"/>
    <mergeCell ref="I19:J28"/>
    <mergeCell ref="I29:J33"/>
    <mergeCell ref="W6:X6"/>
    <mergeCell ref="W7:X7"/>
    <mergeCell ref="A1:B1"/>
    <mergeCell ref="C1:K1"/>
    <mergeCell ref="K2:M2"/>
    <mergeCell ref="R5:V5"/>
    <mergeCell ref="O6:P6"/>
    <mergeCell ref="R6:T7"/>
    <mergeCell ref="A7:E7"/>
    <mergeCell ref="O7:P7"/>
    <mergeCell ref="B5:C5"/>
  </mergeCells>
  <phoneticPr fontId="3"/>
  <printOptions horizontalCentered="1" verticalCentered="1"/>
  <pageMargins left="0.39370078740157483" right="0.39370078740157483" top="0.39370078740157483" bottom="0.39370078740157483" header="0.19685039370078741" footer="0.31496062992125984"/>
  <pageSetup paperSize="12" scale="4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7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187</v>
      </c>
      <c r="B7" s="273"/>
      <c r="C7" s="273"/>
      <c r="D7" s="273"/>
      <c r="E7" s="273"/>
      <c r="F7" s="19"/>
      <c r="G7" s="19"/>
      <c r="H7" s="19"/>
      <c r="I7" s="4"/>
      <c r="J7" s="4"/>
      <c r="K7" s="106"/>
      <c r="L7" s="20"/>
      <c r="M7" s="3"/>
      <c r="N7" s="3"/>
      <c r="O7" s="274" t="s">
        <v>93</v>
      </c>
      <c r="P7" s="275"/>
      <c r="Q7" s="107"/>
      <c r="R7" s="269"/>
      <c r="S7" s="270"/>
      <c r="T7" s="271"/>
      <c r="U7" s="9" t="s">
        <v>17</v>
      </c>
      <c r="V7" s="9" t="s">
        <v>94</v>
      </c>
      <c r="W7" s="278" t="s">
        <v>19</v>
      </c>
      <c r="X7" s="279"/>
      <c r="Y7" s="21" t="s">
        <v>95</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188</v>
      </c>
      <c r="C9" s="42" t="s">
        <v>190</v>
      </c>
      <c r="D9" s="101">
        <v>0.5</v>
      </c>
      <c r="E9" s="44" t="s">
        <v>112</v>
      </c>
      <c r="F9" s="44">
        <f>ROUNDUP(D9*0.75,2)</f>
        <v>0.38</v>
      </c>
      <c r="G9" s="45">
        <f>ROUNDUP((K4*D9)+(K5*D9*0.75)+(K6*(D9*2)),0)</f>
        <v>0</v>
      </c>
      <c r="H9" s="45">
        <f>G9</f>
        <v>0</v>
      </c>
      <c r="I9" s="285" t="s">
        <v>189</v>
      </c>
      <c r="J9" s="286"/>
      <c r="K9" s="46" t="s">
        <v>50</v>
      </c>
      <c r="L9" s="47">
        <f>ROUNDUP((K4*M9)+(K5*M9*0.75)+(K6*(M9*2)),2)</f>
        <v>0</v>
      </c>
      <c r="M9" s="43">
        <v>110</v>
      </c>
      <c r="N9" s="48">
        <f>ROUNDUP(M9*0.75,2)</f>
        <v>82.5</v>
      </c>
      <c r="O9" s="49"/>
      <c r="P9" s="86"/>
      <c r="R9" s="280" t="s">
        <v>70</v>
      </c>
      <c r="S9" s="100" t="s">
        <v>76</v>
      </c>
      <c r="T9" s="70" t="s">
        <v>76</v>
      </c>
      <c r="U9" s="70"/>
      <c r="V9" s="71" t="s">
        <v>77</v>
      </c>
      <c r="W9" s="112" t="s">
        <v>76</v>
      </c>
      <c r="X9" s="71" t="s">
        <v>78</v>
      </c>
      <c r="Y9" s="96">
        <v>30</v>
      </c>
    </row>
    <row r="10" spans="1:25" ht="18.75" customHeight="1" x14ac:dyDescent="0.15">
      <c r="A10" s="257"/>
      <c r="B10" s="50"/>
      <c r="C10" s="50" t="s">
        <v>164</v>
      </c>
      <c r="D10" s="51">
        <v>0.5</v>
      </c>
      <c r="E10" s="52" t="s">
        <v>51</v>
      </c>
      <c r="F10" s="52">
        <f>ROUNDUP(D10*0.75,2)</f>
        <v>0.38</v>
      </c>
      <c r="G10" s="53">
        <f>ROUNDUP((K4*D10)+(K5*D10*0.75)+(K6*(D10*2)),0)</f>
        <v>0</v>
      </c>
      <c r="H10" s="53">
        <f>G10</f>
        <v>0</v>
      </c>
      <c r="I10" s="287"/>
      <c r="J10" s="287"/>
      <c r="K10" s="54" t="s">
        <v>87</v>
      </c>
      <c r="L10" s="55">
        <f>ROUNDUP((K4*M10)+(K5*M10*0.75)+(K6*(M10*2)),2)</f>
        <v>0</v>
      </c>
      <c r="M10" s="51">
        <v>1.5</v>
      </c>
      <c r="N10" s="56">
        <f>ROUNDUP(M10*0.75,2)</f>
        <v>1.1300000000000001</v>
      </c>
      <c r="O10" s="57"/>
      <c r="P10" s="87"/>
      <c r="R10" s="257"/>
      <c r="S10" s="108" t="s">
        <v>294</v>
      </c>
      <c r="T10" s="108" t="s">
        <v>39</v>
      </c>
      <c r="U10" s="108"/>
      <c r="V10" s="109">
        <v>20</v>
      </c>
      <c r="W10" s="113" t="s">
        <v>161</v>
      </c>
      <c r="X10" s="109">
        <v>10</v>
      </c>
      <c r="Y10" s="110"/>
    </row>
    <row r="11" spans="1:25" ht="18.75" customHeight="1" x14ac:dyDescent="0.15">
      <c r="A11" s="257"/>
      <c r="B11" s="50"/>
      <c r="C11" s="50"/>
      <c r="D11" s="51"/>
      <c r="E11" s="52"/>
      <c r="F11" s="52"/>
      <c r="G11" s="53"/>
      <c r="H11" s="53"/>
      <c r="I11" s="287"/>
      <c r="J11" s="287"/>
      <c r="K11" s="54" t="s">
        <v>84</v>
      </c>
      <c r="L11" s="55">
        <f>ROUNDUP((K4*M11)+(K5*M11*0.75)+(K6*(M11*2)),2)</f>
        <v>0</v>
      </c>
      <c r="M11" s="51">
        <v>1</v>
      </c>
      <c r="N11" s="56">
        <f>ROUNDUP(M11*0.75,2)</f>
        <v>0.75</v>
      </c>
      <c r="O11" s="57"/>
      <c r="P11" s="87" t="s">
        <v>54</v>
      </c>
      <c r="R11" s="257"/>
      <c r="S11" s="72"/>
      <c r="T11" s="72" t="s">
        <v>41</v>
      </c>
      <c r="U11" s="72"/>
      <c r="V11" s="73">
        <v>20</v>
      </c>
      <c r="W11" s="72" t="s">
        <v>41</v>
      </c>
      <c r="X11" s="73">
        <v>10</v>
      </c>
      <c r="Y11" s="97">
        <v>10</v>
      </c>
    </row>
    <row r="12" spans="1:25" ht="18.75" customHeight="1" x14ac:dyDescent="0.15">
      <c r="A12" s="257"/>
      <c r="B12" s="50"/>
      <c r="C12" s="50"/>
      <c r="D12" s="51"/>
      <c r="E12" s="52"/>
      <c r="F12" s="52"/>
      <c r="G12" s="53"/>
      <c r="H12" s="53"/>
      <c r="I12" s="287"/>
      <c r="J12" s="287"/>
      <c r="K12" s="54"/>
      <c r="L12" s="55"/>
      <c r="M12" s="51"/>
      <c r="N12" s="56"/>
      <c r="O12" s="57"/>
      <c r="P12" s="87"/>
      <c r="R12" s="257"/>
      <c r="S12" s="72"/>
      <c r="T12" s="72" t="s">
        <v>40</v>
      </c>
      <c r="U12" s="72"/>
      <c r="V12" s="73">
        <v>10</v>
      </c>
      <c r="W12" s="72" t="s">
        <v>40</v>
      </c>
      <c r="X12" s="73">
        <v>10</v>
      </c>
      <c r="Y12" s="97">
        <v>10</v>
      </c>
    </row>
    <row r="13" spans="1:25" ht="18.75" customHeight="1" x14ac:dyDescent="0.15">
      <c r="A13" s="257"/>
      <c r="B13" s="50"/>
      <c r="C13" s="50"/>
      <c r="D13" s="51"/>
      <c r="E13" s="52"/>
      <c r="F13" s="52"/>
      <c r="G13" s="53"/>
      <c r="H13" s="53"/>
      <c r="I13" s="287"/>
      <c r="J13" s="287"/>
      <c r="K13" s="54"/>
      <c r="L13" s="55"/>
      <c r="M13" s="51"/>
      <c r="N13" s="56"/>
      <c r="O13" s="57"/>
      <c r="P13" s="87"/>
      <c r="R13" s="257"/>
      <c r="S13" s="72"/>
      <c r="T13" s="72" t="s">
        <v>42</v>
      </c>
      <c r="U13" s="72"/>
      <c r="V13" s="73">
        <v>5</v>
      </c>
      <c r="W13" s="72" t="s">
        <v>42</v>
      </c>
      <c r="X13" s="73">
        <v>5</v>
      </c>
      <c r="Y13" s="97">
        <v>5</v>
      </c>
    </row>
    <row r="14" spans="1:25" ht="18.75" customHeight="1" x14ac:dyDescent="0.15">
      <c r="A14" s="257"/>
      <c r="B14" s="50"/>
      <c r="C14" s="50"/>
      <c r="D14" s="51"/>
      <c r="E14" s="52"/>
      <c r="F14" s="52"/>
      <c r="G14" s="53"/>
      <c r="H14" s="53"/>
      <c r="I14" s="287"/>
      <c r="J14" s="287"/>
      <c r="K14" s="54"/>
      <c r="L14" s="55"/>
      <c r="M14" s="51"/>
      <c r="N14" s="56"/>
      <c r="O14" s="57"/>
      <c r="P14" s="87"/>
      <c r="R14" s="257"/>
      <c r="S14" s="72"/>
      <c r="T14" s="72"/>
      <c r="U14" s="72" t="s">
        <v>86</v>
      </c>
      <c r="V14" s="73" t="s">
        <v>46</v>
      </c>
      <c r="W14" s="72"/>
      <c r="X14" s="73" t="s">
        <v>46</v>
      </c>
      <c r="Y14" s="97"/>
    </row>
    <row r="15" spans="1:25" ht="18.75" customHeight="1" x14ac:dyDescent="0.15">
      <c r="A15" s="257"/>
      <c r="B15" s="58"/>
      <c r="C15" s="58"/>
      <c r="D15" s="59"/>
      <c r="E15" s="60"/>
      <c r="F15" s="60"/>
      <c r="G15" s="61"/>
      <c r="H15" s="61"/>
      <c r="I15" s="288"/>
      <c r="J15" s="288"/>
      <c r="K15" s="62"/>
      <c r="L15" s="63"/>
      <c r="M15" s="59"/>
      <c r="N15" s="64"/>
      <c r="O15" s="65"/>
      <c r="P15" s="88"/>
      <c r="R15" s="257"/>
      <c r="S15" s="90"/>
      <c r="T15" s="72"/>
      <c r="U15" s="72" t="s">
        <v>267</v>
      </c>
      <c r="V15" s="73" t="s">
        <v>48</v>
      </c>
      <c r="W15" s="72"/>
      <c r="X15" s="73" t="s">
        <v>48</v>
      </c>
      <c r="Y15" s="97"/>
    </row>
    <row r="16" spans="1:25" ht="18.75" customHeight="1" x14ac:dyDescent="0.15">
      <c r="A16" s="257"/>
      <c r="B16" s="50" t="s">
        <v>191</v>
      </c>
      <c r="C16" s="50" t="s">
        <v>39</v>
      </c>
      <c r="D16" s="51">
        <v>40</v>
      </c>
      <c r="E16" s="52" t="s">
        <v>51</v>
      </c>
      <c r="F16" s="52">
        <f>ROUNDUP(D16*0.75,2)</f>
        <v>30</v>
      </c>
      <c r="G16" s="53">
        <f>ROUNDUP((K4*D16)+(K5*D16*0.75)+(K6*(D16*2)),0)</f>
        <v>0</v>
      </c>
      <c r="H16" s="53">
        <f>G16</f>
        <v>0</v>
      </c>
      <c r="I16" s="289" t="s">
        <v>192</v>
      </c>
      <c r="J16" s="290"/>
      <c r="K16" s="54" t="s">
        <v>52</v>
      </c>
      <c r="L16" s="55">
        <f>ROUNDUP((K4*M16)+(K5*M16*0.75)+(K6*(M16*2)),2)</f>
        <v>0</v>
      </c>
      <c r="M16" s="51">
        <v>0.5</v>
      </c>
      <c r="N16" s="56">
        <f t="shared" ref="N16:N21" si="0">ROUNDUP(M16*0.75,2)</f>
        <v>0.38</v>
      </c>
      <c r="O16" s="57"/>
      <c r="P16" s="87"/>
      <c r="R16" s="257"/>
      <c r="S16" s="90"/>
      <c r="T16" s="72"/>
      <c r="U16" s="72" t="s">
        <v>47</v>
      </c>
      <c r="V16" s="73" t="s">
        <v>48</v>
      </c>
      <c r="W16" s="72"/>
      <c r="X16" s="73" t="s">
        <v>48</v>
      </c>
      <c r="Y16" s="97"/>
    </row>
    <row r="17" spans="1:25" ht="18.75" customHeight="1" x14ac:dyDescent="0.15">
      <c r="A17" s="257"/>
      <c r="B17" s="50"/>
      <c r="C17" s="50" t="s">
        <v>41</v>
      </c>
      <c r="D17" s="51">
        <v>50</v>
      </c>
      <c r="E17" s="52" t="s">
        <v>51</v>
      </c>
      <c r="F17" s="52">
        <f>ROUNDUP(D17*0.75,2)</f>
        <v>37.5</v>
      </c>
      <c r="G17" s="53">
        <f>ROUNDUP((K4*D17)+(K5*D17*0.75)+(K6*(D17*2)),0)</f>
        <v>0</v>
      </c>
      <c r="H17" s="53">
        <f>G17+(G17*10/100)</f>
        <v>0</v>
      </c>
      <c r="I17" s="287"/>
      <c r="J17" s="287"/>
      <c r="K17" s="54" t="s">
        <v>44</v>
      </c>
      <c r="L17" s="55">
        <f>ROUNDUP((K4*M17)+(K5*M17*0.75)+(K6*(M17*2)),2)</f>
        <v>0</v>
      </c>
      <c r="M17" s="51">
        <v>1</v>
      </c>
      <c r="N17" s="56">
        <f t="shared" si="0"/>
        <v>0.75</v>
      </c>
      <c r="O17" s="57"/>
      <c r="P17" s="87"/>
      <c r="R17" s="257"/>
      <c r="S17" s="90"/>
      <c r="T17" s="72"/>
      <c r="U17" s="72"/>
      <c r="V17" s="73"/>
      <c r="W17" s="72"/>
      <c r="X17" s="73"/>
      <c r="Y17" s="97"/>
    </row>
    <row r="18" spans="1:25" ht="18.75" customHeight="1" x14ac:dyDescent="0.15">
      <c r="A18" s="257"/>
      <c r="B18" s="50"/>
      <c r="C18" s="50" t="s">
        <v>40</v>
      </c>
      <c r="D18" s="51">
        <v>20</v>
      </c>
      <c r="E18" s="52" t="s">
        <v>51</v>
      </c>
      <c r="F18" s="52">
        <f>ROUNDUP(D18*0.75,2)</f>
        <v>15</v>
      </c>
      <c r="G18" s="53">
        <f>ROUNDUP((K4*D18)+(K5*D18*0.75)+(K6*(D18*2)),0)</f>
        <v>0</v>
      </c>
      <c r="H18" s="53">
        <f>G18+(G18*6/100)</f>
        <v>0</v>
      </c>
      <c r="I18" s="287"/>
      <c r="J18" s="287"/>
      <c r="K18" s="54" t="s">
        <v>87</v>
      </c>
      <c r="L18" s="55">
        <f>ROUNDUP((K4*M18)+(K5*M18*0.75)+(K6*(M18*2)),2)</f>
        <v>0</v>
      </c>
      <c r="M18" s="51">
        <v>30</v>
      </c>
      <c r="N18" s="56">
        <f t="shared" si="0"/>
        <v>22.5</v>
      </c>
      <c r="O18" s="57"/>
      <c r="P18" s="87"/>
      <c r="R18" s="257"/>
      <c r="S18" s="90"/>
      <c r="T18" s="72"/>
      <c r="U18" s="72"/>
      <c r="V18" s="73"/>
      <c r="W18" s="72"/>
      <c r="X18" s="73"/>
      <c r="Y18" s="97"/>
    </row>
    <row r="19" spans="1:25" ht="18.75" customHeight="1" x14ac:dyDescent="0.15">
      <c r="A19" s="257"/>
      <c r="B19" s="50"/>
      <c r="C19" s="50" t="s">
        <v>42</v>
      </c>
      <c r="D19" s="51">
        <v>10</v>
      </c>
      <c r="E19" s="52" t="s">
        <v>51</v>
      </c>
      <c r="F19" s="52">
        <f>ROUNDUP(D19*0.75,2)</f>
        <v>7.5</v>
      </c>
      <c r="G19" s="53">
        <f>ROUNDUP((K4*D19)+(K5*D19*0.75)+(K6*(D19*2)),0)</f>
        <v>0</v>
      </c>
      <c r="H19" s="53">
        <f>G19+(G19*3/100)</f>
        <v>0</v>
      </c>
      <c r="I19" s="287"/>
      <c r="J19" s="287"/>
      <c r="K19" s="54" t="s">
        <v>57</v>
      </c>
      <c r="L19" s="55">
        <f>ROUNDUP((K4*M19)+(K5*M19*0.75)+(K6*(M19*2)),2)</f>
        <v>0</v>
      </c>
      <c r="M19" s="51">
        <v>2</v>
      </c>
      <c r="N19" s="56">
        <f t="shared" si="0"/>
        <v>1.5</v>
      </c>
      <c r="O19" s="57"/>
      <c r="P19" s="87"/>
      <c r="R19" s="257"/>
      <c r="S19" s="91"/>
      <c r="T19" s="74"/>
      <c r="U19" s="74"/>
      <c r="V19" s="75"/>
      <c r="W19" s="74"/>
      <c r="X19" s="75"/>
      <c r="Y19" s="98"/>
    </row>
    <row r="20" spans="1:25" ht="18.75" customHeight="1" x14ac:dyDescent="0.15">
      <c r="A20" s="257"/>
      <c r="B20" s="50"/>
      <c r="C20" s="50"/>
      <c r="D20" s="51"/>
      <c r="E20" s="52"/>
      <c r="F20" s="52"/>
      <c r="G20" s="53"/>
      <c r="H20" s="53"/>
      <c r="I20" s="287"/>
      <c r="J20" s="287"/>
      <c r="K20" s="54" t="s">
        <v>103</v>
      </c>
      <c r="L20" s="55">
        <f>ROUNDUP((K4*M20)+(K5*M20*0.75)+(K6*(M20*2)),2)</f>
        <v>0</v>
      </c>
      <c r="M20" s="51">
        <v>1</v>
      </c>
      <c r="N20" s="56">
        <f t="shared" si="0"/>
        <v>0.75</v>
      </c>
      <c r="O20" s="57"/>
      <c r="P20" s="87"/>
      <c r="R20" s="257"/>
      <c r="S20" s="90" t="s">
        <v>290</v>
      </c>
      <c r="T20" s="72" t="s">
        <v>60</v>
      </c>
      <c r="U20" s="72"/>
      <c r="V20" s="73">
        <v>20</v>
      </c>
      <c r="W20" s="72" t="s">
        <v>60</v>
      </c>
      <c r="X20" s="73">
        <v>15</v>
      </c>
      <c r="Y20" s="97">
        <v>10</v>
      </c>
    </row>
    <row r="21" spans="1:25" ht="18.75" customHeight="1" x14ac:dyDescent="0.15">
      <c r="A21" s="257"/>
      <c r="B21" s="50"/>
      <c r="C21" s="50"/>
      <c r="D21" s="51"/>
      <c r="E21" s="52"/>
      <c r="F21" s="52"/>
      <c r="G21" s="53"/>
      <c r="H21" s="53"/>
      <c r="I21" s="287"/>
      <c r="J21" s="287"/>
      <c r="K21" s="54" t="s">
        <v>84</v>
      </c>
      <c r="L21" s="55">
        <f>ROUNDUP((K4*M21)+(K5*M21*0.75)+(K6*(M21*2)),2)</f>
        <v>0</v>
      </c>
      <c r="M21" s="51">
        <v>3.6</v>
      </c>
      <c r="N21" s="56">
        <f t="shared" si="0"/>
        <v>2.7</v>
      </c>
      <c r="O21" s="57"/>
      <c r="P21" s="87" t="s">
        <v>54</v>
      </c>
      <c r="R21" s="257"/>
      <c r="S21" s="90"/>
      <c r="T21" s="72" t="s">
        <v>107</v>
      </c>
      <c r="U21" s="72"/>
      <c r="V21" s="73" t="s">
        <v>48</v>
      </c>
      <c r="W21" s="72" t="s">
        <v>107</v>
      </c>
      <c r="X21" s="73" t="s">
        <v>48</v>
      </c>
      <c r="Y21" s="97"/>
    </row>
    <row r="22" spans="1:25" ht="18.75" customHeight="1" x14ac:dyDescent="0.15">
      <c r="A22" s="257"/>
      <c r="B22" s="50"/>
      <c r="C22" s="50"/>
      <c r="D22" s="51"/>
      <c r="E22" s="52"/>
      <c r="F22" s="52"/>
      <c r="G22" s="53"/>
      <c r="H22" s="53"/>
      <c r="I22" s="287"/>
      <c r="J22" s="287"/>
      <c r="K22" s="54"/>
      <c r="L22" s="55"/>
      <c r="M22" s="51"/>
      <c r="N22" s="56"/>
      <c r="O22" s="57"/>
      <c r="P22" s="87"/>
      <c r="R22" s="257"/>
      <c r="S22" s="90"/>
      <c r="T22" s="72"/>
      <c r="U22" s="72"/>
      <c r="V22" s="73"/>
      <c r="W22" s="72"/>
      <c r="X22" s="73"/>
      <c r="Y22" s="97"/>
    </row>
    <row r="23" spans="1:25" ht="18.75" customHeight="1" x14ac:dyDescent="0.15">
      <c r="A23" s="257"/>
      <c r="B23" s="58"/>
      <c r="C23" s="58"/>
      <c r="D23" s="59"/>
      <c r="E23" s="60"/>
      <c r="F23" s="60"/>
      <c r="G23" s="61"/>
      <c r="H23" s="61"/>
      <c r="I23" s="288"/>
      <c r="J23" s="288"/>
      <c r="K23" s="62"/>
      <c r="L23" s="63"/>
      <c r="M23" s="59"/>
      <c r="N23" s="64"/>
      <c r="O23" s="65"/>
      <c r="P23" s="88"/>
      <c r="R23" s="257"/>
      <c r="S23" s="90"/>
      <c r="T23" s="72"/>
      <c r="U23" s="72"/>
      <c r="V23" s="73"/>
      <c r="W23" s="72"/>
      <c r="X23" s="73"/>
      <c r="Y23" s="97"/>
    </row>
    <row r="24" spans="1:25" ht="18.75" customHeight="1" x14ac:dyDescent="0.15">
      <c r="A24" s="257"/>
      <c r="B24" s="50" t="s">
        <v>193</v>
      </c>
      <c r="C24" s="50" t="s">
        <v>60</v>
      </c>
      <c r="D24" s="51">
        <v>40</v>
      </c>
      <c r="E24" s="52" t="s">
        <v>51</v>
      </c>
      <c r="F24" s="52">
        <f>ROUNDUP(D24*0.75,2)</f>
        <v>30</v>
      </c>
      <c r="G24" s="53">
        <f>ROUNDUP((K4*D24)+(K5*D24*0.75)+(K6*(D24*2)),0)</f>
        <v>0</v>
      </c>
      <c r="H24" s="53">
        <f>G24+(G24*10/100)</f>
        <v>0</v>
      </c>
      <c r="I24" s="289" t="s">
        <v>194</v>
      </c>
      <c r="J24" s="290"/>
      <c r="K24" s="54" t="s">
        <v>87</v>
      </c>
      <c r="L24" s="55">
        <f>ROUNDUP((K4*M24)+(K5*M24*0.75)+(K6*(M24*2)),2)</f>
        <v>0</v>
      </c>
      <c r="M24" s="51">
        <v>1.5</v>
      </c>
      <c r="N24" s="56">
        <f>ROUNDUP(M24*0.75,2)</f>
        <v>1.1300000000000001</v>
      </c>
      <c r="O24" s="57"/>
      <c r="P24" s="87"/>
      <c r="R24" s="257"/>
      <c r="S24" s="90"/>
      <c r="T24" s="72"/>
      <c r="U24" s="72"/>
      <c r="V24" s="73"/>
      <c r="W24" s="72"/>
      <c r="X24" s="73"/>
      <c r="Y24" s="97"/>
    </row>
    <row r="25" spans="1:25" ht="18.75" customHeight="1" x14ac:dyDescent="0.15">
      <c r="A25" s="257"/>
      <c r="B25" s="50"/>
      <c r="C25" s="50" t="s">
        <v>107</v>
      </c>
      <c r="D25" s="51">
        <v>0.5</v>
      </c>
      <c r="E25" s="52" t="s">
        <v>51</v>
      </c>
      <c r="F25" s="52">
        <f>ROUNDUP(D25*0.75,2)</f>
        <v>0.38</v>
      </c>
      <c r="G25" s="53">
        <f>ROUNDUP((K4*D25)+(K5*D25*0.75)+(K6*(D25*2)),0)</f>
        <v>0</v>
      </c>
      <c r="H25" s="53">
        <f>G25</f>
        <v>0</v>
      </c>
      <c r="I25" s="287"/>
      <c r="J25" s="287"/>
      <c r="K25" s="54" t="s">
        <v>57</v>
      </c>
      <c r="L25" s="55">
        <f>ROUNDUP((K4*M25)+(K5*M25*0.75)+(K6*(M25*2)),2)</f>
        <v>0</v>
      </c>
      <c r="M25" s="51">
        <v>0.5</v>
      </c>
      <c r="N25" s="56">
        <f>ROUNDUP(M25*0.75,2)</f>
        <v>0.38</v>
      </c>
      <c r="O25" s="57"/>
      <c r="P25" s="87"/>
      <c r="R25" s="257"/>
      <c r="S25" s="91"/>
      <c r="T25" s="74"/>
      <c r="U25" s="74"/>
      <c r="V25" s="75"/>
      <c r="W25" s="74"/>
      <c r="X25" s="75"/>
      <c r="Y25" s="98"/>
    </row>
    <row r="26" spans="1:25" ht="18.75" customHeight="1" x14ac:dyDescent="0.15">
      <c r="A26" s="257"/>
      <c r="B26" s="50"/>
      <c r="C26" s="50" t="s">
        <v>62</v>
      </c>
      <c r="D26" s="51">
        <v>2</v>
      </c>
      <c r="E26" s="52" t="s">
        <v>51</v>
      </c>
      <c r="F26" s="52">
        <f>ROUNDUP(D26*0.75,2)</f>
        <v>1.5</v>
      </c>
      <c r="G26" s="53">
        <f>ROUNDUP((K4*D26)+(K5*D26*0.75)+(K6*(D26*2)),0)</f>
        <v>0</v>
      </c>
      <c r="H26" s="53">
        <f>G26</f>
        <v>0</v>
      </c>
      <c r="I26" s="287"/>
      <c r="J26" s="287"/>
      <c r="K26" s="54" t="s">
        <v>84</v>
      </c>
      <c r="L26" s="55">
        <f>ROUNDUP((K4*M26)+(K5*M26*0.75)+(K6*(M26*2)),2)</f>
        <v>0</v>
      </c>
      <c r="M26" s="51">
        <v>1</v>
      </c>
      <c r="N26" s="56">
        <f>ROUNDUP(M26*0.75,2)</f>
        <v>0.75</v>
      </c>
      <c r="O26" s="57"/>
      <c r="P26" s="87" t="s">
        <v>54</v>
      </c>
      <c r="R26" s="257"/>
      <c r="S26" s="90" t="s">
        <v>88</v>
      </c>
      <c r="T26" s="72" t="s">
        <v>90</v>
      </c>
      <c r="U26" s="72"/>
      <c r="V26" s="73">
        <v>1</v>
      </c>
      <c r="W26" s="72" t="s">
        <v>90</v>
      </c>
      <c r="X26" s="73">
        <v>1</v>
      </c>
      <c r="Y26" s="97"/>
    </row>
    <row r="27" spans="1:25" ht="18.75" customHeight="1" x14ac:dyDescent="0.15">
      <c r="A27" s="257"/>
      <c r="B27" s="50"/>
      <c r="C27" s="50"/>
      <c r="D27" s="51"/>
      <c r="E27" s="52"/>
      <c r="F27" s="52"/>
      <c r="G27" s="53"/>
      <c r="H27" s="53"/>
      <c r="I27" s="287"/>
      <c r="J27" s="287"/>
      <c r="K27" s="54"/>
      <c r="L27" s="55"/>
      <c r="M27" s="51"/>
      <c r="N27" s="56"/>
      <c r="O27" s="57"/>
      <c r="P27" s="87"/>
      <c r="R27" s="257"/>
      <c r="S27" s="90"/>
      <c r="T27" s="72"/>
      <c r="U27" s="72" t="s">
        <v>86</v>
      </c>
      <c r="V27" s="73" t="s">
        <v>46</v>
      </c>
      <c r="W27" s="72"/>
      <c r="X27" s="73" t="s">
        <v>46</v>
      </c>
      <c r="Y27" s="97"/>
    </row>
    <row r="28" spans="1:25" ht="18.75" customHeight="1" x14ac:dyDescent="0.15">
      <c r="A28" s="257"/>
      <c r="B28" s="50"/>
      <c r="C28" s="50"/>
      <c r="D28" s="51"/>
      <c r="E28" s="52"/>
      <c r="F28" s="52"/>
      <c r="G28" s="53"/>
      <c r="H28" s="53"/>
      <c r="I28" s="287"/>
      <c r="J28" s="287"/>
      <c r="K28" s="54"/>
      <c r="L28" s="55"/>
      <c r="M28" s="51"/>
      <c r="N28" s="56"/>
      <c r="O28" s="57"/>
      <c r="P28" s="87"/>
      <c r="R28" s="257"/>
      <c r="S28" s="90"/>
      <c r="T28" s="72"/>
      <c r="U28" s="72" t="s">
        <v>92</v>
      </c>
      <c r="V28" s="73" t="s">
        <v>48</v>
      </c>
      <c r="W28" s="72"/>
      <c r="X28" s="73" t="s">
        <v>48</v>
      </c>
      <c r="Y28" s="97"/>
    </row>
    <row r="29" spans="1:25" ht="18.75" customHeight="1" thickBot="1" x14ac:dyDescent="0.2">
      <c r="A29" s="257"/>
      <c r="B29" s="58"/>
      <c r="C29" s="58"/>
      <c r="D29" s="59"/>
      <c r="E29" s="60"/>
      <c r="F29" s="60"/>
      <c r="G29" s="61"/>
      <c r="H29" s="61"/>
      <c r="I29" s="288"/>
      <c r="J29" s="288"/>
      <c r="K29" s="62"/>
      <c r="L29" s="63"/>
      <c r="M29" s="59"/>
      <c r="N29" s="64"/>
      <c r="O29" s="65"/>
      <c r="P29" s="88"/>
      <c r="R29" s="258"/>
      <c r="S29" s="93"/>
      <c r="T29" s="94"/>
      <c r="U29" s="94"/>
      <c r="V29" s="95"/>
      <c r="W29" s="94"/>
      <c r="X29" s="95"/>
      <c r="Y29" s="99"/>
    </row>
    <row r="30" spans="1:25" ht="18.75" customHeight="1" x14ac:dyDescent="0.15">
      <c r="A30" s="257"/>
      <c r="B30" s="50" t="s">
        <v>88</v>
      </c>
      <c r="C30" s="50" t="s">
        <v>90</v>
      </c>
      <c r="D30" s="51">
        <v>2</v>
      </c>
      <c r="E30" s="52" t="s">
        <v>69</v>
      </c>
      <c r="F30" s="52">
        <f>ROUNDUP(D30*0.75,2)</f>
        <v>1.5</v>
      </c>
      <c r="G30" s="53">
        <f>ROUNDUP((K4*D30)+(K5*D30*0.75)+(K6*(D30*2)),0)</f>
        <v>0</v>
      </c>
      <c r="H30" s="53">
        <f>G30</f>
        <v>0</v>
      </c>
      <c r="I30" s="289" t="s">
        <v>89</v>
      </c>
      <c r="J30" s="290"/>
      <c r="K30" s="54" t="s">
        <v>87</v>
      </c>
      <c r="L30" s="55">
        <f>ROUNDUP((K4*M30)+(K5*M30*0.75)+(K6*(M30*2)),2)</f>
        <v>0</v>
      </c>
      <c r="M30" s="51">
        <v>100</v>
      </c>
      <c r="N30" s="56">
        <f>ROUNDUP(M30*0.75,2)</f>
        <v>75</v>
      </c>
      <c r="O30" s="57" t="s">
        <v>54</v>
      </c>
      <c r="P30" s="87"/>
    </row>
    <row r="31" spans="1:25" ht="18.75" customHeight="1" x14ac:dyDescent="0.15">
      <c r="A31" s="257"/>
      <c r="B31" s="50"/>
      <c r="C31" s="50" t="s">
        <v>195</v>
      </c>
      <c r="D31" s="51">
        <v>5</v>
      </c>
      <c r="E31" s="52" t="s">
        <v>51</v>
      </c>
      <c r="F31" s="52">
        <f>ROUNDUP(D31*0.75,2)</f>
        <v>3.75</v>
      </c>
      <c r="G31" s="53">
        <f>ROUNDUP((K4*D31)+(K5*D31*0.75)+(K6*(D31*2)),0)</f>
        <v>0</v>
      </c>
      <c r="H31" s="53">
        <f>G31</f>
        <v>0</v>
      </c>
      <c r="I31" s="287"/>
      <c r="J31" s="287"/>
      <c r="K31" s="54" t="s">
        <v>92</v>
      </c>
      <c r="L31" s="55">
        <f>ROUNDUP((K4*M31)+(K5*M31*0.75)+(K6*(M31*2)),2)</f>
        <v>0</v>
      </c>
      <c r="M31" s="51">
        <v>3</v>
      </c>
      <c r="N31" s="56">
        <f>ROUNDUP(M31*0.75,2)</f>
        <v>2.25</v>
      </c>
      <c r="O31" s="57"/>
      <c r="P31" s="87"/>
    </row>
    <row r="32" spans="1:25" ht="18.75" customHeight="1" x14ac:dyDescent="0.15">
      <c r="A32" s="257"/>
      <c r="B32" s="50"/>
      <c r="C32" s="50"/>
      <c r="D32" s="51"/>
      <c r="E32" s="52"/>
      <c r="F32" s="52"/>
      <c r="G32" s="53"/>
      <c r="H32" s="53"/>
      <c r="I32" s="287"/>
      <c r="J32" s="287"/>
      <c r="K32" s="54"/>
      <c r="L32" s="55"/>
      <c r="M32" s="51"/>
      <c r="N32" s="56"/>
      <c r="O32" s="57"/>
      <c r="P32" s="87"/>
    </row>
    <row r="33" spans="1:25" ht="18.75" customHeight="1" thickBot="1" x14ac:dyDescent="0.2">
      <c r="A33" s="258"/>
      <c r="B33" s="78"/>
      <c r="C33" s="78"/>
      <c r="D33" s="79"/>
      <c r="E33" s="80"/>
      <c r="F33" s="80"/>
      <c r="G33" s="81"/>
      <c r="H33" s="81"/>
      <c r="I33" s="291"/>
      <c r="J33" s="291"/>
      <c r="K33" s="82"/>
      <c r="L33" s="83"/>
      <c r="M33" s="79"/>
      <c r="N33" s="84"/>
      <c r="O33" s="85"/>
      <c r="P33" s="89"/>
    </row>
    <row r="38" spans="1:25" ht="18.75" customHeight="1" x14ac:dyDescent="0.15">
      <c r="S38" s="33"/>
      <c r="T38" s="33"/>
      <c r="U38" s="33"/>
      <c r="V38" s="34"/>
      <c r="W38" s="33"/>
      <c r="X38" s="34"/>
      <c r="Y38" s="34"/>
    </row>
    <row r="39" spans="1:25" ht="18.75" customHeight="1" x14ac:dyDescent="0.15">
      <c r="S39" s="33"/>
      <c r="T39" s="33"/>
      <c r="U39" s="33"/>
      <c r="V39" s="34"/>
      <c r="W39" s="33"/>
      <c r="X39" s="34"/>
      <c r="Y39" s="34"/>
    </row>
    <row r="40" spans="1:25" ht="18.75" customHeight="1" x14ac:dyDescent="0.15">
      <c r="S40" s="33"/>
      <c r="T40" s="33"/>
      <c r="U40" s="33"/>
      <c r="V40" s="34"/>
      <c r="W40" s="33"/>
      <c r="X40" s="34"/>
      <c r="Y40" s="34"/>
    </row>
    <row r="41" spans="1:25" ht="18.75" customHeight="1" x14ac:dyDescent="0.15">
      <c r="S41" s="33"/>
      <c r="T41" s="33"/>
      <c r="U41" s="33"/>
      <c r="V41" s="34"/>
      <c r="W41" s="33"/>
      <c r="X41" s="34"/>
      <c r="Y41" s="34"/>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sheetData>
  <mergeCells count="18">
    <mergeCell ref="A9:A33"/>
    <mergeCell ref="R9:R29"/>
    <mergeCell ref="I30:J33"/>
    <mergeCell ref="I8:J8"/>
    <mergeCell ref="K8:L8"/>
    <mergeCell ref="I9:J15"/>
    <mergeCell ref="I16:J23"/>
    <mergeCell ref="I24:J29"/>
    <mergeCell ref="W6:X6"/>
    <mergeCell ref="W7:X7"/>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Y85"/>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196</v>
      </c>
      <c r="B7" s="273"/>
      <c r="C7" s="273"/>
      <c r="D7" s="273"/>
      <c r="E7" s="273"/>
      <c r="F7" s="19"/>
      <c r="G7" s="19"/>
      <c r="H7" s="19"/>
      <c r="I7" s="4"/>
      <c r="J7" s="4"/>
      <c r="K7" s="106"/>
      <c r="L7" s="20"/>
      <c r="M7" s="3"/>
      <c r="N7" s="3"/>
      <c r="O7" s="274" t="s">
        <v>93</v>
      </c>
      <c r="P7" s="275"/>
      <c r="Q7" s="107"/>
      <c r="R7" s="269"/>
      <c r="S7" s="270"/>
      <c r="T7" s="271"/>
      <c r="U7" s="9" t="s">
        <v>17</v>
      </c>
      <c r="V7" s="9" t="s">
        <v>94</v>
      </c>
      <c r="W7" s="278" t="s">
        <v>19</v>
      </c>
      <c r="X7" s="279"/>
      <c r="Y7" s="21" t="s">
        <v>95</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197</v>
      </c>
      <c r="C9" s="42" t="s">
        <v>39</v>
      </c>
      <c r="D9" s="43">
        <v>30</v>
      </c>
      <c r="E9" s="44" t="s">
        <v>51</v>
      </c>
      <c r="F9" s="44">
        <f>ROUNDUP(D9*0.75,2)</f>
        <v>22.5</v>
      </c>
      <c r="G9" s="45">
        <f>ROUNDUP((K4*D9)+(K5*D9*0.75)+(K6*(D9*2)),0)</f>
        <v>0</v>
      </c>
      <c r="H9" s="45">
        <f>G9</f>
        <v>0</v>
      </c>
      <c r="I9" s="285" t="s">
        <v>198</v>
      </c>
      <c r="J9" s="286"/>
      <c r="K9" s="46" t="s">
        <v>50</v>
      </c>
      <c r="L9" s="47">
        <f>ROUNDUP((K4*M9)+(K5*M9*0.75)+(K6*(M9*2)),2)</f>
        <v>0</v>
      </c>
      <c r="M9" s="43">
        <v>110</v>
      </c>
      <c r="N9" s="48">
        <f>ROUNDUP(M9*0.75,2)</f>
        <v>82.5</v>
      </c>
      <c r="O9" s="49"/>
      <c r="P9" s="86"/>
      <c r="R9" s="280" t="s">
        <v>70</v>
      </c>
      <c r="S9" s="100" t="s">
        <v>76</v>
      </c>
      <c r="T9" s="70" t="s">
        <v>76</v>
      </c>
      <c r="U9" s="70"/>
      <c r="V9" s="71" t="s">
        <v>77</v>
      </c>
      <c r="W9" s="112" t="s">
        <v>76</v>
      </c>
      <c r="X9" s="71" t="s">
        <v>78</v>
      </c>
      <c r="Y9" s="96">
        <v>30</v>
      </c>
    </row>
    <row r="10" spans="1:25" ht="18.75" customHeight="1" x14ac:dyDescent="0.15">
      <c r="A10" s="257"/>
      <c r="B10" s="50"/>
      <c r="C10" s="50" t="s">
        <v>40</v>
      </c>
      <c r="D10" s="51">
        <v>50</v>
      </c>
      <c r="E10" s="52" t="s">
        <v>51</v>
      </c>
      <c r="F10" s="52">
        <f>ROUNDUP(D10*0.75,2)</f>
        <v>37.5</v>
      </c>
      <c r="G10" s="53">
        <f>ROUNDUP((K4*D10)+(K5*D10*0.75)+(K6*(D10*2)),0)</f>
        <v>0</v>
      </c>
      <c r="H10" s="53">
        <f>G10+(G10*6/100)</f>
        <v>0</v>
      </c>
      <c r="I10" s="287"/>
      <c r="J10" s="287"/>
      <c r="K10" s="54" t="s">
        <v>52</v>
      </c>
      <c r="L10" s="55">
        <f>ROUNDUP((K4*M10)+(K5*M10*0.75)+(K6*(M10*2)),2)</f>
        <v>0</v>
      </c>
      <c r="M10" s="51">
        <v>0.5</v>
      </c>
      <c r="N10" s="56">
        <f>ROUNDUP(M10*0.75,2)</f>
        <v>0.38</v>
      </c>
      <c r="O10" s="57"/>
      <c r="P10" s="87"/>
      <c r="R10" s="257"/>
      <c r="S10" s="108" t="s">
        <v>291</v>
      </c>
      <c r="T10" s="108" t="s">
        <v>39</v>
      </c>
      <c r="U10" s="108"/>
      <c r="V10" s="109">
        <v>15</v>
      </c>
      <c r="W10" s="113" t="s">
        <v>161</v>
      </c>
      <c r="X10" s="109">
        <v>10</v>
      </c>
      <c r="Y10" s="110"/>
    </row>
    <row r="11" spans="1:25" ht="18.75" customHeight="1" x14ac:dyDescent="0.15">
      <c r="A11" s="257"/>
      <c r="B11" s="50"/>
      <c r="C11" s="50" t="s">
        <v>159</v>
      </c>
      <c r="D11" s="51">
        <v>50</v>
      </c>
      <c r="E11" s="52" t="s">
        <v>51</v>
      </c>
      <c r="F11" s="52">
        <f>ROUNDUP(D11*0.75,2)</f>
        <v>37.5</v>
      </c>
      <c r="G11" s="53">
        <f>ROUNDUP((K4*D11)+(K5*D11*0.75)+(K6*(D11*2)),0)</f>
        <v>0</v>
      </c>
      <c r="H11" s="53">
        <f>G11</f>
        <v>0</v>
      </c>
      <c r="I11" s="287"/>
      <c r="J11" s="287"/>
      <c r="K11" s="54" t="s">
        <v>44</v>
      </c>
      <c r="L11" s="55">
        <f>ROUNDUP((K4*M11)+(K5*M11*0.75)+(K6*(M11*2)),2)</f>
        <v>0</v>
      </c>
      <c r="M11" s="51">
        <v>1</v>
      </c>
      <c r="N11" s="56">
        <f>ROUNDUP(M11*0.75,2)</f>
        <v>0.75</v>
      </c>
      <c r="O11" s="57"/>
      <c r="P11" s="87"/>
      <c r="R11" s="257"/>
      <c r="S11" s="72"/>
      <c r="T11" s="72" t="s">
        <v>40</v>
      </c>
      <c r="U11" s="72"/>
      <c r="V11" s="73">
        <v>30</v>
      </c>
      <c r="W11" s="72" t="s">
        <v>40</v>
      </c>
      <c r="X11" s="73">
        <v>20</v>
      </c>
      <c r="Y11" s="97">
        <v>20</v>
      </c>
    </row>
    <row r="12" spans="1:25" ht="18.75" customHeight="1" x14ac:dyDescent="0.15">
      <c r="A12" s="257"/>
      <c r="B12" s="50"/>
      <c r="C12" s="50" t="s">
        <v>199</v>
      </c>
      <c r="D12" s="51">
        <v>10</v>
      </c>
      <c r="E12" s="52" t="s">
        <v>51</v>
      </c>
      <c r="F12" s="52">
        <f>ROUNDUP(D12*0.75,2)</f>
        <v>7.5</v>
      </c>
      <c r="G12" s="53">
        <f>ROUNDUP((K4*D12)+(K5*D12*0.75)+(K6*(D12*2)),0)</f>
        <v>0</v>
      </c>
      <c r="H12" s="53">
        <f>G12</f>
        <v>0</v>
      </c>
      <c r="I12" s="287"/>
      <c r="J12" s="287"/>
      <c r="K12" s="54" t="s">
        <v>45</v>
      </c>
      <c r="L12" s="55">
        <f>ROUNDUP((K4*M12)+(K5*M12*0.75)+(K6*(M12*2)),2)</f>
        <v>0</v>
      </c>
      <c r="M12" s="51">
        <v>30</v>
      </c>
      <c r="N12" s="56">
        <f>ROUNDUP(M12*0.75,2)</f>
        <v>22.5</v>
      </c>
      <c r="O12" s="57" t="s">
        <v>200</v>
      </c>
      <c r="P12" s="87"/>
      <c r="R12" s="257"/>
      <c r="S12" s="72"/>
      <c r="T12" s="72" t="s">
        <v>159</v>
      </c>
      <c r="U12" s="72"/>
      <c r="V12" s="73">
        <v>30</v>
      </c>
      <c r="W12" s="72" t="s">
        <v>159</v>
      </c>
      <c r="X12" s="73">
        <v>20</v>
      </c>
      <c r="Y12" s="97">
        <v>15</v>
      </c>
    </row>
    <row r="13" spans="1:25" ht="18.75" customHeight="1" x14ac:dyDescent="0.15">
      <c r="A13" s="257"/>
      <c r="B13" s="50"/>
      <c r="C13" s="50" t="s">
        <v>121</v>
      </c>
      <c r="D13" s="51">
        <v>5</v>
      </c>
      <c r="E13" s="52" t="s">
        <v>51</v>
      </c>
      <c r="F13" s="52">
        <f>ROUNDUP(D13*0.75,2)</f>
        <v>3.75</v>
      </c>
      <c r="G13" s="53">
        <f>ROUNDUP((K4*D13)+(K5*D13*0.75)+(K6*(D13*2)),0)</f>
        <v>0</v>
      </c>
      <c r="H13" s="53">
        <f>G13</f>
        <v>0</v>
      </c>
      <c r="I13" s="287"/>
      <c r="J13" s="287"/>
      <c r="K13" s="54" t="s">
        <v>57</v>
      </c>
      <c r="L13" s="55">
        <f>ROUNDUP((K4*M13)+(K5*M13*0.75)+(K6*(M13*2)),2)</f>
        <v>0</v>
      </c>
      <c r="M13" s="51">
        <v>0.5</v>
      </c>
      <c r="N13" s="56">
        <f>ROUNDUP(M13*0.75,2)</f>
        <v>0.38</v>
      </c>
      <c r="O13" s="57"/>
      <c r="P13" s="87"/>
      <c r="R13" s="257"/>
      <c r="S13" s="72"/>
      <c r="T13" s="72"/>
      <c r="U13" s="72" t="s">
        <v>45</v>
      </c>
      <c r="V13" s="73" t="s">
        <v>46</v>
      </c>
      <c r="W13" s="72"/>
      <c r="X13" s="73" t="s">
        <v>46</v>
      </c>
      <c r="Y13" s="97"/>
    </row>
    <row r="14" spans="1:25" ht="18.75" customHeight="1" x14ac:dyDescent="0.15">
      <c r="A14" s="257"/>
      <c r="B14" s="50"/>
      <c r="C14" s="50"/>
      <c r="D14" s="51"/>
      <c r="E14" s="52"/>
      <c r="F14" s="52"/>
      <c r="G14" s="53"/>
      <c r="H14" s="53"/>
      <c r="I14" s="287"/>
      <c r="J14" s="287"/>
      <c r="K14" s="54"/>
      <c r="L14" s="55"/>
      <c r="M14" s="51"/>
      <c r="N14" s="56"/>
      <c r="O14" s="57"/>
      <c r="P14" s="87"/>
      <c r="R14" s="257"/>
      <c r="S14" s="90"/>
      <c r="T14" s="72"/>
      <c r="U14" s="72" t="s">
        <v>261</v>
      </c>
      <c r="V14" s="73" t="s">
        <v>48</v>
      </c>
      <c r="W14" s="72"/>
      <c r="X14" s="73" t="s">
        <v>48</v>
      </c>
      <c r="Y14" s="97"/>
    </row>
    <row r="15" spans="1:25" ht="18.75" customHeight="1" x14ac:dyDescent="0.15">
      <c r="A15" s="257"/>
      <c r="B15" s="50"/>
      <c r="C15" s="50"/>
      <c r="D15" s="51"/>
      <c r="E15" s="52"/>
      <c r="F15" s="52"/>
      <c r="G15" s="53"/>
      <c r="H15" s="53"/>
      <c r="I15" s="287"/>
      <c r="J15" s="287"/>
      <c r="K15" s="54"/>
      <c r="L15" s="55"/>
      <c r="M15" s="51"/>
      <c r="N15" s="56"/>
      <c r="O15" s="57"/>
      <c r="P15" s="87"/>
      <c r="R15" s="257"/>
      <c r="S15" s="90"/>
      <c r="T15" s="72"/>
      <c r="U15" s="72"/>
      <c r="V15" s="73"/>
      <c r="W15" s="72"/>
      <c r="X15" s="73"/>
      <c r="Y15" s="97"/>
    </row>
    <row r="16" spans="1:25" ht="18.75" customHeight="1" x14ac:dyDescent="0.15">
      <c r="A16" s="257"/>
      <c r="B16" s="50"/>
      <c r="C16" s="50"/>
      <c r="D16" s="51"/>
      <c r="E16" s="52"/>
      <c r="F16" s="52"/>
      <c r="G16" s="53"/>
      <c r="H16" s="53"/>
      <c r="I16" s="287"/>
      <c r="J16" s="287"/>
      <c r="K16" s="54"/>
      <c r="L16" s="55"/>
      <c r="M16" s="51"/>
      <c r="N16" s="56"/>
      <c r="O16" s="57"/>
      <c r="P16" s="87"/>
      <c r="R16" s="257"/>
      <c r="S16" s="90"/>
      <c r="T16" s="72"/>
      <c r="U16" s="72"/>
      <c r="V16" s="73"/>
      <c r="W16" s="72"/>
      <c r="X16" s="73"/>
      <c r="Y16" s="97"/>
    </row>
    <row r="17" spans="1:25" ht="18.75" customHeight="1" x14ac:dyDescent="0.15">
      <c r="A17" s="257"/>
      <c r="B17" s="58"/>
      <c r="C17" s="58"/>
      <c r="D17" s="59"/>
      <c r="E17" s="60"/>
      <c r="F17" s="60"/>
      <c r="G17" s="61"/>
      <c r="H17" s="61"/>
      <c r="I17" s="288"/>
      <c r="J17" s="288"/>
      <c r="K17" s="62"/>
      <c r="L17" s="63"/>
      <c r="M17" s="59"/>
      <c r="N17" s="64"/>
      <c r="O17" s="65"/>
      <c r="P17" s="88"/>
      <c r="R17" s="257"/>
      <c r="S17" s="91"/>
      <c r="T17" s="74"/>
      <c r="U17" s="74"/>
      <c r="V17" s="75"/>
      <c r="W17" s="74"/>
      <c r="X17" s="75"/>
      <c r="Y17" s="98"/>
    </row>
    <row r="18" spans="1:25" ht="18.75" customHeight="1" x14ac:dyDescent="0.15">
      <c r="A18" s="257"/>
      <c r="B18" s="50" t="s">
        <v>201</v>
      </c>
      <c r="C18" s="50" t="s">
        <v>71</v>
      </c>
      <c r="D18" s="76">
        <v>0.16666666666666666</v>
      </c>
      <c r="E18" s="52" t="s">
        <v>72</v>
      </c>
      <c r="F18" s="52">
        <f>ROUNDUP(D18*0.75,2)</f>
        <v>0.13</v>
      </c>
      <c r="G18" s="53">
        <f>ROUNDUP((K4*D18)+(K5*D18*0.75)+(K6*(D18*2)),0)</f>
        <v>0</v>
      </c>
      <c r="H18" s="53">
        <f>G18</f>
        <v>0</v>
      </c>
      <c r="I18" s="289" t="s">
        <v>300</v>
      </c>
      <c r="J18" s="290"/>
      <c r="K18" s="54" t="s">
        <v>57</v>
      </c>
      <c r="L18" s="55">
        <f>ROUNDUP((K4*M18)+(K5*M18*0.75)+(K6*(M18*2)),2)</f>
        <v>0</v>
      </c>
      <c r="M18" s="51">
        <v>1</v>
      </c>
      <c r="N18" s="56">
        <f>ROUNDUP(M18*0.75,2)</f>
        <v>0.75</v>
      </c>
      <c r="O18" s="57"/>
      <c r="P18" s="87"/>
      <c r="R18" s="257"/>
      <c r="S18" s="90" t="s">
        <v>201</v>
      </c>
      <c r="T18" s="72" t="s">
        <v>71</v>
      </c>
      <c r="U18" s="72"/>
      <c r="V18" s="102" t="s">
        <v>270</v>
      </c>
      <c r="W18" s="72" t="s">
        <v>71</v>
      </c>
      <c r="X18" s="73" t="s">
        <v>269</v>
      </c>
      <c r="Y18" s="97" t="s">
        <v>269</v>
      </c>
    </row>
    <row r="19" spans="1:25" ht="18.75" customHeight="1" x14ac:dyDescent="0.15">
      <c r="A19" s="257"/>
      <c r="B19" s="50"/>
      <c r="C19" s="50" t="s">
        <v>42</v>
      </c>
      <c r="D19" s="51">
        <v>10</v>
      </c>
      <c r="E19" s="52" t="s">
        <v>51</v>
      </c>
      <c r="F19" s="52">
        <f>ROUNDUP(D19*0.75,2)</f>
        <v>7.5</v>
      </c>
      <c r="G19" s="53">
        <f>ROUNDUP((K4*D19)+(K5*D19*0.75)+(K6*(D19*2)),0)</f>
        <v>0</v>
      </c>
      <c r="H19" s="53">
        <f>G19+(G19*3/100)</f>
        <v>0</v>
      </c>
      <c r="I19" s="287"/>
      <c r="J19" s="287"/>
      <c r="K19" s="54" t="s">
        <v>84</v>
      </c>
      <c r="L19" s="55">
        <f>ROUNDUP((K4*M19)+(K5*M19*0.75)+(K6*(M19*2)),2)</f>
        <v>0</v>
      </c>
      <c r="M19" s="51">
        <v>0.5</v>
      </c>
      <c r="N19" s="56">
        <f>ROUNDUP(M19*0.75,2)</f>
        <v>0.38</v>
      </c>
      <c r="O19" s="57"/>
      <c r="P19" s="87" t="s">
        <v>54</v>
      </c>
      <c r="R19" s="257"/>
      <c r="S19" s="90"/>
      <c r="T19" s="72" t="s">
        <v>42</v>
      </c>
      <c r="U19" s="72"/>
      <c r="V19" s="73">
        <v>10</v>
      </c>
      <c r="W19" s="72" t="s">
        <v>42</v>
      </c>
      <c r="X19" s="73">
        <v>10</v>
      </c>
      <c r="Y19" s="97">
        <v>10</v>
      </c>
    </row>
    <row r="20" spans="1:25" ht="18.75" customHeight="1" x14ac:dyDescent="0.15">
      <c r="A20" s="257"/>
      <c r="B20" s="50"/>
      <c r="C20" s="50" t="s">
        <v>61</v>
      </c>
      <c r="D20" s="51">
        <v>10</v>
      </c>
      <c r="E20" s="52" t="s">
        <v>51</v>
      </c>
      <c r="F20" s="52">
        <f>ROUNDUP(D20*0.75,2)</f>
        <v>7.5</v>
      </c>
      <c r="G20" s="53">
        <f>ROUNDUP((K4*D20)+(K5*D20*0.75)+(K6*(D20*2)),0)</f>
        <v>0</v>
      </c>
      <c r="H20" s="53">
        <f>G20+(G20*2/100)</f>
        <v>0</v>
      </c>
      <c r="I20" s="287"/>
      <c r="J20" s="287"/>
      <c r="K20" s="54" t="s">
        <v>63</v>
      </c>
      <c r="L20" s="55">
        <f>ROUNDUP((K4*M20)+(K5*M20*0.75)+(K6*(M20*2)),2)</f>
        <v>0</v>
      </c>
      <c r="M20" s="51">
        <v>0.1</v>
      </c>
      <c r="N20" s="56">
        <f>ROUNDUP(M20*0.75,2)</f>
        <v>0.08</v>
      </c>
      <c r="O20" s="57"/>
      <c r="P20" s="87"/>
      <c r="R20" s="257"/>
      <c r="S20" s="90"/>
      <c r="T20" s="72" t="s">
        <v>61</v>
      </c>
      <c r="U20" s="72"/>
      <c r="V20" s="73">
        <v>10</v>
      </c>
      <c r="W20" s="72" t="s">
        <v>61</v>
      </c>
      <c r="X20" s="73">
        <v>10</v>
      </c>
      <c r="Y20" s="97"/>
    </row>
    <row r="21" spans="1:25" ht="18.75" customHeight="1" x14ac:dyDescent="0.15">
      <c r="A21" s="257"/>
      <c r="B21" s="50"/>
      <c r="C21" s="50"/>
      <c r="D21" s="51"/>
      <c r="E21" s="52"/>
      <c r="F21" s="52"/>
      <c r="G21" s="53"/>
      <c r="H21" s="53"/>
      <c r="I21" s="287"/>
      <c r="J21" s="287"/>
      <c r="K21" s="54" t="s">
        <v>83</v>
      </c>
      <c r="L21" s="55">
        <f>ROUNDUP((K4*M21)+(K5*M21*0.75)+(K6*(M21*2)),2)</f>
        <v>0</v>
      </c>
      <c r="M21" s="51">
        <v>2</v>
      </c>
      <c r="N21" s="56">
        <f>ROUNDUP(M21*0.75,2)</f>
        <v>1.5</v>
      </c>
      <c r="O21" s="57"/>
      <c r="P21" s="87"/>
      <c r="R21" s="257"/>
      <c r="S21" s="90"/>
      <c r="T21" s="72"/>
      <c r="U21" s="72"/>
      <c r="V21" s="73"/>
      <c r="W21" s="72"/>
      <c r="X21" s="73"/>
      <c r="Y21" s="97"/>
    </row>
    <row r="22" spans="1:25" ht="18.75" customHeight="1" x14ac:dyDescent="0.15">
      <c r="A22" s="257"/>
      <c r="B22" s="50"/>
      <c r="C22" s="50"/>
      <c r="D22" s="51"/>
      <c r="E22" s="52"/>
      <c r="F22" s="52"/>
      <c r="G22" s="53"/>
      <c r="H22" s="53"/>
      <c r="I22" s="287"/>
      <c r="J22" s="287"/>
      <c r="K22" s="54" t="s">
        <v>44</v>
      </c>
      <c r="L22" s="55">
        <f>ROUNDUP((K4*M22)+(K5*M22*0.75)+(K6*(M22*2)),2)</f>
        <v>0</v>
      </c>
      <c r="M22" s="51">
        <v>2</v>
      </c>
      <c r="N22" s="56">
        <f>ROUNDUP(M22*0.75,2)</f>
        <v>1.5</v>
      </c>
      <c r="O22" s="57"/>
      <c r="P22" s="87"/>
      <c r="R22" s="257"/>
      <c r="S22" s="90"/>
      <c r="T22" s="72"/>
      <c r="U22" s="72"/>
      <c r="V22" s="73"/>
      <c r="W22" s="72"/>
      <c r="X22" s="73"/>
      <c r="Y22" s="97"/>
    </row>
    <row r="23" spans="1:25" ht="18.75" customHeight="1" x14ac:dyDescent="0.15">
      <c r="A23" s="257"/>
      <c r="B23" s="50"/>
      <c r="C23" s="50"/>
      <c r="D23" s="51"/>
      <c r="E23" s="52"/>
      <c r="F23" s="52"/>
      <c r="G23" s="53"/>
      <c r="H23" s="53"/>
      <c r="I23" s="287"/>
      <c r="J23" s="287"/>
      <c r="K23" s="54"/>
      <c r="L23" s="55"/>
      <c r="M23" s="51"/>
      <c r="N23" s="56"/>
      <c r="O23" s="57"/>
      <c r="P23" s="87"/>
      <c r="R23" s="257"/>
      <c r="S23" s="90"/>
      <c r="T23" s="72"/>
      <c r="U23" s="72"/>
      <c r="V23" s="73"/>
      <c r="W23" s="72"/>
      <c r="X23" s="73"/>
      <c r="Y23" s="97"/>
    </row>
    <row r="24" spans="1:25" ht="18.75" customHeight="1" x14ac:dyDescent="0.15">
      <c r="A24" s="257"/>
      <c r="B24" s="58"/>
      <c r="C24" s="58"/>
      <c r="D24" s="59"/>
      <c r="E24" s="60"/>
      <c r="F24" s="60"/>
      <c r="G24" s="61"/>
      <c r="H24" s="61"/>
      <c r="I24" s="288"/>
      <c r="J24" s="288"/>
      <c r="K24" s="62"/>
      <c r="L24" s="63"/>
      <c r="M24" s="59"/>
      <c r="N24" s="64"/>
      <c r="O24" s="65"/>
      <c r="P24" s="88"/>
      <c r="R24" s="257"/>
      <c r="S24" s="91"/>
      <c r="T24" s="74"/>
      <c r="U24" s="74"/>
      <c r="V24" s="75"/>
      <c r="W24" s="74"/>
      <c r="X24" s="75"/>
      <c r="Y24" s="98"/>
    </row>
    <row r="25" spans="1:25" ht="18.75" customHeight="1" thickBot="1" x14ac:dyDescent="0.2">
      <c r="A25" s="257"/>
      <c r="B25" s="50" t="s">
        <v>131</v>
      </c>
      <c r="C25" s="50" t="s">
        <v>132</v>
      </c>
      <c r="D25" s="76">
        <v>0.25</v>
      </c>
      <c r="E25" s="52" t="s">
        <v>133</v>
      </c>
      <c r="F25" s="52">
        <f>ROUNDUP(D25*0.75,2)</f>
        <v>0.19</v>
      </c>
      <c r="G25" s="53">
        <f>ROUNDUP((K4*D25)+(K5*D25*0.75)+(K6*(D25*2)),0)</f>
        <v>0</v>
      </c>
      <c r="H25" s="53">
        <f>G25</f>
        <v>0</v>
      </c>
      <c r="I25" s="289" t="s">
        <v>67</v>
      </c>
      <c r="J25" s="290"/>
      <c r="K25" s="54"/>
      <c r="L25" s="55"/>
      <c r="M25" s="51"/>
      <c r="N25" s="56"/>
      <c r="O25" s="57"/>
      <c r="P25" s="87"/>
      <c r="R25" s="258"/>
      <c r="S25" s="93" t="s">
        <v>131</v>
      </c>
      <c r="T25" s="94" t="s">
        <v>132</v>
      </c>
      <c r="U25" s="94"/>
      <c r="V25" s="95">
        <v>0</v>
      </c>
      <c r="W25" s="94" t="s">
        <v>132</v>
      </c>
      <c r="X25" s="95">
        <v>0</v>
      </c>
      <c r="Y25" s="99">
        <v>0</v>
      </c>
    </row>
    <row r="26" spans="1:25" ht="18.75" customHeight="1" x14ac:dyDescent="0.15">
      <c r="A26" s="257"/>
      <c r="B26" s="50"/>
      <c r="C26" s="50"/>
      <c r="D26" s="51"/>
      <c r="E26" s="52"/>
      <c r="F26" s="52"/>
      <c r="G26" s="53"/>
      <c r="H26" s="53"/>
      <c r="I26" s="287"/>
      <c r="J26" s="287"/>
      <c r="K26" s="54"/>
      <c r="L26" s="55"/>
      <c r="M26" s="51"/>
      <c r="N26" s="56"/>
      <c r="O26" s="57"/>
      <c r="P26" s="87"/>
    </row>
    <row r="27" spans="1:25" ht="18.75" customHeight="1" thickBot="1" x14ac:dyDescent="0.2">
      <c r="A27" s="258"/>
      <c r="B27" s="78"/>
      <c r="C27" s="78"/>
      <c r="D27" s="79"/>
      <c r="E27" s="80"/>
      <c r="F27" s="80"/>
      <c r="G27" s="81"/>
      <c r="H27" s="81"/>
      <c r="I27" s="291"/>
      <c r="J27" s="291"/>
      <c r="K27" s="82"/>
      <c r="L27" s="83"/>
      <c r="M27" s="79"/>
      <c r="N27" s="84"/>
      <c r="O27" s="85"/>
      <c r="P27" s="89"/>
    </row>
    <row r="32" spans="1:25" ht="18.75" customHeight="1" x14ac:dyDescent="0.15">
      <c r="S32" s="33"/>
      <c r="T32" s="33"/>
      <c r="U32" s="33"/>
      <c r="V32" s="34"/>
      <c r="W32" s="33"/>
      <c r="X32" s="34"/>
      <c r="Y32" s="34"/>
    </row>
    <row r="33" spans="19:25" ht="18.75" customHeight="1" x14ac:dyDescent="0.15">
      <c r="S33" s="33"/>
      <c r="T33" s="33"/>
      <c r="U33" s="33"/>
      <c r="V33" s="34"/>
      <c r="W33" s="33"/>
      <c r="X33" s="34"/>
      <c r="Y33" s="34"/>
    </row>
    <row r="34" spans="19:25" ht="18.75" customHeight="1" x14ac:dyDescent="0.15">
      <c r="S34" s="33"/>
      <c r="T34" s="33"/>
      <c r="U34" s="33"/>
      <c r="V34" s="34"/>
      <c r="W34" s="33"/>
      <c r="X34" s="34"/>
      <c r="Y34" s="34"/>
    </row>
    <row r="35" spans="19:25" ht="18.75" customHeight="1" x14ac:dyDescent="0.15">
      <c r="S35" s="33"/>
      <c r="T35" s="33"/>
      <c r="U35" s="33"/>
      <c r="V35" s="34"/>
      <c r="W35" s="33"/>
      <c r="X35" s="34"/>
      <c r="Y35" s="34"/>
    </row>
    <row r="36" spans="19:25" ht="18.75" customHeight="1" x14ac:dyDescent="0.15">
      <c r="S36" s="33"/>
      <c r="T36" s="33"/>
      <c r="U36" s="33"/>
      <c r="V36" s="34"/>
      <c r="W36" s="33"/>
      <c r="X36" s="34"/>
      <c r="Y36" s="34"/>
    </row>
    <row r="37" spans="19:25" ht="18.75" customHeight="1" x14ac:dyDescent="0.15">
      <c r="S37" s="33"/>
      <c r="T37" s="33"/>
      <c r="U37" s="33"/>
      <c r="V37" s="34"/>
      <c r="W37" s="33"/>
      <c r="X37" s="34"/>
      <c r="Y37" s="34"/>
    </row>
    <row r="38" spans="19:25" ht="18.75" customHeight="1" x14ac:dyDescent="0.15">
      <c r="S38" s="33"/>
      <c r="T38" s="33"/>
      <c r="U38" s="33"/>
      <c r="V38" s="34"/>
      <c r="W38" s="33"/>
      <c r="X38" s="34"/>
      <c r="Y38" s="34"/>
    </row>
    <row r="39" spans="19:25" ht="18.75" customHeight="1" x14ac:dyDescent="0.15">
      <c r="S39" s="33"/>
      <c r="T39" s="33"/>
      <c r="U39" s="33"/>
      <c r="V39" s="34"/>
      <c r="W39" s="33"/>
      <c r="X39" s="34"/>
      <c r="Y39" s="34"/>
    </row>
    <row r="40" spans="19:25" ht="18.75" customHeight="1" x14ac:dyDescent="0.15">
      <c r="S40" s="33"/>
      <c r="T40" s="33"/>
      <c r="U40" s="33"/>
      <c r="V40" s="34"/>
      <c r="W40" s="33"/>
      <c r="X40" s="34"/>
      <c r="Y40" s="34"/>
    </row>
    <row r="41" spans="19:25" ht="18.75" customHeight="1" x14ac:dyDescent="0.15">
      <c r="S41" s="33"/>
      <c r="T41" s="33"/>
      <c r="U41" s="33"/>
      <c r="V41" s="34"/>
      <c r="W41" s="33"/>
      <c r="X41" s="34"/>
      <c r="Y41" s="34"/>
    </row>
    <row r="42" spans="19:25" ht="18.75" customHeight="1" x14ac:dyDescent="0.15">
      <c r="S42" s="33"/>
      <c r="T42" s="33"/>
      <c r="U42" s="33"/>
      <c r="V42" s="34"/>
      <c r="W42" s="33"/>
      <c r="X42" s="34"/>
      <c r="Y42" s="34"/>
    </row>
    <row r="43" spans="19:25" ht="18.75" customHeight="1" x14ac:dyDescent="0.15">
      <c r="S43" s="33"/>
      <c r="T43" s="33"/>
      <c r="U43" s="33"/>
      <c r="V43" s="34"/>
      <c r="W43" s="33"/>
      <c r="X43" s="34"/>
      <c r="Y43" s="34"/>
    </row>
    <row r="44" spans="19:25" ht="18.75" customHeight="1" x14ac:dyDescent="0.15">
      <c r="S44" s="33"/>
      <c r="T44" s="33"/>
      <c r="U44" s="33"/>
      <c r="V44" s="34"/>
      <c r="W44" s="33"/>
      <c r="X44" s="34"/>
      <c r="Y44" s="34"/>
    </row>
    <row r="45" spans="19:25" ht="18.75" customHeight="1" x14ac:dyDescent="0.15">
      <c r="S45" s="33"/>
      <c r="T45" s="33"/>
      <c r="U45" s="33"/>
      <c r="V45" s="34"/>
      <c r="W45" s="33"/>
      <c r="X45" s="34"/>
      <c r="Y45" s="34"/>
    </row>
    <row r="46" spans="19:25" ht="18.75" customHeight="1" x14ac:dyDescent="0.15">
      <c r="S46" s="33"/>
      <c r="T46" s="33"/>
      <c r="U46" s="33"/>
      <c r="V46" s="34"/>
      <c r="W46" s="33"/>
      <c r="X46" s="34"/>
      <c r="Y46" s="34"/>
    </row>
    <row r="47" spans="19:25" ht="18.75" customHeight="1" x14ac:dyDescent="0.15">
      <c r="S47" s="33"/>
      <c r="T47" s="33"/>
      <c r="U47" s="33"/>
      <c r="V47" s="34"/>
      <c r="W47" s="33"/>
      <c r="X47" s="34"/>
      <c r="Y47" s="34"/>
    </row>
    <row r="48" spans="19: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sheetData>
  <mergeCells count="17">
    <mergeCell ref="A1:B1"/>
    <mergeCell ref="C1:K1"/>
    <mergeCell ref="K2:M2"/>
    <mergeCell ref="R5:V5"/>
    <mergeCell ref="O6:P6"/>
    <mergeCell ref="R6:T7"/>
    <mergeCell ref="A7:E7"/>
    <mergeCell ref="O7:P7"/>
    <mergeCell ref="I25:J27"/>
    <mergeCell ref="R9:R25"/>
    <mergeCell ref="W6:X6"/>
    <mergeCell ref="W7:X7"/>
    <mergeCell ref="A9:A27"/>
    <mergeCell ref="I8:J8"/>
    <mergeCell ref="K8:L8"/>
    <mergeCell ref="I9:J17"/>
    <mergeCell ref="I18:J24"/>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88"/>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202</v>
      </c>
      <c r="B7" s="273"/>
      <c r="C7" s="273"/>
      <c r="D7" s="273"/>
      <c r="E7" s="273"/>
      <c r="F7" s="19"/>
      <c r="G7" s="19"/>
      <c r="H7" s="19"/>
      <c r="I7" s="4"/>
      <c r="J7" s="4"/>
      <c r="K7" s="106"/>
      <c r="L7" s="20"/>
      <c r="M7" s="3"/>
      <c r="N7" s="3"/>
      <c r="O7" s="274" t="s">
        <v>93</v>
      </c>
      <c r="P7" s="275"/>
      <c r="Q7" s="107"/>
      <c r="R7" s="269"/>
      <c r="S7" s="270"/>
      <c r="T7" s="271"/>
      <c r="U7" s="9" t="s">
        <v>17</v>
      </c>
      <c r="V7" s="9" t="s">
        <v>18</v>
      </c>
      <c r="W7" s="278" t="s">
        <v>19</v>
      </c>
      <c r="X7" s="279"/>
      <c r="Y7" s="21" t="s">
        <v>20</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37</v>
      </c>
      <c r="C9" s="42" t="s">
        <v>39</v>
      </c>
      <c r="D9" s="43">
        <v>30</v>
      </c>
      <c r="E9" s="44" t="s">
        <v>51</v>
      </c>
      <c r="F9" s="44">
        <f t="shared" ref="F9:F14" si="0">ROUNDUP(D9*0.75,2)</f>
        <v>22.5</v>
      </c>
      <c r="G9" s="45">
        <f>ROUNDUP((K4*D9)+(K5*D9*0.75)+(K6*(D9*2)),0)</f>
        <v>0</v>
      </c>
      <c r="H9" s="45">
        <f>G9</f>
        <v>0</v>
      </c>
      <c r="I9" s="285" t="s">
        <v>38</v>
      </c>
      <c r="J9" s="286"/>
      <c r="K9" s="46" t="s">
        <v>50</v>
      </c>
      <c r="L9" s="47">
        <f>ROUNDUP((K4*M9)+(K5*M9*0.75)+(K6*(M9*2)),2)</f>
        <v>0</v>
      </c>
      <c r="M9" s="43">
        <v>110</v>
      </c>
      <c r="N9" s="48">
        <f t="shared" ref="N9:N14" si="1">ROUNDUP(M9*0.75,2)</f>
        <v>82.5</v>
      </c>
      <c r="O9" s="49"/>
      <c r="P9" s="86"/>
      <c r="R9" s="280" t="s">
        <v>70</v>
      </c>
      <c r="S9" s="100" t="s">
        <v>76</v>
      </c>
      <c r="T9" s="70" t="s">
        <v>76</v>
      </c>
      <c r="U9" s="70"/>
      <c r="V9" s="71" t="s">
        <v>77</v>
      </c>
      <c r="W9" s="112" t="s">
        <v>76</v>
      </c>
      <c r="X9" s="71" t="s">
        <v>78</v>
      </c>
      <c r="Y9" s="96">
        <v>30</v>
      </c>
    </row>
    <row r="10" spans="1:25" ht="18.75" customHeight="1" x14ac:dyDescent="0.15">
      <c r="A10" s="257"/>
      <c r="B10" s="50"/>
      <c r="C10" s="50" t="s">
        <v>40</v>
      </c>
      <c r="D10" s="51">
        <v>30</v>
      </c>
      <c r="E10" s="52" t="s">
        <v>51</v>
      </c>
      <c r="F10" s="52">
        <f t="shared" si="0"/>
        <v>22.5</v>
      </c>
      <c r="G10" s="53">
        <f>ROUNDUP((K4*D10)+(K5*D10*0.75)+(K6*(D10*2)),0)</f>
        <v>0</v>
      </c>
      <c r="H10" s="53">
        <f>G10+(G10*6/100)</f>
        <v>0</v>
      </c>
      <c r="I10" s="287"/>
      <c r="J10" s="287"/>
      <c r="K10" s="54" t="s">
        <v>52</v>
      </c>
      <c r="L10" s="55">
        <f>ROUNDUP((K4*M10)+(K5*M10*0.75)+(K6*(M10*2)),2)</f>
        <v>0</v>
      </c>
      <c r="M10" s="51">
        <v>0.5</v>
      </c>
      <c r="N10" s="56">
        <f t="shared" si="1"/>
        <v>0.38</v>
      </c>
      <c r="O10" s="57"/>
      <c r="P10" s="87"/>
      <c r="R10" s="257"/>
      <c r="S10" s="108" t="s">
        <v>264</v>
      </c>
      <c r="T10" s="108" t="s">
        <v>39</v>
      </c>
      <c r="U10" s="108"/>
      <c r="V10" s="109">
        <v>15</v>
      </c>
      <c r="W10" s="111" t="s">
        <v>263</v>
      </c>
      <c r="X10" s="109">
        <v>10</v>
      </c>
      <c r="Y10" s="110"/>
    </row>
    <row r="11" spans="1:25" ht="18.75" customHeight="1" x14ac:dyDescent="0.15">
      <c r="A11" s="257"/>
      <c r="B11" s="50"/>
      <c r="C11" s="50" t="s">
        <v>41</v>
      </c>
      <c r="D11" s="51">
        <v>40</v>
      </c>
      <c r="E11" s="52" t="s">
        <v>51</v>
      </c>
      <c r="F11" s="52">
        <f t="shared" si="0"/>
        <v>30</v>
      </c>
      <c r="G11" s="53">
        <f>ROUNDUP((K4*D11)+(K5*D11*0.75)+(K6*(D11*2)),0)</f>
        <v>0</v>
      </c>
      <c r="H11" s="53">
        <f>G11+(G11*10/100)</f>
        <v>0</v>
      </c>
      <c r="I11" s="287"/>
      <c r="J11" s="287"/>
      <c r="K11" s="54" t="s">
        <v>44</v>
      </c>
      <c r="L11" s="55">
        <f>ROUNDUP((K4*M11)+(K5*M11*0.75)+(K6*(M11*2)),2)</f>
        <v>0</v>
      </c>
      <c r="M11" s="51">
        <v>1</v>
      </c>
      <c r="N11" s="56">
        <f t="shared" si="1"/>
        <v>0.75</v>
      </c>
      <c r="O11" s="57"/>
      <c r="P11" s="87"/>
      <c r="R11" s="257"/>
      <c r="S11" s="72"/>
      <c r="T11" s="72" t="s">
        <v>40</v>
      </c>
      <c r="U11" s="72"/>
      <c r="V11" s="73">
        <v>20</v>
      </c>
      <c r="W11" s="72" t="s">
        <v>40</v>
      </c>
      <c r="X11" s="73">
        <v>10</v>
      </c>
      <c r="Y11" s="97">
        <v>10</v>
      </c>
    </row>
    <row r="12" spans="1:25" ht="18.75" customHeight="1" x14ac:dyDescent="0.15">
      <c r="A12" s="257"/>
      <c r="B12" s="50"/>
      <c r="C12" s="50" t="s">
        <v>42</v>
      </c>
      <c r="D12" s="51">
        <v>10</v>
      </c>
      <c r="E12" s="52" t="s">
        <v>51</v>
      </c>
      <c r="F12" s="52">
        <f t="shared" si="0"/>
        <v>7.5</v>
      </c>
      <c r="G12" s="53">
        <f>ROUNDUP((K4*D12)+(K5*D12*0.75)+(K6*(D12*2)),0)</f>
        <v>0</v>
      </c>
      <c r="H12" s="53">
        <f>G12+(G12*3/100)</f>
        <v>0</v>
      </c>
      <c r="I12" s="287"/>
      <c r="J12" s="287"/>
      <c r="K12" s="54" t="s">
        <v>45</v>
      </c>
      <c r="L12" s="55">
        <f>ROUNDUP((K4*M12)+(K5*M12*0.75)+(K6*(M12*2)),2)</f>
        <v>0</v>
      </c>
      <c r="M12" s="51">
        <v>40</v>
      </c>
      <c r="N12" s="56">
        <f t="shared" si="1"/>
        <v>30</v>
      </c>
      <c r="O12" s="57"/>
      <c r="P12" s="87"/>
      <c r="R12" s="257"/>
      <c r="S12" s="72"/>
      <c r="T12" s="72" t="s">
        <v>41</v>
      </c>
      <c r="U12" s="72"/>
      <c r="V12" s="73">
        <v>20</v>
      </c>
      <c r="W12" s="72" t="s">
        <v>41</v>
      </c>
      <c r="X12" s="73">
        <v>10</v>
      </c>
      <c r="Y12" s="97">
        <v>10</v>
      </c>
    </row>
    <row r="13" spans="1:25" ht="18.75" customHeight="1" x14ac:dyDescent="0.15">
      <c r="A13" s="257"/>
      <c r="B13" s="50"/>
      <c r="C13" s="50" t="s">
        <v>53</v>
      </c>
      <c r="D13" s="51">
        <v>9</v>
      </c>
      <c r="E13" s="52" t="s">
        <v>51</v>
      </c>
      <c r="F13" s="52">
        <f t="shared" si="0"/>
        <v>6.75</v>
      </c>
      <c r="G13" s="53">
        <f>ROUNDUP((K4*D13)+(K5*D13*0.75)+(K6*(D13*2)),0)</f>
        <v>0</v>
      </c>
      <c r="H13" s="53">
        <f>G13</f>
        <v>0</v>
      </c>
      <c r="I13" s="287"/>
      <c r="J13" s="287"/>
      <c r="K13" s="54" t="s">
        <v>57</v>
      </c>
      <c r="L13" s="55">
        <f>ROUNDUP((K4*M13)+(K5*M13*0.75)+(K6*(M13*2)),2)</f>
        <v>0</v>
      </c>
      <c r="M13" s="51">
        <v>0.5</v>
      </c>
      <c r="N13" s="56">
        <f t="shared" si="1"/>
        <v>0.38</v>
      </c>
      <c r="O13" s="57" t="s">
        <v>54</v>
      </c>
      <c r="P13" s="87"/>
      <c r="R13" s="257"/>
      <c r="S13" s="72"/>
      <c r="T13" s="72" t="s">
        <v>42</v>
      </c>
      <c r="U13" s="72"/>
      <c r="V13" s="73">
        <v>5</v>
      </c>
      <c r="W13" s="72" t="s">
        <v>42</v>
      </c>
      <c r="X13" s="73">
        <v>5</v>
      </c>
      <c r="Y13" s="97">
        <v>5</v>
      </c>
    </row>
    <row r="14" spans="1:25" ht="18.75" customHeight="1" x14ac:dyDescent="0.15">
      <c r="A14" s="257"/>
      <c r="B14" s="50"/>
      <c r="C14" s="50" t="s">
        <v>43</v>
      </c>
      <c r="D14" s="51">
        <v>30</v>
      </c>
      <c r="E14" s="52" t="s">
        <v>55</v>
      </c>
      <c r="F14" s="52">
        <f t="shared" si="0"/>
        <v>22.5</v>
      </c>
      <c r="G14" s="53">
        <f>ROUNDUP((K4*D14)+(K5*D14*0.75)+(K6*(D14*2)),0)</f>
        <v>0</v>
      </c>
      <c r="H14" s="53">
        <f>G14</f>
        <v>0</v>
      </c>
      <c r="I14" s="287"/>
      <c r="J14" s="287"/>
      <c r="K14" s="54" t="s">
        <v>49</v>
      </c>
      <c r="L14" s="55">
        <f>ROUNDUP((K4*M14)+(K5*M14*0.75)+(K6*(M14*2)),2)</f>
        <v>0</v>
      </c>
      <c r="M14" s="51">
        <v>2</v>
      </c>
      <c r="N14" s="56">
        <f t="shared" si="1"/>
        <v>1.5</v>
      </c>
      <c r="O14" s="57" t="s">
        <v>56</v>
      </c>
      <c r="P14" s="87"/>
      <c r="R14" s="257"/>
      <c r="S14" s="72"/>
      <c r="T14" s="72" t="s">
        <v>43</v>
      </c>
      <c r="U14" s="72"/>
      <c r="V14" s="73">
        <v>20</v>
      </c>
      <c r="W14" s="72" t="s">
        <v>43</v>
      </c>
      <c r="X14" s="73">
        <v>15</v>
      </c>
      <c r="Y14" s="97"/>
    </row>
    <row r="15" spans="1:25" ht="18.75" customHeight="1" x14ac:dyDescent="0.15">
      <c r="A15" s="257"/>
      <c r="B15" s="50"/>
      <c r="C15" s="50"/>
      <c r="D15" s="51"/>
      <c r="E15" s="52"/>
      <c r="F15" s="52"/>
      <c r="G15" s="53"/>
      <c r="H15" s="53"/>
      <c r="I15" s="287"/>
      <c r="J15" s="287"/>
      <c r="K15" s="54"/>
      <c r="L15" s="55"/>
      <c r="M15" s="51"/>
      <c r="N15" s="56"/>
      <c r="O15" s="57"/>
      <c r="P15" s="87"/>
      <c r="R15" s="257"/>
      <c r="S15" s="72"/>
      <c r="T15" s="72"/>
      <c r="U15" s="72" t="s">
        <v>45</v>
      </c>
      <c r="V15" s="73" t="s">
        <v>46</v>
      </c>
      <c r="W15" s="72"/>
      <c r="X15" s="73" t="s">
        <v>46</v>
      </c>
      <c r="Y15" s="97"/>
    </row>
    <row r="16" spans="1:25" ht="18.75" customHeight="1" x14ac:dyDescent="0.15">
      <c r="A16" s="257"/>
      <c r="B16" s="50"/>
      <c r="C16" s="50"/>
      <c r="D16" s="51"/>
      <c r="E16" s="52"/>
      <c r="F16" s="52"/>
      <c r="G16" s="53"/>
      <c r="H16" s="53"/>
      <c r="I16" s="287"/>
      <c r="J16" s="287"/>
      <c r="K16" s="54"/>
      <c r="L16" s="55"/>
      <c r="M16" s="51"/>
      <c r="N16" s="56"/>
      <c r="O16" s="57"/>
      <c r="P16" s="87"/>
      <c r="R16" s="257"/>
      <c r="S16" s="90"/>
      <c r="T16" s="72"/>
      <c r="U16" s="72" t="s">
        <v>261</v>
      </c>
      <c r="V16" s="73" t="s">
        <v>48</v>
      </c>
      <c r="W16" s="72"/>
      <c r="X16" s="73" t="s">
        <v>48</v>
      </c>
      <c r="Y16" s="97"/>
    </row>
    <row r="17" spans="1:25" ht="18.75" customHeight="1" x14ac:dyDescent="0.15">
      <c r="A17" s="257"/>
      <c r="B17" s="50"/>
      <c r="C17" s="50"/>
      <c r="D17" s="51"/>
      <c r="E17" s="52"/>
      <c r="F17" s="52"/>
      <c r="G17" s="53"/>
      <c r="H17" s="53"/>
      <c r="I17" s="287"/>
      <c r="J17" s="287"/>
      <c r="K17" s="54"/>
      <c r="L17" s="55"/>
      <c r="M17" s="51"/>
      <c r="N17" s="56"/>
      <c r="O17" s="57"/>
      <c r="P17" s="87"/>
      <c r="R17" s="257"/>
      <c r="S17" s="90"/>
      <c r="T17" s="72"/>
      <c r="U17" s="72"/>
      <c r="V17" s="73"/>
      <c r="W17" s="72"/>
      <c r="X17" s="73"/>
      <c r="Y17" s="97"/>
    </row>
    <row r="18" spans="1:25" ht="18.75" customHeight="1" x14ac:dyDescent="0.15">
      <c r="A18" s="257"/>
      <c r="B18" s="50"/>
      <c r="C18" s="50"/>
      <c r="D18" s="51"/>
      <c r="E18" s="52"/>
      <c r="F18" s="52"/>
      <c r="G18" s="53"/>
      <c r="H18" s="53"/>
      <c r="I18" s="287"/>
      <c r="J18" s="287"/>
      <c r="K18" s="54"/>
      <c r="L18" s="55"/>
      <c r="M18" s="51"/>
      <c r="N18" s="56"/>
      <c r="O18" s="57"/>
      <c r="P18" s="87"/>
      <c r="R18" s="257"/>
      <c r="S18" s="90"/>
      <c r="T18" s="72"/>
      <c r="U18" s="72"/>
      <c r="V18" s="73"/>
      <c r="W18" s="72"/>
      <c r="X18" s="73"/>
      <c r="Y18" s="97"/>
    </row>
    <row r="19" spans="1:25" ht="18.75" customHeight="1" x14ac:dyDescent="0.15">
      <c r="A19" s="257"/>
      <c r="B19" s="50"/>
      <c r="C19" s="50"/>
      <c r="D19" s="51"/>
      <c r="E19" s="52"/>
      <c r="F19" s="52"/>
      <c r="G19" s="53"/>
      <c r="H19" s="53"/>
      <c r="I19" s="287"/>
      <c r="J19" s="287"/>
      <c r="K19" s="54"/>
      <c r="L19" s="55"/>
      <c r="M19" s="51"/>
      <c r="N19" s="56"/>
      <c r="O19" s="57"/>
      <c r="P19" s="87"/>
      <c r="R19" s="257"/>
      <c r="S19" s="90"/>
      <c r="T19" s="72"/>
      <c r="U19" s="72"/>
      <c r="V19" s="73"/>
      <c r="W19" s="72"/>
      <c r="X19" s="73"/>
      <c r="Y19" s="97"/>
    </row>
    <row r="20" spans="1:25" ht="18.75" customHeight="1" x14ac:dyDescent="0.15">
      <c r="A20" s="257"/>
      <c r="B20" s="58"/>
      <c r="C20" s="58"/>
      <c r="D20" s="59"/>
      <c r="E20" s="60"/>
      <c r="F20" s="60"/>
      <c r="G20" s="61"/>
      <c r="H20" s="61"/>
      <c r="I20" s="288"/>
      <c r="J20" s="288"/>
      <c r="K20" s="62"/>
      <c r="L20" s="63"/>
      <c r="M20" s="59"/>
      <c r="N20" s="64"/>
      <c r="O20" s="65"/>
      <c r="P20" s="88"/>
      <c r="R20" s="257"/>
      <c r="S20" s="90"/>
      <c r="T20" s="72"/>
      <c r="U20" s="72"/>
      <c r="V20" s="73"/>
      <c r="W20" s="72"/>
      <c r="X20" s="73"/>
      <c r="Y20" s="97"/>
    </row>
    <row r="21" spans="1:25" ht="18.75" customHeight="1" x14ac:dyDescent="0.15">
      <c r="A21" s="257"/>
      <c r="B21" s="50" t="s">
        <v>58</v>
      </c>
      <c r="C21" s="50" t="s">
        <v>60</v>
      </c>
      <c r="D21" s="51">
        <v>30</v>
      </c>
      <c r="E21" s="52" t="s">
        <v>51</v>
      </c>
      <c r="F21" s="52">
        <f>ROUNDUP(D21*0.75,2)</f>
        <v>22.5</v>
      </c>
      <c r="G21" s="53">
        <f>ROUNDUP((K4*D21)+(K5*D21*0.75)+(K6*(D21*2)),0)</f>
        <v>0</v>
      </c>
      <c r="H21" s="53">
        <f>G21+(G21*10/100)</f>
        <v>0</v>
      </c>
      <c r="I21" s="289" t="s">
        <v>59</v>
      </c>
      <c r="J21" s="290"/>
      <c r="K21" s="54" t="s">
        <v>57</v>
      </c>
      <c r="L21" s="55">
        <f>ROUNDUP((K4*M21)+(K5*M21*0.75)+(K6*(M21*2)),2)</f>
        <v>0</v>
      </c>
      <c r="M21" s="51">
        <v>0.3</v>
      </c>
      <c r="N21" s="56">
        <f>ROUNDUP(M21*0.75,2)</f>
        <v>0.23</v>
      </c>
      <c r="O21" s="57"/>
      <c r="P21" s="87"/>
      <c r="R21" s="257"/>
      <c r="S21" s="90"/>
      <c r="T21" s="72"/>
      <c r="U21" s="72"/>
      <c r="V21" s="73"/>
      <c r="W21" s="72"/>
      <c r="X21" s="73"/>
      <c r="Y21" s="97"/>
    </row>
    <row r="22" spans="1:25" ht="18.75" customHeight="1" x14ac:dyDescent="0.15">
      <c r="A22" s="257"/>
      <c r="B22" s="50"/>
      <c r="C22" s="50" t="s">
        <v>61</v>
      </c>
      <c r="D22" s="51">
        <v>5</v>
      </c>
      <c r="E22" s="52" t="s">
        <v>51</v>
      </c>
      <c r="F22" s="52">
        <f>ROUNDUP(D22*0.75,2)</f>
        <v>3.75</v>
      </c>
      <c r="G22" s="53">
        <f>ROUNDUP((K4*D22)+(K5*D22*0.75)+(K6*(D22*2)),0)</f>
        <v>0</v>
      </c>
      <c r="H22" s="53">
        <f>G22+(G22*2/100)</f>
        <v>0</v>
      </c>
      <c r="I22" s="287"/>
      <c r="J22" s="287"/>
      <c r="K22" s="54" t="s">
        <v>63</v>
      </c>
      <c r="L22" s="55">
        <f>ROUNDUP((K4*M22)+(K5*M22*0.75)+(K6*(M22*2)),2)</f>
        <v>0</v>
      </c>
      <c r="M22" s="51">
        <v>0.1</v>
      </c>
      <c r="N22" s="56">
        <f>ROUNDUP(M22*0.75,2)</f>
        <v>0.08</v>
      </c>
      <c r="O22" s="57"/>
      <c r="P22" s="87"/>
      <c r="R22" s="257"/>
      <c r="S22" s="91"/>
      <c r="T22" s="74"/>
      <c r="U22" s="74"/>
      <c r="V22" s="75"/>
      <c r="W22" s="74"/>
      <c r="X22" s="75"/>
      <c r="Y22" s="98"/>
    </row>
    <row r="23" spans="1:25" ht="18.75" customHeight="1" x14ac:dyDescent="0.15">
      <c r="A23" s="257"/>
      <c r="B23" s="50"/>
      <c r="C23" s="50" t="s">
        <v>62</v>
      </c>
      <c r="D23" s="51">
        <v>2</v>
      </c>
      <c r="E23" s="52" t="s">
        <v>51</v>
      </c>
      <c r="F23" s="52">
        <f>ROUNDUP(D23*0.75,2)</f>
        <v>1.5</v>
      </c>
      <c r="G23" s="53">
        <f>ROUNDUP((K4*D23)+(K5*D23*0.75)+(K6*(D23*2)),0)</f>
        <v>0</v>
      </c>
      <c r="H23" s="53">
        <f>G23</f>
        <v>0</v>
      </c>
      <c r="I23" s="287"/>
      <c r="J23" s="287"/>
      <c r="K23" s="54" t="s">
        <v>64</v>
      </c>
      <c r="L23" s="55">
        <f>ROUNDUP((K4*M23)+(K5*M23*0.75)+(K6*(M23*2)),2)</f>
        <v>0</v>
      </c>
      <c r="M23" s="51">
        <v>4</v>
      </c>
      <c r="N23" s="56">
        <f>ROUNDUP(M23*0.75,2)</f>
        <v>3</v>
      </c>
      <c r="O23" s="57"/>
      <c r="P23" s="87" t="s">
        <v>65</v>
      </c>
      <c r="R23" s="257"/>
      <c r="S23" s="90" t="s">
        <v>265</v>
      </c>
      <c r="T23" s="72" t="s">
        <v>60</v>
      </c>
      <c r="U23" s="72"/>
      <c r="V23" s="73">
        <v>10</v>
      </c>
      <c r="W23" s="72" t="s">
        <v>60</v>
      </c>
      <c r="X23" s="73">
        <v>10</v>
      </c>
      <c r="Y23" s="97">
        <v>10</v>
      </c>
    </row>
    <row r="24" spans="1:25" ht="18.75" customHeight="1" x14ac:dyDescent="0.15">
      <c r="A24" s="257"/>
      <c r="B24" s="50"/>
      <c r="C24" s="50"/>
      <c r="D24" s="51"/>
      <c r="E24" s="52"/>
      <c r="F24" s="52"/>
      <c r="G24" s="53"/>
      <c r="H24" s="53"/>
      <c r="I24" s="287"/>
      <c r="J24" s="287"/>
      <c r="K24" s="54"/>
      <c r="L24" s="55"/>
      <c r="M24" s="51"/>
      <c r="N24" s="56"/>
      <c r="O24" s="57"/>
      <c r="P24" s="87"/>
      <c r="R24" s="257"/>
      <c r="S24" s="90"/>
      <c r="T24" s="72" t="s">
        <v>61</v>
      </c>
      <c r="U24" s="72"/>
      <c r="V24" s="73">
        <v>5</v>
      </c>
      <c r="W24" s="72" t="s">
        <v>61</v>
      </c>
      <c r="X24" s="73">
        <v>5</v>
      </c>
      <c r="Y24" s="97"/>
    </row>
    <row r="25" spans="1:25" ht="18.75" customHeight="1" x14ac:dyDescent="0.15">
      <c r="A25" s="257"/>
      <c r="B25" s="58"/>
      <c r="C25" s="58"/>
      <c r="D25" s="59"/>
      <c r="E25" s="60"/>
      <c r="F25" s="60"/>
      <c r="G25" s="61"/>
      <c r="H25" s="61"/>
      <c r="I25" s="288"/>
      <c r="J25" s="288"/>
      <c r="K25" s="62"/>
      <c r="L25" s="63"/>
      <c r="M25" s="59"/>
      <c r="N25" s="64"/>
      <c r="O25" s="65"/>
      <c r="P25" s="88"/>
      <c r="R25" s="257"/>
      <c r="S25" s="90"/>
      <c r="T25" s="72"/>
      <c r="U25" s="72"/>
      <c r="V25" s="73"/>
      <c r="W25" s="72"/>
      <c r="X25" s="73"/>
      <c r="Y25" s="97"/>
    </row>
    <row r="26" spans="1:25" ht="18.75" customHeight="1" x14ac:dyDescent="0.15">
      <c r="A26" s="257"/>
      <c r="B26" s="50" t="s">
        <v>66</v>
      </c>
      <c r="C26" s="50" t="s">
        <v>68</v>
      </c>
      <c r="D26" s="76">
        <v>0.125</v>
      </c>
      <c r="E26" s="52" t="s">
        <v>69</v>
      </c>
      <c r="F26" s="52">
        <f>ROUNDUP(D26*0.75,2)</f>
        <v>9.9999999999999992E-2</v>
      </c>
      <c r="G26" s="53">
        <f>ROUNDUP((K4*D26)+(K5*D26*0.75)+(K6*(D26*2)),0)</f>
        <v>0</v>
      </c>
      <c r="H26" s="53">
        <f>G26</f>
        <v>0</v>
      </c>
      <c r="I26" s="289" t="s">
        <v>67</v>
      </c>
      <c r="J26" s="290"/>
      <c r="K26" s="54"/>
      <c r="L26" s="55"/>
      <c r="M26" s="51"/>
      <c r="N26" s="56"/>
      <c r="O26" s="57"/>
      <c r="P26" s="87"/>
      <c r="R26" s="257"/>
      <c r="S26" s="91"/>
      <c r="T26" s="74"/>
      <c r="U26" s="74"/>
      <c r="V26" s="75"/>
      <c r="W26" s="74"/>
      <c r="X26" s="75"/>
      <c r="Y26" s="98"/>
    </row>
    <row r="27" spans="1:25" ht="18.75" customHeight="1" thickBot="1" x14ac:dyDescent="0.2">
      <c r="A27" s="258"/>
      <c r="B27" s="78"/>
      <c r="C27" s="78"/>
      <c r="D27" s="79"/>
      <c r="E27" s="80"/>
      <c r="F27" s="80"/>
      <c r="G27" s="81"/>
      <c r="H27" s="81"/>
      <c r="I27" s="291"/>
      <c r="J27" s="291"/>
      <c r="K27" s="82"/>
      <c r="L27" s="83"/>
      <c r="M27" s="79"/>
      <c r="N27" s="84"/>
      <c r="O27" s="85"/>
      <c r="P27" s="89"/>
      <c r="R27" s="258"/>
      <c r="S27" s="93" t="s">
        <v>66</v>
      </c>
      <c r="T27" s="94" t="s">
        <v>68</v>
      </c>
      <c r="U27" s="94"/>
      <c r="V27" s="95">
        <v>0</v>
      </c>
      <c r="W27" s="94" t="s">
        <v>68</v>
      </c>
      <c r="X27" s="95">
        <v>0</v>
      </c>
      <c r="Y27" s="99">
        <v>0</v>
      </c>
    </row>
    <row r="28" spans="1:25" ht="18.75" customHeight="1" x14ac:dyDescent="0.15">
      <c r="S28" s="33"/>
      <c r="T28" s="33"/>
      <c r="U28" s="33"/>
      <c r="V28" s="34"/>
      <c r="W28" s="33"/>
      <c r="X28" s="34"/>
      <c r="Y28" s="34"/>
    </row>
    <row r="29" spans="1:25" ht="18.75" customHeight="1" x14ac:dyDescent="0.15">
      <c r="S29" s="33"/>
      <c r="T29" s="33"/>
      <c r="U29" s="33"/>
      <c r="V29" s="34"/>
      <c r="W29" s="33"/>
      <c r="X29" s="34"/>
      <c r="Y29" s="34"/>
    </row>
    <row r="30" spans="1:25" ht="18.75" customHeight="1" x14ac:dyDescent="0.15">
      <c r="S30" s="33"/>
      <c r="T30" s="33"/>
      <c r="U30" s="33"/>
      <c r="V30" s="34"/>
      <c r="W30" s="33"/>
      <c r="X30" s="34"/>
      <c r="Y30" s="34"/>
    </row>
    <row r="31" spans="1:25" ht="18.75" customHeight="1" x14ac:dyDescent="0.15">
      <c r="S31" s="33"/>
      <c r="T31" s="33"/>
      <c r="U31" s="33"/>
      <c r="V31" s="34"/>
      <c r="W31" s="33"/>
      <c r="X31" s="34"/>
      <c r="Y31" s="34"/>
    </row>
    <row r="32" spans="1:25" ht="18.75" customHeight="1" x14ac:dyDescent="0.15">
      <c r="S32" s="33"/>
      <c r="T32" s="33"/>
      <c r="U32" s="33"/>
      <c r="V32" s="34"/>
      <c r="W32" s="33"/>
      <c r="X32" s="34"/>
      <c r="Y32" s="34"/>
    </row>
    <row r="33" spans="19:25" ht="18.75" customHeight="1" x14ac:dyDescent="0.15">
      <c r="S33" s="33"/>
      <c r="T33" s="33"/>
      <c r="U33" s="33"/>
      <c r="V33" s="34"/>
      <c r="W33" s="33"/>
      <c r="X33" s="34"/>
      <c r="Y33" s="34"/>
    </row>
    <row r="34" spans="19:25" ht="18.75" customHeight="1" x14ac:dyDescent="0.15">
      <c r="S34" s="33"/>
      <c r="T34" s="33"/>
      <c r="U34" s="33"/>
      <c r="V34" s="34"/>
      <c r="W34" s="33"/>
      <c r="X34" s="34"/>
      <c r="Y34" s="34"/>
    </row>
    <row r="35" spans="19:25" ht="18.75" customHeight="1" x14ac:dyDescent="0.15">
      <c r="S35" s="33"/>
      <c r="T35" s="33"/>
      <c r="U35" s="33"/>
      <c r="V35" s="34"/>
      <c r="W35" s="33"/>
      <c r="X35" s="34"/>
      <c r="Y35" s="34"/>
    </row>
    <row r="36" spans="19:25" ht="18.75" customHeight="1" x14ac:dyDescent="0.15">
      <c r="S36" s="33"/>
      <c r="T36" s="33"/>
      <c r="U36" s="33"/>
      <c r="V36" s="34"/>
      <c r="W36" s="33"/>
      <c r="X36" s="34"/>
      <c r="Y36" s="34"/>
    </row>
    <row r="37" spans="19:25" ht="18.75" customHeight="1" x14ac:dyDescent="0.15">
      <c r="S37" s="33"/>
      <c r="T37" s="33"/>
      <c r="U37" s="33"/>
      <c r="V37" s="34"/>
      <c r="W37" s="33"/>
      <c r="X37" s="34"/>
      <c r="Y37" s="34"/>
    </row>
    <row r="38" spans="19:25" ht="18.75" customHeight="1" x14ac:dyDescent="0.15">
      <c r="S38" s="33"/>
      <c r="T38" s="33"/>
      <c r="U38" s="33"/>
      <c r="V38" s="34"/>
      <c r="W38" s="33"/>
      <c r="X38" s="34"/>
      <c r="Y38" s="34"/>
    </row>
    <row r="39" spans="19:25" ht="18.75" customHeight="1" x14ac:dyDescent="0.15">
      <c r="S39" s="33"/>
      <c r="T39" s="33"/>
      <c r="U39" s="33"/>
      <c r="V39" s="34"/>
      <c r="W39" s="33"/>
      <c r="X39" s="34"/>
      <c r="Y39" s="34"/>
    </row>
    <row r="40" spans="19:25" ht="18.75" customHeight="1" x14ac:dyDescent="0.15">
      <c r="S40" s="33"/>
      <c r="T40" s="33"/>
      <c r="U40" s="33"/>
      <c r="V40" s="34"/>
      <c r="W40" s="33"/>
      <c r="X40" s="34"/>
      <c r="Y40" s="34"/>
    </row>
    <row r="41" spans="19:25" ht="18.75" customHeight="1" x14ac:dyDescent="0.15">
      <c r="S41" s="33"/>
      <c r="T41" s="33"/>
      <c r="U41" s="33"/>
      <c r="V41" s="34"/>
      <c r="W41" s="33"/>
      <c r="X41" s="34"/>
      <c r="Y41" s="34"/>
    </row>
    <row r="42" spans="19:25" ht="18.75" customHeight="1" x14ac:dyDescent="0.15">
      <c r="S42" s="33"/>
      <c r="T42" s="33"/>
      <c r="U42" s="33"/>
      <c r="V42" s="34"/>
      <c r="W42" s="33"/>
      <c r="X42" s="34"/>
      <c r="Y42" s="34"/>
    </row>
    <row r="43" spans="19:25" ht="18.75" customHeight="1" x14ac:dyDescent="0.15">
      <c r="S43" s="33"/>
      <c r="T43" s="33"/>
      <c r="U43" s="33"/>
      <c r="V43" s="34"/>
      <c r="W43" s="33"/>
      <c r="X43" s="34"/>
      <c r="Y43" s="34"/>
    </row>
    <row r="44" spans="19:25" ht="18.75" customHeight="1" x14ac:dyDescent="0.15">
      <c r="S44" s="33"/>
      <c r="T44" s="33"/>
      <c r="U44" s="33"/>
      <c r="V44" s="34"/>
      <c r="W44" s="33"/>
      <c r="X44" s="34"/>
      <c r="Y44" s="34"/>
    </row>
    <row r="45" spans="19:25" ht="18.75" customHeight="1" x14ac:dyDescent="0.15">
      <c r="S45" s="33"/>
      <c r="T45" s="33"/>
      <c r="U45" s="33"/>
      <c r="V45" s="34"/>
      <c r="W45" s="33"/>
      <c r="X45" s="34"/>
      <c r="Y45" s="34"/>
    </row>
    <row r="46" spans="19:25" ht="18.75" customHeight="1" x14ac:dyDescent="0.15">
      <c r="S46" s="33"/>
      <c r="T46" s="33"/>
      <c r="U46" s="33"/>
      <c r="V46" s="34"/>
      <c r="W46" s="33"/>
      <c r="X46" s="34"/>
      <c r="Y46" s="34"/>
    </row>
    <row r="47" spans="19:25" ht="18.75" customHeight="1" x14ac:dyDescent="0.15">
      <c r="S47" s="33"/>
      <c r="T47" s="33"/>
      <c r="U47" s="33"/>
      <c r="V47" s="34"/>
      <c r="W47" s="33"/>
      <c r="X47" s="34"/>
      <c r="Y47" s="34"/>
    </row>
    <row r="48" spans="19: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sheetData>
  <mergeCells count="17">
    <mergeCell ref="A1:B1"/>
    <mergeCell ref="C1:K1"/>
    <mergeCell ref="K2:M2"/>
    <mergeCell ref="R5:V5"/>
    <mergeCell ref="O6:P6"/>
    <mergeCell ref="R6:T7"/>
    <mergeCell ref="A7:E7"/>
    <mergeCell ref="O7:P7"/>
    <mergeCell ref="I9:J20"/>
    <mergeCell ref="I21:J25"/>
    <mergeCell ref="A9:A27"/>
    <mergeCell ref="W6:X6"/>
    <mergeCell ref="W7:X7"/>
    <mergeCell ref="R9:R27"/>
    <mergeCell ref="I26:J27"/>
    <mergeCell ref="I8:J8"/>
    <mergeCell ref="K8:L8"/>
  </mergeCells>
  <phoneticPr fontId="3"/>
  <printOptions horizontalCentered="1" verticalCentered="1"/>
  <pageMargins left="0.39370078740157483" right="0.39370078740157483" top="0.39370078740157483" bottom="0.39370078740157483" header="0.19685039370078741" footer="0.31496062992125984"/>
  <pageSetup paperSize="12" scale="5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112"/>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203</v>
      </c>
      <c r="B7" s="273"/>
      <c r="C7" s="273"/>
      <c r="D7" s="273"/>
      <c r="E7" s="273"/>
      <c r="F7" s="19"/>
      <c r="G7" s="19"/>
      <c r="H7" s="19"/>
      <c r="I7" s="4"/>
      <c r="J7" s="4"/>
      <c r="K7" s="106"/>
      <c r="L7" s="20"/>
      <c r="M7" s="3"/>
      <c r="N7" s="3"/>
      <c r="O7" s="274" t="s">
        <v>93</v>
      </c>
      <c r="P7" s="275"/>
      <c r="Q7" s="107"/>
      <c r="R7" s="269"/>
      <c r="S7" s="270"/>
      <c r="T7" s="271"/>
      <c r="U7" s="9" t="s">
        <v>17</v>
      </c>
      <c r="V7" s="9" t="s">
        <v>18</v>
      </c>
      <c r="W7" s="278" t="s">
        <v>19</v>
      </c>
      <c r="X7" s="279"/>
      <c r="Y7" s="21" t="s">
        <v>20</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50</v>
      </c>
      <c r="C9" s="42"/>
      <c r="D9" s="43"/>
      <c r="E9" s="44"/>
      <c r="F9" s="44"/>
      <c r="G9" s="45"/>
      <c r="H9" s="45"/>
      <c r="I9" s="285"/>
      <c r="J9" s="286"/>
      <c r="K9" s="46" t="s">
        <v>50</v>
      </c>
      <c r="L9" s="47">
        <f>ROUNDUP((K4*M9)+(K5*M9*0.75)+(K6*(M9*2)),2)</f>
        <v>0</v>
      </c>
      <c r="M9" s="43">
        <v>110</v>
      </c>
      <c r="N9" s="48">
        <f>ROUNDUP(M9*0.75,2)</f>
        <v>82.5</v>
      </c>
      <c r="O9" s="49"/>
      <c r="P9" s="86"/>
      <c r="R9" s="280" t="s">
        <v>70</v>
      </c>
      <c r="S9" s="100" t="s">
        <v>76</v>
      </c>
      <c r="T9" s="70" t="s">
        <v>76</v>
      </c>
      <c r="U9" s="70"/>
      <c r="V9" s="71" t="s">
        <v>77</v>
      </c>
      <c r="W9" s="70" t="s">
        <v>76</v>
      </c>
      <c r="X9" s="71" t="s">
        <v>78</v>
      </c>
      <c r="Y9" s="96">
        <v>30</v>
      </c>
    </row>
    <row r="10" spans="1:25" ht="18.75" customHeight="1" x14ac:dyDescent="0.15">
      <c r="A10" s="257"/>
      <c r="B10" s="50"/>
      <c r="C10" s="50"/>
      <c r="D10" s="51"/>
      <c r="E10" s="52"/>
      <c r="F10" s="52"/>
      <c r="G10" s="53"/>
      <c r="H10" s="53"/>
      <c r="I10" s="287"/>
      <c r="J10" s="287"/>
      <c r="K10" s="54"/>
      <c r="L10" s="55"/>
      <c r="M10" s="51"/>
      <c r="N10" s="56"/>
      <c r="O10" s="57"/>
      <c r="P10" s="87"/>
      <c r="R10" s="257"/>
      <c r="S10" s="91"/>
      <c r="T10" s="74"/>
      <c r="U10" s="74"/>
      <c r="V10" s="75"/>
      <c r="W10" s="74"/>
      <c r="X10" s="75"/>
      <c r="Y10" s="98"/>
    </row>
    <row r="11" spans="1:25" ht="18.75" customHeight="1" x14ac:dyDescent="0.15">
      <c r="A11" s="257"/>
      <c r="B11" s="58"/>
      <c r="C11" s="58"/>
      <c r="D11" s="59"/>
      <c r="E11" s="60"/>
      <c r="F11" s="60"/>
      <c r="G11" s="61"/>
      <c r="H11" s="61"/>
      <c r="I11" s="288"/>
      <c r="J11" s="288"/>
      <c r="K11" s="62"/>
      <c r="L11" s="63"/>
      <c r="M11" s="59"/>
      <c r="N11" s="64"/>
      <c r="O11" s="65"/>
      <c r="P11" s="88"/>
      <c r="R11" s="257"/>
      <c r="S11" s="90" t="s">
        <v>268</v>
      </c>
      <c r="T11" s="72" t="s">
        <v>99</v>
      </c>
      <c r="U11" s="72"/>
      <c r="V11" s="73">
        <v>20</v>
      </c>
      <c r="W11" s="72" t="s">
        <v>99</v>
      </c>
      <c r="X11" s="73">
        <v>10</v>
      </c>
      <c r="Y11" s="97">
        <v>5</v>
      </c>
    </row>
    <row r="12" spans="1:25" ht="18.75" customHeight="1" x14ac:dyDescent="0.15">
      <c r="A12" s="257"/>
      <c r="B12" s="50" t="s">
        <v>97</v>
      </c>
      <c r="C12" s="50" t="s">
        <v>99</v>
      </c>
      <c r="D12" s="51">
        <v>1</v>
      </c>
      <c r="E12" s="52" t="s">
        <v>102</v>
      </c>
      <c r="F12" s="52">
        <f>ROUNDUP(D12*0.75,2)</f>
        <v>0.75</v>
      </c>
      <c r="G12" s="53">
        <f>ROUNDUP((K4*D12)+(K5*D12*0.75)+(K6*(D12*2)),0)</f>
        <v>0</v>
      </c>
      <c r="H12" s="53">
        <f>G12</f>
        <v>0</v>
      </c>
      <c r="I12" s="289" t="s">
        <v>98</v>
      </c>
      <c r="J12" s="290"/>
      <c r="K12" s="54" t="s">
        <v>52</v>
      </c>
      <c r="L12" s="55">
        <f>ROUNDUP((K4*M12)+(K5*M12*0.75)+(K6*(M12*2)),2)</f>
        <v>0</v>
      </c>
      <c r="M12" s="51">
        <v>0.5</v>
      </c>
      <c r="N12" s="56">
        <f>ROUNDUP(M12*0.75,2)</f>
        <v>0.38</v>
      </c>
      <c r="O12" s="57"/>
      <c r="P12" s="87"/>
      <c r="R12" s="257"/>
      <c r="S12" s="90"/>
      <c r="T12" s="72" t="s">
        <v>101</v>
      </c>
      <c r="U12" s="72"/>
      <c r="V12" s="73">
        <v>20</v>
      </c>
      <c r="W12" s="72" t="s">
        <v>101</v>
      </c>
      <c r="X12" s="73">
        <v>15</v>
      </c>
      <c r="Y12" s="97">
        <v>10</v>
      </c>
    </row>
    <row r="13" spans="1:25" ht="18.75" customHeight="1" x14ac:dyDescent="0.15">
      <c r="A13" s="257"/>
      <c r="B13" s="50"/>
      <c r="C13" s="50" t="s">
        <v>101</v>
      </c>
      <c r="D13" s="51">
        <v>20</v>
      </c>
      <c r="E13" s="52" t="s">
        <v>51</v>
      </c>
      <c r="F13" s="52">
        <f>ROUNDUP(D13*0.75,2)</f>
        <v>15</v>
      </c>
      <c r="G13" s="53">
        <f>ROUNDUP((K4*D13)+(K5*D13*0.75)+(K6*(D13*2)),0)</f>
        <v>0</v>
      </c>
      <c r="H13" s="53">
        <f>G13+(G13*15/100)</f>
        <v>0</v>
      </c>
      <c r="I13" s="287"/>
      <c r="J13" s="287"/>
      <c r="K13" s="54" t="s">
        <v>100</v>
      </c>
      <c r="L13" s="55">
        <f>ROUNDUP((K4*M13)+(K5*M13*0.75)+(K6*(M13*2)),2)</f>
        <v>0</v>
      </c>
      <c r="M13" s="51">
        <v>5</v>
      </c>
      <c r="N13" s="56">
        <f>ROUNDUP(M13*0.75,2)</f>
        <v>3.75</v>
      </c>
      <c r="O13" s="57"/>
      <c r="P13" s="87" t="s">
        <v>54</v>
      </c>
      <c r="R13" s="257"/>
      <c r="S13" s="90"/>
      <c r="T13" s="72"/>
      <c r="U13" s="72" t="s">
        <v>86</v>
      </c>
      <c r="V13" s="73" t="s">
        <v>46</v>
      </c>
      <c r="W13" s="72"/>
      <c r="X13" s="73" t="s">
        <v>46</v>
      </c>
      <c r="Y13" s="97"/>
    </row>
    <row r="14" spans="1:25" ht="18.75" customHeight="1" x14ac:dyDescent="0.15">
      <c r="A14" s="257"/>
      <c r="B14" s="50"/>
      <c r="C14" s="50"/>
      <c r="D14" s="51"/>
      <c r="E14" s="52"/>
      <c r="F14" s="52"/>
      <c r="G14" s="53"/>
      <c r="H14" s="53"/>
      <c r="I14" s="287"/>
      <c r="J14" s="287"/>
      <c r="K14" s="54" t="s">
        <v>44</v>
      </c>
      <c r="L14" s="55">
        <f>ROUNDUP((K4*M14)+(K5*M14*0.75)+(K6*(M14*2)),2)</f>
        <v>0</v>
      </c>
      <c r="M14" s="51">
        <v>2</v>
      </c>
      <c r="N14" s="56">
        <f>ROUNDUP(M14*0.75,2)</f>
        <v>1.5</v>
      </c>
      <c r="O14" s="57"/>
      <c r="P14" s="87"/>
      <c r="R14" s="257"/>
      <c r="S14" s="90"/>
      <c r="T14" s="72"/>
      <c r="U14" s="72" t="s">
        <v>267</v>
      </c>
      <c r="V14" s="73" t="s">
        <v>48</v>
      </c>
      <c r="W14" s="72"/>
      <c r="X14" s="73" t="s">
        <v>48</v>
      </c>
      <c r="Y14" s="97"/>
    </row>
    <row r="15" spans="1:25" ht="18.75" customHeight="1" x14ac:dyDescent="0.15">
      <c r="A15" s="257"/>
      <c r="B15" s="50"/>
      <c r="C15" s="50"/>
      <c r="D15" s="51"/>
      <c r="E15" s="52"/>
      <c r="F15" s="52"/>
      <c r="G15" s="53"/>
      <c r="H15" s="53"/>
      <c r="I15" s="287"/>
      <c r="J15" s="287"/>
      <c r="K15" s="54" t="s">
        <v>84</v>
      </c>
      <c r="L15" s="55">
        <f>ROUNDUP((K4*M15)+(K5*M15*0.75)+(K6*(M15*2)),2)</f>
        <v>0</v>
      </c>
      <c r="M15" s="51">
        <v>1.5</v>
      </c>
      <c r="N15" s="56">
        <f>ROUNDUP(M15*0.75,2)</f>
        <v>1.1300000000000001</v>
      </c>
      <c r="O15" s="57"/>
      <c r="P15" s="87" t="s">
        <v>54</v>
      </c>
      <c r="R15" s="257"/>
      <c r="S15" s="90"/>
      <c r="T15" s="72"/>
      <c r="U15" s="72" t="s">
        <v>47</v>
      </c>
      <c r="V15" s="73" t="s">
        <v>48</v>
      </c>
      <c r="W15" s="72"/>
      <c r="X15" s="73" t="s">
        <v>48</v>
      </c>
      <c r="Y15" s="97"/>
    </row>
    <row r="16" spans="1:25" ht="18.75" customHeight="1" x14ac:dyDescent="0.15">
      <c r="A16" s="257"/>
      <c r="B16" s="50"/>
      <c r="C16" s="50"/>
      <c r="D16" s="51"/>
      <c r="E16" s="52"/>
      <c r="F16" s="52"/>
      <c r="G16" s="53"/>
      <c r="H16" s="53"/>
      <c r="I16" s="287"/>
      <c r="J16" s="287"/>
      <c r="K16" s="54" t="s">
        <v>103</v>
      </c>
      <c r="L16" s="55">
        <f>ROUNDUP((K4*M16)+(K5*M16*0.75)+(K6*(M16*2)),2)</f>
        <v>0</v>
      </c>
      <c r="M16" s="51">
        <v>2</v>
      </c>
      <c r="N16" s="56">
        <f>ROUNDUP(M16*0.75,2)</f>
        <v>1.5</v>
      </c>
      <c r="O16" s="57"/>
      <c r="P16" s="87"/>
      <c r="R16" s="257"/>
      <c r="S16" s="91"/>
      <c r="T16" s="74"/>
      <c r="U16" s="74"/>
      <c r="V16" s="75"/>
      <c r="W16" s="74"/>
      <c r="X16" s="75"/>
      <c r="Y16" s="98"/>
    </row>
    <row r="17" spans="1:25" ht="18.75" customHeight="1" x14ac:dyDescent="0.15">
      <c r="A17" s="257"/>
      <c r="B17" s="50"/>
      <c r="C17" s="50"/>
      <c r="D17" s="51"/>
      <c r="E17" s="52"/>
      <c r="F17" s="52"/>
      <c r="G17" s="53"/>
      <c r="H17" s="53"/>
      <c r="I17" s="287"/>
      <c r="J17" s="287"/>
      <c r="K17" s="54"/>
      <c r="L17" s="55"/>
      <c r="M17" s="51"/>
      <c r="N17" s="56"/>
      <c r="O17" s="57"/>
      <c r="P17" s="87"/>
      <c r="R17" s="257"/>
      <c r="S17" s="90" t="s">
        <v>271</v>
      </c>
      <c r="T17" s="72" t="s">
        <v>71</v>
      </c>
      <c r="U17" s="72"/>
      <c r="V17" s="102" t="s">
        <v>270</v>
      </c>
      <c r="W17" s="72" t="s">
        <v>71</v>
      </c>
      <c r="X17" s="73" t="s">
        <v>269</v>
      </c>
      <c r="Y17" s="97" t="s">
        <v>269</v>
      </c>
    </row>
    <row r="18" spans="1:25" ht="18.75" customHeight="1" x14ac:dyDescent="0.15">
      <c r="A18" s="257"/>
      <c r="B18" s="50"/>
      <c r="C18" s="50"/>
      <c r="D18" s="51"/>
      <c r="E18" s="52"/>
      <c r="F18" s="52"/>
      <c r="G18" s="53"/>
      <c r="H18" s="53"/>
      <c r="I18" s="287"/>
      <c r="J18" s="287"/>
      <c r="K18" s="54"/>
      <c r="L18" s="55"/>
      <c r="M18" s="51"/>
      <c r="N18" s="56"/>
      <c r="O18" s="57"/>
      <c r="P18" s="87"/>
      <c r="R18" s="257"/>
      <c r="S18" s="90"/>
      <c r="T18" s="72" t="s">
        <v>272</v>
      </c>
      <c r="U18" s="72"/>
      <c r="V18" s="73">
        <v>5</v>
      </c>
      <c r="W18" s="72" t="s">
        <v>106</v>
      </c>
      <c r="X18" s="73">
        <v>5</v>
      </c>
      <c r="Y18" s="97"/>
    </row>
    <row r="19" spans="1:25" ht="18.75" customHeight="1" x14ac:dyDescent="0.15">
      <c r="A19" s="257"/>
      <c r="B19" s="50"/>
      <c r="C19" s="50"/>
      <c r="D19" s="51"/>
      <c r="E19" s="52"/>
      <c r="F19" s="52"/>
      <c r="G19" s="53"/>
      <c r="H19" s="53"/>
      <c r="I19" s="287"/>
      <c r="J19" s="287"/>
      <c r="K19" s="54"/>
      <c r="L19" s="55"/>
      <c r="M19" s="51"/>
      <c r="N19" s="56"/>
      <c r="O19" s="57"/>
      <c r="P19" s="87"/>
      <c r="R19" s="257"/>
      <c r="S19" s="90"/>
      <c r="T19" s="72" t="s">
        <v>40</v>
      </c>
      <c r="U19" s="72"/>
      <c r="V19" s="73">
        <v>20</v>
      </c>
      <c r="W19" s="72" t="s">
        <v>40</v>
      </c>
      <c r="X19" s="73">
        <v>15</v>
      </c>
      <c r="Y19" s="97">
        <v>15</v>
      </c>
    </row>
    <row r="20" spans="1:25" ht="18.75" customHeight="1" x14ac:dyDescent="0.15">
      <c r="A20" s="257"/>
      <c r="B20" s="58"/>
      <c r="C20" s="58"/>
      <c r="D20" s="59"/>
      <c r="E20" s="60"/>
      <c r="F20" s="60"/>
      <c r="G20" s="61"/>
      <c r="H20" s="61"/>
      <c r="I20" s="288"/>
      <c r="J20" s="288"/>
      <c r="K20" s="62"/>
      <c r="L20" s="63"/>
      <c r="M20" s="59"/>
      <c r="N20" s="64"/>
      <c r="O20" s="65"/>
      <c r="P20" s="88"/>
      <c r="R20" s="257"/>
      <c r="S20" s="90"/>
      <c r="T20" s="72" t="s">
        <v>42</v>
      </c>
      <c r="U20" s="72"/>
      <c r="V20" s="73">
        <v>5</v>
      </c>
      <c r="W20" s="72" t="s">
        <v>42</v>
      </c>
      <c r="X20" s="73">
        <v>5</v>
      </c>
      <c r="Y20" s="97">
        <v>5</v>
      </c>
    </row>
    <row r="21" spans="1:25" ht="18.75" customHeight="1" x14ac:dyDescent="0.15">
      <c r="A21" s="257"/>
      <c r="B21" s="50" t="s">
        <v>104</v>
      </c>
      <c r="C21" s="50" t="s">
        <v>71</v>
      </c>
      <c r="D21" s="76">
        <v>0.25</v>
      </c>
      <c r="E21" s="52" t="s">
        <v>72</v>
      </c>
      <c r="F21" s="52">
        <f>ROUNDUP(D21*0.75,2)</f>
        <v>0.19</v>
      </c>
      <c r="G21" s="53">
        <f>ROUNDUP((K4*D21)+(K5*D21*0.75)+(K6*(D21*2)),0)</f>
        <v>0</v>
      </c>
      <c r="H21" s="53">
        <f>G21</f>
        <v>0</v>
      </c>
      <c r="I21" s="289" t="s">
        <v>105</v>
      </c>
      <c r="J21" s="290"/>
      <c r="K21" s="54" t="s">
        <v>87</v>
      </c>
      <c r="L21" s="55">
        <f>ROUNDUP((K4*M21)+(K5*M21*0.75)+(K6*(M21*2)),2)</f>
        <v>0</v>
      </c>
      <c r="M21" s="51">
        <v>20</v>
      </c>
      <c r="N21" s="56">
        <f>ROUNDUP(M21*0.75,2)</f>
        <v>15</v>
      </c>
      <c r="O21" s="57"/>
      <c r="P21" s="87"/>
      <c r="R21" s="257"/>
      <c r="S21" s="90"/>
      <c r="T21" s="72"/>
      <c r="U21" s="72" t="s">
        <v>86</v>
      </c>
      <c r="V21" s="73" t="s">
        <v>46</v>
      </c>
      <c r="W21" s="72"/>
      <c r="X21" s="73" t="s">
        <v>46</v>
      </c>
      <c r="Y21" s="97"/>
    </row>
    <row r="22" spans="1:25" ht="18.75" customHeight="1" x14ac:dyDescent="0.15">
      <c r="A22" s="257"/>
      <c r="B22" s="50"/>
      <c r="C22" s="50" t="s">
        <v>106</v>
      </c>
      <c r="D22" s="51">
        <v>10</v>
      </c>
      <c r="E22" s="52" t="s">
        <v>51</v>
      </c>
      <c r="F22" s="52">
        <f>ROUNDUP(D22*0.75,2)</f>
        <v>7.5</v>
      </c>
      <c r="G22" s="53">
        <f>ROUNDUP((K4*D22)+(K5*D22*0.75)+(K6*(D22*2)),0)</f>
        <v>0</v>
      </c>
      <c r="H22" s="53">
        <f>G22</f>
        <v>0</v>
      </c>
      <c r="I22" s="287"/>
      <c r="J22" s="287"/>
      <c r="K22" s="54" t="s">
        <v>63</v>
      </c>
      <c r="L22" s="55">
        <f>ROUNDUP((K4*M22)+(K5*M22*0.75)+(K6*(M22*2)),2)</f>
        <v>0</v>
      </c>
      <c r="M22" s="51">
        <v>0.2</v>
      </c>
      <c r="N22" s="56">
        <f>ROUNDUP(M22*0.75,2)</f>
        <v>0.15</v>
      </c>
      <c r="O22" s="57"/>
      <c r="P22" s="87"/>
      <c r="R22" s="257"/>
      <c r="S22" s="90"/>
      <c r="T22" s="72"/>
      <c r="U22" s="72" t="s">
        <v>267</v>
      </c>
      <c r="V22" s="73" t="s">
        <v>48</v>
      </c>
      <c r="W22" s="72"/>
      <c r="X22" s="73" t="s">
        <v>48</v>
      </c>
      <c r="Y22" s="97"/>
    </row>
    <row r="23" spans="1:25" ht="18.75" customHeight="1" x14ac:dyDescent="0.15">
      <c r="A23" s="257"/>
      <c r="B23" s="50"/>
      <c r="C23" s="50" t="s">
        <v>40</v>
      </c>
      <c r="D23" s="51">
        <v>20</v>
      </c>
      <c r="E23" s="52" t="s">
        <v>51</v>
      </c>
      <c r="F23" s="52">
        <f>ROUNDUP(D23*0.75,2)</f>
        <v>15</v>
      </c>
      <c r="G23" s="53">
        <f>ROUNDUP((K4*D23)+(K5*D23*0.75)+(K6*(D23*2)),0)</f>
        <v>0</v>
      </c>
      <c r="H23" s="53">
        <f>G23+(G23*6/100)</f>
        <v>0</v>
      </c>
      <c r="I23" s="287"/>
      <c r="J23" s="287"/>
      <c r="K23" s="54" t="s">
        <v>103</v>
      </c>
      <c r="L23" s="55">
        <f>ROUNDUP((K4*M23)+(K5*M23*0.75)+(K6*(M23*2)),2)</f>
        <v>0</v>
      </c>
      <c r="M23" s="51">
        <v>2</v>
      </c>
      <c r="N23" s="56">
        <f>ROUNDUP(M23*0.75,2)</f>
        <v>1.5</v>
      </c>
      <c r="O23" s="57"/>
      <c r="P23" s="87"/>
      <c r="R23" s="257"/>
      <c r="S23" s="90"/>
      <c r="T23" s="72"/>
      <c r="U23" s="72" t="s">
        <v>47</v>
      </c>
      <c r="V23" s="73" t="s">
        <v>48</v>
      </c>
      <c r="W23" s="72"/>
      <c r="X23" s="73" t="s">
        <v>48</v>
      </c>
      <c r="Y23" s="97"/>
    </row>
    <row r="24" spans="1:25" ht="18.75" customHeight="1" x14ac:dyDescent="0.15">
      <c r="A24" s="257"/>
      <c r="B24" s="50"/>
      <c r="C24" s="50" t="s">
        <v>42</v>
      </c>
      <c r="D24" s="51">
        <v>5</v>
      </c>
      <c r="E24" s="52" t="s">
        <v>51</v>
      </c>
      <c r="F24" s="52">
        <f>ROUNDUP(D24*0.75,2)</f>
        <v>3.75</v>
      </c>
      <c r="G24" s="53">
        <f>ROUNDUP((K4*D24)+(K5*D24*0.75)+(K6*(D24*2)),0)</f>
        <v>0</v>
      </c>
      <c r="H24" s="53">
        <f>G24+(G24*3/100)</f>
        <v>0</v>
      </c>
      <c r="I24" s="287"/>
      <c r="J24" s="287"/>
      <c r="K24" s="54" t="s">
        <v>84</v>
      </c>
      <c r="L24" s="55">
        <f>ROUNDUP((K4*M24)+(K5*M24*0.75)+(K6*(M24*2)),2)</f>
        <v>0</v>
      </c>
      <c r="M24" s="51">
        <v>0.5</v>
      </c>
      <c r="N24" s="56">
        <f>ROUNDUP(M24*0.75,2)</f>
        <v>0.38</v>
      </c>
      <c r="O24" s="57"/>
      <c r="P24" s="87" t="s">
        <v>54</v>
      </c>
      <c r="R24" s="257"/>
      <c r="S24" s="90"/>
      <c r="T24" s="72"/>
      <c r="U24" s="72"/>
      <c r="V24" s="73"/>
      <c r="W24" s="72"/>
      <c r="X24" s="73"/>
      <c r="Y24" s="97"/>
    </row>
    <row r="25" spans="1:25" ht="18.75" customHeight="1" x14ac:dyDescent="0.15">
      <c r="A25" s="257"/>
      <c r="B25" s="50"/>
      <c r="C25" s="50"/>
      <c r="D25" s="51"/>
      <c r="E25" s="52"/>
      <c r="F25" s="52"/>
      <c r="G25" s="53"/>
      <c r="H25" s="53"/>
      <c r="I25" s="287"/>
      <c r="J25" s="287"/>
      <c r="K25" s="54" t="s">
        <v>81</v>
      </c>
      <c r="L25" s="55">
        <f>ROUNDUP((K4*M25)+(K5*M25*0.75)+(K6*(M25*2)),2)</f>
        <v>0</v>
      </c>
      <c r="M25" s="51">
        <v>1</v>
      </c>
      <c r="N25" s="56">
        <f>ROUNDUP(M25*0.75,2)</f>
        <v>0.75</v>
      </c>
      <c r="O25" s="57"/>
      <c r="P25" s="87"/>
      <c r="R25" s="257"/>
      <c r="S25" s="90"/>
      <c r="T25" s="72"/>
      <c r="U25" s="72"/>
      <c r="V25" s="73"/>
      <c r="W25" s="72"/>
      <c r="X25" s="73"/>
      <c r="Y25" s="97"/>
    </row>
    <row r="26" spans="1:25" ht="18.75" customHeight="1" x14ac:dyDescent="0.15">
      <c r="A26" s="257"/>
      <c r="B26" s="50"/>
      <c r="C26" s="50"/>
      <c r="D26" s="51"/>
      <c r="E26" s="52"/>
      <c r="F26" s="52"/>
      <c r="G26" s="53"/>
      <c r="H26" s="53"/>
      <c r="I26" s="287"/>
      <c r="J26" s="287"/>
      <c r="K26" s="54"/>
      <c r="L26" s="55"/>
      <c r="M26" s="51"/>
      <c r="N26" s="56"/>
      <c r="O26" s="57"/>
      <c r="P26" s="87"/>
      <c r="R26" s="257"/>
      <c r="S26" s="90"/>
      <c r="T26" s="72"/>
      <c r="U26" s="72"/>
      <c r="V26" s="73"/>
      <c r="W26" s="72"/>
      <c r="X26" s="73"/>
      <c r="Y26" s="97"/>
    </row>
    <row r="27" spans="1:25" ht="18.75" customHeight="1" x14ac:dyDescent="0.15">
      <c r="A27" s="257"/>
      <c r="B27" s="50"/>
      <c r="C27" s="50"/>
      <c r="D27" s="51"/>
      <c r="E27" s="52"/>
      <c r="F27" s="52"/>
      <c r="G27" s="53"/>
      <c r="H27" s="53"/>
      <c r="I27" s="287"/>
      <c r="J27" s="287"/>
      <c r="K27" s="54"/>
      <c r="L27" s="55"/>
      <c r="M27" s="51"/>
      <c r="N27" s="56"/>
      <c r="O27" s="57"/>
      <c r="P27" s="87"/>
      <c r="R27" s="257"/>
      <c r="S27" s="91"/>
      <c r="T27" s="74"/>
      <c r="U27" s="74"/>
      <c r="V27" s="75"/>
      <c r="W27" s="74"/>
      <c r="X27" s="75"/>
      <c r="Y27" s="98"/>
    </row>
    <row r="28" spans="1:25" ht="18.75" customHeight="1" x14ac:dyDescent="0.15">
      <c r="A28" s="257"/>
      <c r="B28" s="50"/>
      <c r="C28" s="50"/>
      <c r="D28" s="51"/>
      <c r="E28" s="52"/>
      <c r="F28" s="52"/>
      <c r="G28" s="53"/>
      <c r="H28" s="53"/>
      <c r="I28" s="287"/>
      <c r="J28" s="287"/>
      <c r="K28" s="54"/>
      <c r="L28" s="55"/>
      <c r="M28" s="51"/>
      <c r="N28" s="56"/>
      <c r="O28" s="57"/>
      <c r="P28" s="87"/>
      <c r="R28" s="257"/>
      <c r="S28" s="90" t="s">
        <v>88</v>
      </c>
      <c r="T28" s="72" t="s">
        <v>73</v>
      </c>
      <c r="U28" s="72"/>
      <c r="V28" s="102" t="s">
        <v>266</v>
      </c>
      <c r="W28" s="72" t="s">
        <v>73</v>
      </c>
      <c r="X28" s="73" t="s">
        <v>79</v>
      </c>
      <c r="Y28" s="97"/>
    </row>
    <row r="29" spans="1:25" ht="18.75" customHeight="1" x14ac:dyDescent="0.15">
      <c r="A29" s="257"/>
      <c r="B29" s="58"/>
      <c r="C29" s="58"/>
      <c r="D29" s="59"/>
      <c r="E29" s="60"/>
      <c r="F29" s="60"/>
      <c r="G29" s="61"/>
      <c r="H29" s="61"/>
      <c r="I29" s="288"/>
      <c r="J29" s="288"/>
      <c r="K29" s="62"/>
      <c r="L29" s="63"/>
      <c r="M29" s="59"/>
      <c r="N29" s="64"/>
      <c r="O29" s="65"/>
      <c r="P29" s="88"/>
      <c r="R29" s="257"/>
      <c r="S29" s="90"/>
      <c r="T29" s="72" t="s">
        <v>107</v>
      </c>
      <c r="U29" s="72"/>
      <c r="V29" s="73" t="s">
        <v>48</v>
      </c>
      <c r="W29" s="72" t="s">
        <v>107</v>
      </c>
      <c r="X29" s="73" t="s">
        <v>48</v>
      </c>
      <c r="Y29" s="97"/>
    </row>
    <row r="30" spans="1:25" ht="18.75" customHeight="1" x14ac:dyDescent="0.15">
      <c r="A30" s="257"/>
      <c r="B30" s="50" t="s">
        <v>88</v>
      </c>
      <c r="C30" s="50" t="s">
        <v>73</v>
      </c>
      <c r="D30" s="76">
        <v>0.25</v>
      </c>
      <c r="E30" s="52" t="s">
        <v>69</v>
      </c>
      <c r="F30" s="52">
        <f>ROUNDUP(D30*0.75,2)</f>
        <v>0.19</v>
      </c>
      <c r="G30" s="53">
        <f>ROUNDUP((K4*D30)+(K5*D30*0.75)+(K6*(D30*2)),0)</f>
        <v>0</v>
      </c>
      <c r="H30" s="53">
        <f>G30</f>
        <v>0</v>
      </c>
      <c r="I30" s="289" t="s">
        <v>89</v>
      </c>
      <c r="J30" s="290"/>
      <c r="K30" s="54" t="s">
        <v>87</v>
      </c>
      <c r="L30" s="55">
        <f>ROUNDUP((K4*M30)+(K5*M30*0.75)+(K6*(M30*2)),2)</f>
        <v>0</v>
      </c>
      <c r="M30" s="51">
        <v>100</v>
      </c>
      <c r="N30" s="56">
        <f>ROUNDUP(M30*0.75,2)</f>
        <v>75</v>
      </c>
      <c r="O30" s="57" t="s">
        <v>74</v>
      </c>
      <c r="P30" s="87"/>
      <c r="R30" s="257"/>
      <c r="S30" s="90"/>
      <c r="T30" s="72"/>
      <c r="U30" s="72" t="s">
        <v>86</v>
      </c>
      <c r="V30" s="73" t="s">
        <v>46</v>
      </c>
      <c r="W30" s="72"/>
      <c r="X30" s="73" t="s">
        <v>46</v>
      </c>
      <c r="Y30" s="97"/>
    </row>
    <row r="31" spans="1:25" ht="18.75" customHeight="1" x14ac:dyDescent="0.15">
      <c r="A31" s="257"/>
      <c r="B31" s="50"/>
      <c r="C31" s="50" t="s">
        <v>107</v>
      </c>
      <c r="D31" s="51">
        <v>0.5</v>
      </c>
      <c r="E31" s="52" t="s">
        <v>51</v>
      </c>
      <c r="F31" s="52">
        <f>ROUNDUP(D31*0.75,2)</f>
        <v>0.38</v>
      </c>
      <c r="G31" s="53">
        <f>ROUNDUP((K4*D31)+(K5*D31*0.75)+(K6*(D31*2)),0)</f>
        <v>0</v>
      </c>
      <c r="H31" s="53">
        <f>G31</f>
        <v>0</v>
      </c>
      <c r="I31" s="287"/>
      <c r="J31" s="287"/>
      <c r="K31" s="54" t="s">
        <v>92</v>
      </c>
      <c r="L31" s="55">
        <f>ROUNDUP((K4*M31)+(K5*M31*0.75)+(K6*(M31*2)),2)</f>
        <v>0</v>
      </c>
      <c r="M31" s="51">
        <v>3</v>
      </c>
      <c r="N31" s="56">
        <f>ROUNDUP(M31*0.75,2)</f>
        <v>2.25</v>
      </c>
      <c r="O31" s="57"/>
      <c r="P31" s="87"/>
      <c r="R31" s="257"/>
      <c r="S31" s="90"/>
      <c r="T31" s="72"/>
      <c r="U31" s="72" t="s">
        <v>92</v>
      </c>
      <c r="V31" s="73" t="s">
        <v>48</v>
      </c>
      <c r="W31" s="72"/>
      <c r="X31" s="73" t="s">
        <v>48</v>
      </c>
      <c r="Y31" s="97"/>
    </row>
    <row r="32" spans="1:25" ht="18.75" customHeight="1" x14ac:dyDescent="0.15">
      <c r="A32" s="257"/>
      <c r="B32" s="50"/>
      <c r="C32" s="50"/>
      <c r="D32" s="51"/>
      <c r="E32" s="52"/>
      <c r="F32" s="52"/>
      <c r="G32" s="53"/>
      <c r="H32" s="53"/>
      <c r="I32" s="287"/>
      <c r="J32" s="287"/>
      <c r="K32" s="54"/>
      <c r="L32" s="55"/>
      <c r="M32" s="51"/>
      <c r="N32" s="56"/>
      <c r="O32" s="57"/>
      <c r="P32" s="87"/>
      <c r="R32" s="257"/>
      <c r="S32" s="91"/>
      <c r="T32" s="74"/>
      <c r="U32" s="74"/>
      <c r="V32" s="75"/>
      <c r="W32" s="74"/>
      <c r="X32" s="75"/>
      <c r="Y32" s="98"/>
    </row>
    <row r="33" spans="1:25" ht="18.75" customHeight="1" thickBot="1" x14ac:dyDescent="0.2">
      <c r="A33" s="257"/>
      <c r="B33" s="58"/>
      <c r="C33" s="58"/>
      <c r="D33" s="59"/>
      <c r="E33" s="60"/>
      <c r="F33" s="60"/>
      <c r="G33" s="61"/>
      <c r="H33" s="61"/>
      <c r="I33" s="288"/>
      <c r="J33" s="288"/>
      <c r="K33" s="62"/>
      <c r="L33" s="63"/>
      <c r="M33" s="59"/>
      <c r="N33" s="64"/>
      <c r="O33" s="65"/>
      <c r="P33" s="88"/>
      <c r="R33" s="258"/>
      <c r="S33" s="93" t="s">
        <v>108</v>
      </c>
      <c r="T33" s="94" t="s">
        <v>109</v>
      </c>
      <c r="U33" s="94"/>
      <c r="V33" s="95">
        <v>0</v>
      </c>
      <c r="W33" s="94" t="s">
        <v>109</v>
      </c>
      <c r="X33" s="95">
        <v>0</v>
      </c>
      <c r="Y33" s="99">
        <v>0</v>
      </c>
    </row>
    <row r="34" spans="1:25" ht="18.75" customHeight="1" x14ac:dyDescent="0.15">
      <c r="A34" s="257"/>
      <c r="B34" s="50" t="s">
        <v>108</v>
      </c>
      <c r="C34" s="50" t="s">
        <v>109</v>
      </c>
      <c r="D34" s="76">
        <v>0.16666666666666666</v>
      </c>
      <c r="E34" s="52" t="s">
        <v>69</v>
      </c>
      <c r="F34" s="52">
        <f>ROUNDUP(D34*0.75,2)</f>
        <v>0.13</v>
      </c>
      <c r="G34" s="53">
        <f>ROUNDUP((K4*D34)+(K5*D34*0.75)+(K6*(D34*2)),0)</f>
        <v>0</v>
      </c>
      <c r="H34" s="53">
        <f>G34</f>
        <v>0</v>
      </c>
      <c r="I34" s="289" t="s">
        <v>67</v>
      </c>
      <c r="J34" s="290"/>
      <c r="K34" s="54"/>
      <c r="L34" s="55"/>
      <c r="M34" s="51"/>
      <c r="N34" s="56"/>
      <c r="O34" s="57"/>
      <c r="P34" s="87"/>
    </row>
    <row r="35" spans="1:25" ht="18.75" customHeight="1" x14ac:dyDescent="0.15">
      <c r="A35" s="257"/>
      <c r="B35" s="50"/>
      <c r="C35" s="50"/>
      <c r="D35" s="51"/>
      <c r="E35" s="52"/>
      <c r="F35" s="52"/>
      <c r="G35" s="53"/>
      <c r="H35" s="53"/>
      <c r="I35" s="287"/>
      <c r="J35" s="287"/>
      <c r="K35" s="54"/>
      <c r="L35" s="55"/>
      <c r="M35" s="51"/>
      <c r="N35" s="56"/>
      <c r="O35" s="57"/>
      <c r="P35" s="87"/>
    </row>
    <row r="36" spans="1:25" ht="18.75" customHeight="1" thickBot="1" x14ac:dyDescent="0.2">
      <c r="A36" s="258"/>
      <c r="B36" s="78"/>
      <c r="C36" s="78"/>
      <c r="D36" s="79"/>
      <c r="E36" s="80"/>
      <c r="F36" s="80"/>
      <c r="G36" s="81"/>
      <c r="H36" s="81"/>
      <c r="I36" s="291"/>
      <c r="J36" s="291"/>
      <c r="K36" s="82"/>
      <c r="L36" s="83"/>
      <c r="M36" s="79"/>
      <c r="N36" s="84"/>
      <c r="O36" s="85"/>
      <c r="P36" s="89"/>
    </row>
    <row r="40" spans="1:25" ht="18.75" customHeight="1" x14ac:dyDescent="0.15">
      <c r="S40" s="33"/>
      <c r="T40" s="33"/>
      <c r="U40" s="33"/>
      <c r="V40" s="34"/>
      <c r="W40" s="33"/>
      <c r="X40" s="34"/>
      <c r="Y40" s="34"/>
    </row>
    <row r="41" spans="1:25" ht="18.75" customHeight="1" x14ac:dyDescent="0.15">
      <c r="S41" s="33"/>
      <c r="T41" s="33"/>
      <c r="U41" s="33"/>
      <c r="V41" s="34"/>
      <c r="W41" s="33"/>
      <c r="X41" s="34"/>
      <c r="Y41" s="34"/>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row r="89" spans="19:25" ht="18.75" customHeight="1" x14ac:dyDescent="0.15">
      <c r="S89" s="33"/>
      <c r="T89" s="33"/>
      <c r="U89" s="33"/>
      <c r="V89" s="34"/>
      <c r="W89" s="33"/>
      <c r="X89" s="34"/>
      <c r="Y89" s="34"/>
    </row>
    <row r="90" spans="19:25" ht="18.75" customHeight="1" x14ac:dyDescent="0.15">
      <c r="S90" s="33"/>
      <c r="T90" s="33"/>
      <c r="U90" s="33"/>
      <c r="V90" s="34"/>
      <c r="W90" s="33"/>
      <c r="X90" s="34"/>
      <c r="Y90" s="34"/>
    </row>
    <row r="91" spans="19:25" ht="18.75" customHeight="1" x14ac:dyDescent="0.15">
      <c r="S91" s="33"/>
      <c r="T91" s="33"/>
      <c r="U91" s="33"/>
      <c r="V91" s="34"/>
      <c r="W91" s="33"/>
      <c r="X91" s="34"/>
      <c r="Y91" s="34"/>
    </row>
    <row r="92" spans="19:25" ht="18.75" customHeight="1" x14ac:dyDescent="0.15">
      <c r="S92" s="33"/>
      <c r="T92" s="33"/>
      <c r="U92" s="33"/>
      <c r="V92" s="34"/>
      <c r="W92" s="33"/>
      <c r="X92" s="34"/>
      <c r="Y92" s="34"/>
    </row>
    <row r="93" spans="19:25" ht="18.75" customHeight="1" x14ac:dyDescent="0.15">
      <c r="S93" s="33"/>
      <c r="T93" s="33"/>
      <c r="U93" s="33"/>
      <c r="V93" s="34"/>
      <c r="W93" s="33"/>
      <c r="X93" s="34"/>
      <c r="Y93" s="34"/>
    </row>
    <row r="94" spans="19:25" ht="18.75" customHeight="1" x14ac:dyDescent="0.15">
      <c r="S94" s="33"/>
      <c r="T94" s="33"/>
      <c r="U94" s="33"/>
      <c r="V94" s="34"/>
      <c r="W94" s="33"/>
      <c r="X94" s="34"/>
      <c r="Y94" s="34"/>
    </row>
    <row r="95" spans="19:25" ht="18.75" customHeight="1" x14ac:dyDescent="0.15">
      <c r="S95" s="33"/>
      <c r="T95" s="33"/>
      <c r="U95" s="33"/>
      <c r="V95" s="34"/>
      <c r="W95" s="33"/>
      <c r="X95" s="34"/>
      <c r="Y95" s="34"/>
    </row>
    <row r="96" spans="19:25" ht="18.75" customHeight="1" x14ac:dyDescent="0.15">
      <c r="S96" s="33"/>
      <c r="T96" s="33"/>
      <c r="U96" s="33"/>
      <c r="V96" s="34"/>
      <c r="W96" s="33"/>
      <c r="X96" s="34"/>
      <c r="Y96" s="34"/>
    </row>
    <row r="97" spans="19:25" ht="18.75" customHeight="1" x14ac:dyDescent="0.15">
      <c r="S97" s="33"/>
      <c r="T97" s="33"/>
      <c r="U97" s="33"/>
      <c r="V97" s="34"/>
      <c r="W97" s="33"/>
      <c r="X97" s="34"/>
      <c r="Y97" s="34"/>
    </row>
    <row r="98" spans="19:25" ht="18.75" customHeight="1" x14ac:dyDescent="0.15">
      <c r="S98" s="33"/>
      <c r="T98" s="33"/>
      <c r="U98" s="33"/>
      <c r="V98" s="34"/>
      <c r="W98" s="33"/>
      <c r="X98" s="34"/>
      <c r="Y98" s="34"/>
    </row>
    <row r="99" spans="19:25" ht="18.75" customHeight="1" x14ac:dyDescent="0.15">
      <c r="S99" s="33"/>
      <c r="T99" s="33"/>
      <c r="U99" s="33"/>
      <c r="V99" s="34"/>
      <c r="W99" s="33"/>
      <c r="X99" s="34"/>
      <c r="Y99" s="34"/>
    </row>
    <row r="100" spans="19:25" ht="18.75" customHeight="1" x14ac:dyDescent="0.15">
      <c r="S100" s="33"/>
      <c r="T100" s="33"/>
      <c r="U100" s="33"/>
      <c r="V100" s="34"/>
      <c r="W100" s="33"/>
      <c r="X100" s="34"/>
      <c r="Y100" s="34"/>
    </row>
    <row r="101" spans="19:25" ht="18.75" customHeight="1" x14ac:dyDescent="0.15">
      <c r="S101" s="33"/>
      <c r="T101" s="33"/>
      <c r="U101" s="33"/>
      <c r="V101" s="34"/>
      <c r="W101" s="33"/>
      <c r="X101" s="34"/>
      <c r="Y101" s="34"/>
    </row>
    <row r="102" spans="19:25" ht="18.75" customHeight="1" x14ac:dyDescent="0.15">
      <c r="S102" s="33"/>
      <c r="T102" s="33"/>
      <c r="U102" s="33"/>
      <c r="V102" s="34"/>
      <c r="W102" s="33"/>
      <c r="X102" s="34"/>
      <c r="Y102" s="34"/>
    </row>
    <row r="103" spans="19:25" ht="18.75" customHeight="1" x14ac:dyDescent="0.15">
      <c r="S103" s="33"/>
      <c r="T103" s="33"/>
      <c r="U103" s="33"/>
      <c r="V103" s="34"/>
      <c r="W103" s="33"/>
      <c r="X103" s="34"/>
      <c r="Y103" s="34"/>
    </row>
    <row r="104" spans="19:25" ht="18.75" customHeight="1" x14ac:dyDescent="0.15">
      <c r="S104" s="33"/>
      <c r="T104" s="33"/>
      <c r="U104" s="33"/>
      <c r="V104" s="34"/>
      <c r="W104" s="33"/>
      <c r="X104" s="34"/>
      <c r="Y104" s="34"/>
    </row>
    <row r="105" spans="19:25" ht="18.75" customHeight="1" x14ac:dyDescent="0.15">
      <c r="S105" s="33"/>
      <c r="T105" s="33"/>
      <c r="U105" s="33"/>
      <c r="V105" s="34"/>
      <c r="W105" s="33"/>
      <c r="X105" s="34"/>
      <c r="Y105" s="34"/>
    </row>
    <row r="106" spans="19:25" ht="18.75" customHeight="1" x14ac:dyDescent="0.15">
      <c r="S106" s="33"/>
      <c r="T106" s="33"/>
      <c r="U106" s="33"/>
      <c r="V106" s="34"/>
      <c r="W106" s="33"/>
      <c r="X106" s="34"/>
      <c r="Y106" s="34"/>
    </row>
    <row r="107" spans="19:25" ht="18.75" customHeight="1" x14ac:dyDescent="0.15">
      <c r="S107" s="33"/>
      <c r="T107" s="33"/>
      <c r="U107" s="33"/>
      <c r="V107" s="34"/>
      <c r="W107" s="33"/>
      <c r="X107" s="34"/>
      <c r="Y107" s="34"/>
    </row>
    <row r="108" spans="19:25" ht="18.75" customHeight="1" x14ac:dyDescent="0.15">
      <c r="S108" s="33"/>
      <c r="T108" s="33"/>
      <c r="U108" s="33"/>
      <c r="V108" s="34"/>
      <c r="W108" s="33"/>
      <c r="X108" s="34"/>
      <c r="Y108" s="34"/>
    </row>
    <row r="109" spans="19:25" ht="18.75" customHeight="1" x14ac:dyDescent="0.15">
      <c r="S109" s="33"/>
      <c r="T109" s="33"/>
      <c r="U109" s="33"/>
      <c r="V109" s="34"/>
      <c r="W109" s="33"/>
      <c r="X109" s="34"/>
      <c r="Y109" s="34"/>
    </row>
    <row r="110" spans="19:25" ht="18.75" customHeight="1" x14ac:dyDescent="0.15">
      <c r="S110" s="33"/>
      <c r="T110" s="33"/>
      <c r="U110" s="33"/>
      <c r="V110" s="34"/>
      <c r="W110" s="33"/>
      <c r="X110" s="34"/>
      <c r="Y110" s="34"/>
    </row>
    <row r="111" spans="19:25" ht="18.75" customHeight="1" x14ac:dyDescent="0.15">
      <c r="S111" s="33"/>
      <c r="T111" s="33"/>
      <c r="U111" s="33"/>
      <c r="V111" s="34"/>
      <c r="W111" s="33"/>
      <c r="X111" s="34"/>
      <c r="Y111" s="34"/>
    </row>
    <row r="112" spans="19:25" ht="18.75" customHeight="1" x14ac:dyDescent="0.15">
      <c r="S112" s="33"/>
      <c r="T112" s="33"/>
      <c r="U112" s="33"/>
      <c r="V112" s="34"/>
      <c r="W112" s="33"/>
      <c r="X112" s="34"/>
      <c r="Y112" s="34"/>
    </row>
  </sheetData>
  <mergeCells count="19">
    <mergeCell ref="I34:J36"/>
    <mergeCell ref="A9:A36"/>
    <mergeCell ref="A7:E7"/>
    <mergeCell ref="O7:P7"/>
    <mergeCell ref="W6:X6"/>
    <mergeCell ref="W7:X7"/>
    <mergeCell ref="R9:R33"/>
    <mergeCell ref="I8:J8"/>
    <mergeCell ref="K8:L8"/>
    <mergeCell ref="I9:J11"/>
    <mergeCell ref="I12:J20"/>
    <mergeCell ref="I21:J29"/>
    <mergeCell ref="I30:J33"/>
    <mergeCell ref="A1:B1"/>
    <mergeCell ref="C1:K1"/>
    <mergeCell ref="K2:M2"/>
    <mergeCell ref="R5:V5"/>
    <mergeCell ref="O6:P6"/>
    <mergeCell ref="R6:T7"/>
  </mergeCells>
  <phoneticPr fontId="3"/>
  <printOptions horizontalCentered="1" verticalCentered="1"/>
  <pageMargins left="0.39370078740157483" right="0.39370078740157483" top="0.39370078740157483" bottom="0.39370078740157483" header="0.19685039370078741" footer="0.31496062992125984"/>
  <pageSetup paperSize="12" scale="4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109"/>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204</v>
      </c>
      <c r="B7" s="273"/>
      <c r="C7" s="273"/>
      <c r="D7" s="273"/>
      <c r="E7" s="273"/>
      <c r="F7" s="19"/>
      <c r="G7" s="19"/>
      <c r="H7" s="19"/>
      <c r="I7" s="4"/>
      <c r="J7" s="4"/>
      <c r="K7" s="106"/>
      <c r="L7" s="20"/>
      <c r="M7" s="3"/>
      <c r="N7" s="3"/>
      <c r="O7" s="274" t="s">
        <v>93</v>
      </c>
      <c r="P7" s="275"/>
      <c r="Q7" s="107"/>
      <c r="R7" s="269"/>
      <c r="S7" s="270"/>
      <c r="T7" s="271"/>
      <c r="U7" s="9" t="s">
        <v>17</v>
      </c>
      <c r="V7" s="9" t="s">
        <v>18</v>
      </c>
      <c r="W7" s="278" t="s">
        <v>19</v>
      </c>
      <c r="X7" s="279"/>
      <c r="Y7" s="21" t="s">
        <v>20</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118</v>
      </c>
      <c r="C9" s="42" t="s">
        <v>80</v>
      </c>
      <c r="D9" s="43">
        <v>10</v>
      </c>
      <c r="E9" s="44" t="s">
        <v>51</v>
      </c>
      <c r="F9" s="44">
        <f>ROUNDUP(D9*0.75,2)</f>
        <v>7.5</v>
      </c>
      <c r="G9" s="45">
        <f>ROUNDUP((K4*D9)+(K5*D9*0.75)+(K6*(D9*2)),0)</f>
        <v>0</v>
      </c>
      <c r="H9" s="45">
        <f>G9</f>
        <v>0</v>
      </c>
      <c r="I9" s="285" t="s">
        <v>119</v>
      </c>
      <c r="J9" s="286"/>
      <c r="K9" s="46" t="s">
        <v>50</v>
      </c>
      <c r="L9" s="47">
        <f>ROUNDUP((K4*M9)+(K5*M9*0.75)+(K6*(M9*2)),2)</f>
        <v>0</v>
      </c>
      <c r="M9" s="43">
        <v>110</v>
      </c>
      <c r="N9" s="48">
        <f>ROUNDUP(M9*0.75,2)</f>
        <v>82.5</v>
      </c>
      <c r="O9" s="49"/>
      <c r="P9" s="86"/>
      <c r="R9" s="280" t="s">
        <v>70</v>
      </c>
      <c r="S9" s="100" t="s">
        <v>76</v>
      </c>
      <c r="T9" s="70" t="s">
        <v>76</v>
      </c>
      <c r="U9" s="70"/>
      <c r="V9" s="71" t="s">
        <v>77</v>
      </c>
      <c r="W9" s="112" t="s">
        <v>76</v>
      </c>
      <c r="X9" s="71" t="s">
        <v>78</v>
      </c>
      <c r="Y9" s="96">
        <v>30</v>
      </c>
    </row>
    <row r="10" spans="1:25" ht="18.75" customHeight="1" x14ac:dyDescent="0.15">
      <c r="A10" s="257"/>
      <c r="B10" s="50"/>
      <c r="C10" s="50" t="s">
        <v>40</v>
      </c>
      <c r="D10" s="51">
        <v>20</v>
      </c>
      <c r="E10" s="52" t="s">
        <v>51</v>
      </c>
      <c r="F10" s="52">
        <f>ROUNDUP(D10*0.75,2)</f>
        <v>15</v>
      </c>
      <c r="G10" s="53">
        <f>ROUNDUP((K4*D10)+(K5*D10*0.75)+(K6*(D10*2)),0)</f>
        <v>0</v>
      </c>
      <c r="H10" s="53">
        <f>G10+(G10*6/100)</f>
        <v>0</v>
      </c>
      <c r="I10" s="287"/>
      <c r="J10" s="287"/>
      <c r="K10" s="54" t="s">
        <v>120</v>
      </c>
      <c r="L10" s="55">
        <f>ROUNDUP((K4*M10)+(K5*M10*0.75)+(K6*(M10*2)),2)</f>
        <v>0</v>
      </c>
      <c r="M10" s="51">
        <v>1</v>
      </c>
      <c r="N10" s="56">
        <f>ROUNDUP(M10*0.75,2)</f>
        <v>0.75</v>
      </c>
      <c r="O10" s="57"/>
      <c r="P10" s="87" t="s">
        <v>56</v>
      </c>
      <c r="R10" s="257"/>
      <c r="S10" s="108" t="s">
        <v>273</v>
      </c>
      <c r="T10" s="108" t="s">
        <v>80</v>
      </c>
      <c r="U10" s="108"/>
      <c r="V10" s="109">
        <v>10</v>
      </c>
      <c r="W10" s="116" t="s">
        <v>263</v>
      </c>
      <c r="X10" s="109">
        <v>5</v>
      </c>
      <c r="Y10" s="110"/>
    </row>
    <row r="11" spans="1:25" ht="18.75" customHeight="1" x14ac:dyDescent="0.15">
      <c r="A11" s="257"/>
      <c r="B11" s="50"/>
      <c r="C11" s="50" t="s">
        <v>121</v>
      </c>
      <c r="D11" s="51">
        <v>5</v>
      </c>
      <c r="E11" s="52" t="s">
        <v>51</v>
      </c>
      <c r="F11" s="52">
        <f>ROUNDUP(D11*0.75,2)</f>
        <v>3.75</v>
      </c>
      <c r="G11" s="53">
        <f>ROUNDUP((K4*D11)+(K5*D11*0.75)+(K6*(D11*2)),0)</f>
        <v>0</v>
      </c>
      <c r="H11" s="53">
        <f>G11</f>
        <v>0</v>
      </c>
      <c r="I11" s="287"/>
      <c r="J11" s="287"/>
      <c r="K11" s="54" t="s">
        <v>63</v>
      </c>
      <c r="L11" s="55">
        <f>ROUNDUP((K4*M11)+(K5*M11*0.75)+(K6*(M11*2)),2)</f>
        <v>0</v>
      </c>
      <c r="M11" s="51">
        <v>0.1</v>
      </c>
      <c r="N11" s="56">
        <f>ROUNDUP(M11*0.75,2)</f>
        <v>0.08</v>
      </c>
      <c r="O11" s="57"/>
      <c r="P11" s="87"/>
      <c r="R11" s="257"/>
      <c r="S11" s="72"/>
      <c r="T11" s="72" t="s">
        <v>40</v>
      </c>
      <c r="U11" s="72"/>
      <c r="V11" s="73">
        <v>10</v>
      </c>
      <c r="W11" s="72" t="s">
        <v>40</v>
      </c>
      <c r="X11" s="73">
        <v>10</v>
      </c>
      <c r="Y11" s="97">
        <v>5</v>
      </c>
    </row>
    <row r="12" spans="1:25" ht="18.75" customHeight="1" x14ac:dyDescent="0.15">
      <c r="A12" s="257"/>
      <c r="B12" s="50"/>
      <c r="C12" s="50"/>
      <c r="D12" s="51"/>
      <c r="E12" s="52"/>
      <c r="F12" s="52"/>
      <c r="G12" s="53"/>
      <c r="H12" s="53"/>
      <c r="I12" s="287"/>
      <c r="J12" s="287"/>
      <c r="K12" s="54" t="s">
        <v>49</v>
      </c>
      <c r="L12" s="55">
        <f>ROUNDUP((K4*M12)+(K5*M12*0.75)+(K6*(M12*2)),2)</f>
        <v>0</v>
      </c>
      <c r="M12" s="51">
        <v>8</v>
      </c>
      <c r="N12" s="56">
        <f>ROUNDUP(M12*0.75,2)</f>
        <v>6</v>
      </c>
      <c r="O12" s="57"/>
      <c r="P12" s="87"/>
      <c r="R12" s="257"/>
      <c r="S12" s="90"/>
      <c r="T12" s="72" t="s">
        <v>124</v>
      </c>
      <c r="U12" s="72"/>
      <c r="V12" s="73">
        <v>10</v>
      </c>
      <c r="W12" s="72" t="s">
        <v>124</v>
      </c>
      <c r="X12" s="73">
        <v>10</v>
      </c>
      <c r="Y12" s="97">
        <v>10</v>
      </c>
    </row>
    <row r="13" spans="1:25" ht="18.75" customHeight="1" x14ac:dyDescent="0.15">
      <c r="A13" s="257"/>
      <c r="B13" s="50"/>
      <c r="C13" s="50"/>
      <c r="D13" s="51"/>
      <c r="E13" s="52"/>
      <c r="F13" s="52"/>
      <c r="G13" s="53"/>
      <c r="H13" s="53"/>
      <c r="I13" s="287"/>
      <c r="J13" s="287"/>
      <c r="K13" s="54"/>
      <c r="L13" s="55"/>
      <c r="M13" s="51"/>
      <c r="N13" s="56"/>
      <c r="O13" s="57"/>
      <c r="P13" s="87"/>
      <c r="R13" s="257"/>
      <c r="S13" s="90"/>
      <c r="T13" s="72"/>
      <c r="U13" s="72" t="s">
        <v>45</v>
      </c>
      <c r="V13" s="73" t="s">
        <v>46</v>
      </c>
      <c r="W13" s="72"/>
      <c r="X13" s="73" t="s">
        <v>46</v>
      </c>
      <c r="Y13" s="97"/>
    </row>
    <row r="14" spans="1:25" ht="18.75" customHeight="1" x14ac:dyDescent="0.15">
      <c r="A14" s="257"/>
      <c r="B14" s="50"/>
      <c r="C14" s="50"/>
      <c r="D14" s="51"/>
      <c r="E14" s="52"/>
      <c r="F14" s="52"/>
      <c r="G14" s="53"/>
      <c r="H14" s="53"/>
      <c r="I14" s="287"/>
      <c r="J14" s="287"/>
      <c r="K14" s="54"/>
      <c r="L14" s="55"/>
      <c r="M14" s="51"/>
      <c r="N14" s="56"/>
      <c r="O14" s="57"/>
      <c r="P14" s="87"/>
      <c r="R14" s="257"/>
      <c r="S14" s="72"/>
      <c r="T14" s="72"/>
      <c r="U14" s="72" t="s">
        <v>261</v>
      </c>
      <c r="V14" s="73" t="s">
        <v>48</v>
      </c>
      <c r="W14" s="72"/>
      <c r="X14" s="73" t="s">
        <v>48</v>
      </c>
      <c r="Y14" s="97"/>
    </row>
    <row r="15" spans="1:25" ht="18.75" customHeight="1" x14ac:dyDescent="0.15">
      <c r="A15" s="257"/>
      <c r="B15" s="58"/>
      <c r="C15" s="58"/>
      <c r="D15" s="59"/>
      <c r="E15" s="60"/>
      <c r="F15" s="60"/>
      <c r="G15" s="61"/>
      <c r="H15" s="61"/>
      <c r="I15" s="288"/>
      <c r="J15" s="288"/>
      <c r="K15" s="62"/>
      <c r="L15" s="63"/>
      <c r="M15" s="59"/>
      <c r="N15" s="64"/>
      <c r="O15" s="65"/>
      <c r="P15" s="88"/>
      <c r="R15" s="257"/>
      <c r="S15" s="108" t="s">
        <v>274</v>
      </c>
      <c r="T15" s="108" t="s">
        <v>41</v>
      </c>
      <c r="U15" s="108"/>
      <c r="V15" s="109">
        <v>20</v>
      </c>
      <c r="W15" s="108" t="s">
        <v>41</v>
      </c>
      <c r="X15" s="109">
        <v>15</v>
      </c>
      <c r="Y15" s="110">
        <v>10</v>
      </c>
    </row>
    <row r="16" spans="1:25" ht="18.75" customHeight="1" x14ac:dyDescent="0.15">
      <c r="A16" s="257"/>
      <c r="B16" s="50" t="s">
        <v>122</v>
      </c>
      <c r="C16" s="50" t="s">
        <v>41</v>
      </c>
      <c r="D16" s="51">
        <v>50</v>
      </c>
      <c r="E16" s="52" t="s">
        <v>51</v>
      </c>
      <c r="F16" s="52">
        <f>ROUNDUP(D16*0.75,2)</f>
        <v>37.5</v>
      </c>
      <c r="G16" s="53">
        <f>ROUNDUP((K4*D16)+(K5*D16*0.75)+(K6*(D16*2)),0)</f>
        <v>0</v>
      </c>
      <c r="H16" s="53">
        <f>G16+(G16*10/100)</f>
        <v>0</v>
      </c>
      <c r="I16" s="289" t="s">
        <v>123</v>
      </c>
      <c r="J16" s="290"/>
      <c r="K16" s="54" t="s">
        <v>44</v>
      </c>
      <c r="L16" s="55">
        <f>ROUNDUP((K4*M16)+(K5*M16*0.75)+(K6*(M16*2)),2)</f>
        <v>0</v>
      </c>
      <c r="M16" s="51">
        <v>1</v>
      </c>
      <c r="N16" s="56">
        <f t="shared" ref="N16:N23" si="0">ROUNDUP(M16*0.75,2)</f>
        <v>0.75</v>
      </c>
      <c r="O16" s="57"/>
      <c r="P16" s="87"/>
      <c r="R16" s="257"/>
      <c r="S16" s="72"/>
      <c r="T16" s="72"/>
      <c r="U16" s="72" t="s">
        <v>86</v>
      </c>
      <c r="V16" s="73" t="s">
        <v>46</v>
      </c>
      <c r="W16" s="72"/>
      <c r="X16" s="73" t="s">
        <v>46</v>
      </c>
      <c r="Y16" s="97"/>
    </row>
    <row r="17" spans="1:25" ht="18.75" customHeight="1" x14ac:dyDescent="0.15">
      <c r="A17" s="257"/>
      <c r="B17" s="50"/>
      <c r="C17" s="50" t="s">
        <v>111</v>
      </c>
      <c r="D17" s="51">
        <v>5</v>
      </c>
      <c r="E17" s="52" t="s">
        <v>51</v>
      </c>
      <c r="F17" s="52">
        <f>ROUNDUP(D17*0.75,2)</f>
        <v>3.75</v>
      </c>
      <c r="G17" s="53">
        <f>ROUNDUP((K4*D17)+(K5*D17*0.75)+(K6*(D17*2)),0)</f>
        <v>0</v>
      </c>
      <c r="H17" s="53">
        <f>G17</f>
        <v>0</v>
      </c>
      <c r="I17" s="287"/>
      <c r="J17" s="287"/>
      <c r="K17" s="54" t="s">
        <v>63</v>
      </c>
      <c r="L17" s="55">
        <f>ROUNDUP((K4*M17)+(K5*M17*0.75)+(K6*(M17*2)),2)</f>
        <v>0</v>
      </c>
      <c r="M17" s="51">
        <v>0.1</v>
      </c>
      <c r="N17" s="56">
        <f t="shared" si="0"/>
        <v>0.08</v>
      </c>
      <c r="O17" s="57"/>
      <c r="P17" s="87"/>
      <c r="R17" s="257"/>
      <c r="S17" s="72"/>
      <c r="T17" s="72"/>
      <c r="U17" s="72"/>
      <c r="V17" s="73"/>
      <c r="W17" s="72"/>
      <c r="X17" s="73"/>
      <c r="Y17" s="97"/>
    </row>
    <row r="18" spans="1:25" ht="18.75" customHeight="1" x14ac:dyDescent="0.15">
      <c r="A18" s="257"/>
      <c r="B18" s="50"/>
      <c r="C18" s="50" t="s">
        <v>110</v>
      </c>
      <c r="D18" s="51">
        <v>20</v>
      </c>
      <c r="E18" s="52" t="s">
        <v>51</v>
      </c>
      <c r="F18" s="52">
        <f>ROUNDUP(D18*0.75,2)</f>
        <v>15</v>
      </c>
      <c r="G18" s="53">
        <f>ROUNDUP((K4*D18)+(K5*D18*0.75)+(K6*(D18*2)),0)</f>
        <v>0</v>
      </c>
      <c r="H18" s="53">
        <f>G18</f>
        <v>0</v>
      </c>
      <c r="I18" s="287"/>
      <c r="J18" s="287"/>
      <c r="K18" s="54" t="s">
        <v>82</v>
      </c>
      <c r="L18" s="55">
        <f>ROUNDUP((K4*M18)+(K5*M18*0.75)+(K6*(M18*2)),2)</f>
        <v>0</v>
      </c>
      <c r="M18" s="51">
        <v>0.01</v>
      </c>
      <c r="N18" s="56">
        <f t="shared" si="0"/>
        <v>0.01</v>
      </c>
      <c r="O18" s="57"/>
      <c r="P18" s="87"/>
      <c r="R18" s="257"/>
      <c r="S18" s="72"/>
      <c r="T18" s="72"/>
      <c r="U18" s="72"/>
      <c r="V18" s="73"/>
      <c r="W18" s="72"/>
      <c r="X18" s="73"/>
      <c r="Y18" s="97"/>
    </row>
    <row r="19" spans="1:25" ht="18.75" customHeight="1" x14ac:dyDescent="0.15">
      <c r="A19" s="257"/>
      <c r="B19" s="50"/>
      <c r="C19" s="50" t="s">
        <v>125</v>
      </c>
      <c r="D19" s="51">
        <v>6</v>
      </c>
      <c r="E19" s="52" t="s">
        <v>51</v>
      </c>
      <c r="F19" s="52">
        <f>ROUNDUP(D19*0.75,2)</f>
        <v>4.5</v>
      </c>
      <c r="G19" s="53">
        <f>ROUNDUP((K4*D19)+(K5*D19*0.75)+(K6*(D19*2)),0)</f>
        <v>0</v>
      </c>
      <c r="H19" s="53">
        <f>G19</f>
        <v>0</v>
      </c>
      <c r="I19" s="287"/>
      <c r="J19" s="287"/>
      <c r="K19" s="54" t="s">
        <v>100</v>
      </c>
      <c r="L19" s="55">
        <f>ROUNDUP((K4*M19)+(K5*M19*0.75)+(K6*(M19*2)),2)</f>
        <v>0</v>
      </c>
      <c r="M19" s="51">
        <v>4</v>
      </c>
      <c r="N19" s="56">
        <f t="shared" si="0"/>
        <v>3</v>
      </c>
      <c r="O19" s="57" t="s">
        <v>54</v>
      </c>
      <c r="P19" s="87" t="s">
        <v>54</v>
      </c>
      <c r="R19" s="257"/>
      <c r="S19" s="90"/>
      <c r="T19" s="72"/>
      <c r="U19" s="72"/>
      <c r="V19" s="73"/>
      <c r="W19" s="72"/>
      <c r="X19" s="73"/>
      <c r="Y19" s="97"/>
    </row>
    <row r="20" spans="1:25" ht="18.75" customHeight="1" x14ac:dyDescent="0.15">
      <c r="A20" s="257"/>
      <c r="B20" s="50"/>
      <c r="C20" s="50" t="s">
        <v>124</v>
      </c>
      <c r="D20" s="51">
        <v>20</v>
      </c>
      <c r="E20" s="52" t="s">
        <v>51</v>
      </c>
      <c r="F20" s="52">
        <f>ROUNDUP(D20*0.75,2)</f>
        <v>15</v>
      </c>
      <c r="G20" s="53">
        <f>ROUNDUP((K4*D20)+(K5*D20*0.75)+(K6*(D20*2)),0)</f>
        <v>0</v>
      </c>
      <c r="H20" s="53">
        <f>G20+(G20*3/100)</f>
        <v>0</v>
      </c>
      <c r="I20" s="287"/>
      <c r="J20" s="287"/>
      <c r="K20" s="54" t="s">
        <v>100</v>
      </c>
      <c r="L20" s="55">
        <f>ROUNDUP((K4*M20)+(K5*M20*0.75)+(K6*(M20*2)),2)</f>
        <v>0</v>
      </c>
      <c r="M20" s="51">
        <v>4</v>
      </c>
      <c r="N20" s="56">
        <f t="shared" si="0"/>
        <v>3</v>
      </c>
      <c r="O20" s="57"/>
      <c r="P20" s="87" t="s">
        <v>54</v>
      </c>
      <c r="R20" s="257"/>
      <c r="S20" s="90"/>
      <c r="T20" s="72"/>
      <c r="U20" s="72"/>
      <c r="V20" s="73"/>
      <c r="W20" s="72"/>
      <c r="X20" s="73"/>
      <c r="Y20" s="97"/>
    </row>
    <row r="21" spans="1:25" ht="18.75" customHeight="1" x14ac:dyDescent="0.15">
      <c r="A21" s="257"/>
      <c r="B21" s="50"/>
      <c r="C21" s="50"/>
      <c r="D21" s="51"/>
      <c r="E21" s="52"/>
      <c r="F21" s="52"/>
      <c r="G21" s="53"/>
      <c r="H21" s="53"/>
      <c r="I21" s="287"/>
      <c r="J21" s="287"/>
      <c r="K21" s="54" t="s">
        <v>45</v>
      </c>
      <c r="L21" s="55">
        <f>ROUNDUP((K4*M21)+(K5*M21*0.75)+(K6*(M21*2)),2)</f>
        <v>0</v>
      </c>
      <c r="M21" s="51">
        <v>8</v>
      </c>
      <c r="N21" s="56">
        <f t="shared" si="0"/>
        <v>6</v>
      </c>
      <c r="O21" s="57"/>
      <c r="P21" s="87"/>
      <c r="R21" s="257"/>
      <c r="S21" s="90"/>
      <c r="T21" s="72"/>
      <c r="U21" s="72"/>
      <c r="V21" s="73"/>
      <c r="W21" s="72"/>
      <c r="X21" s="73"/>
      <c r="Y21" s="97"/>
    </row>
    <row r="22" spans="1:25" ht="18.75" customHeight="1" x14ac:dyDescent="0.15">
      <c r="A22" s="257"/>
      <c r="B22" s="50"/>
      <c r="C22" s="50"/>
      <c r="D22" s="51"/>
      <c r="E22" s="52"/>
      <c r="F22" s="52"/>
      <c r="G22" s="53"/>
      <c r="H22" s="53"/>
      <c r="I22" s="287"/>
      <c r="J22" s="287"/>
      <c r="K22" s="54" t="s">
        <v>44</v>
      </c>
      <c r="L22" s="55">
        <f>ROUNDUP((K4*M22)+(K5*M22*0.75)+(K6*(M22*2)),2)</f>
        <v>0</v>
      </c>
      <c r="M22" s="51">
        <v>8</v>
      </c>
      <c r="N22" s="56">
        <f t="shared" si="0"/>
        <v>6</v>
      </c>
      <c r="O22" s="57"/>
      <c r="P22" s="87"/>
      <c r="R22" s="257"/>
      <c r="S22" s="91"/>
      <c r="T22" s="74"/>
      <c r="U22" s="74"/>
      <c r="V22" s="75"/>
      <c r="W22" s="74"/>
      <c r="X22" s="75"/>
      <c r="Y22" s="98"/>
    </row>
    <row r="23" spans="1:25" ht="18.75" customHeight="1" x14ac:dyDescent="0.15">
      <c r="A23" s="257"/>
      <c r="B23" s="50"/>
      <c r="C23" s="50"/>
      <c r="D23" s="51"/>
      <c r="E23" s="52"/>
      <c r="F23" s="52"/>
      <c r="G23" s="53"/>
      <c r="H23" s="53"/>
      <c r="I23" s="287"/>
      <c r="J23" s="287"/>
      <c r="K23" s="54" t="s">
        <v>126</v>
      </c>
      <c r="L23" s="55">
        <f>ROUNDUP((K4*M23)+(K5*M23*0.75)+(K6*(M23*2)),2)</f>
        <v>0</v>
      </c>
      <c r="M23" s="51">
        <v>3</v>
      </c>
      <c r="N23" s="56">
        <f t="shared" si="0"/>
        <v>2.25</v>
      </c>
      <c r="O23" s="57"/>
      <c r="P23" s="87"/>
      <c r="R23" s="257"/>
      <c r="S23" s="90" t="s">
        <v>127</v>
      </c>
      <c r="T23" s="72" t="s">
        <v>128</v>
      </c>
      <c r="U23" s="72"/>
      <c r="V23" s="73">
        <v>10</v>
      </c>
      <c r="W23" s="72" t="s">
        <v>128</v>
      </c>
      <c r="X23" s="73">
        <v>5</v>
      </c>
      <c r="Y23" s="97">
        <v>5</v>
      </c>
    </row>
    <row r="24" spans="1:25" ht="18.75" customHeight="1" x14ac:dyDescent="0.15">
      <c r="A24" s="257"/>
      <c r="B24" s="50"/>
      <c r="C24" s="50"/>
      <c r="D24" s="51"/>
      <c r="E24" s="52"/>
      <c r="F24" s="52"/>
      <c r="G24" s="53"/>
      <c r="H24" s="53"/>
      <c r="I24" s="287"/>
      <c r="J24" s="287"/>
      <c r="K24" s="54"/>
      <c r="L24" s="55"/>
      <c r="M24" s="51"/>
      <c r="N24" s="56"/>
      <c r="O24" s="57"/>
      <c r="P24" s="87"/>
      <c r="R24" s="257"/>
      <c r="S24" s="90"/>
      <c r="T24" s="72" t="s">
        <v>42</v>
      </c>
      <c r="U24" s="72"/>
      <c r="V24" s="73">
        <v>5</v>
      </c>
      <c r="W24" s="72" t="s">
        <v>42</v>
      </c>
      <c r="X24" s="73">
        <v>5</v>
      </c>
      <c r="Y24" s="97">
        <v>5</v>
      </c>
    </row>
    <row r="25" spans="1:25" ht="18.75" customHeight="1" x14ac:dyDescent="0.15">
      <c r="A25" s="257"/>
      <c r="B25" s="50"/>
      <c r="C25" s="50"/>
      <c r="D25" s="51"/>
      <c r="E25" s="52"/>
      <c r="F25" s="52"/>
      <c r="G25" s="53"/>
      <c r="H25" s="53"/>
      <c r="I25" s="287"/>
      <c r="J25" s="287"/>
      <c r="K25" s="54"/>
      <c r="L25" s="55"/>
      <c r="M25" s="51"/>
      <c r="N25" s="56"/>
      <c r="O25" s="57"/>
      <c r="P25" s="87"/>
      <c r="R25" s="257"/>
      <c r="S25" s="90"/>
      <c r="T25" s="72"/>
      <c r="U25" s="72" t="s">
        <v>45</v>
      </c>
      <c r="V25" s="73" t="s">
        <v>46</v>
      </c>
      <c r="W25" s="72"/>
      <c r="X25" s="73" t="s">
        <v>46</v>
      </c>
      <c r="Y25" s="97"/>
    </row>
    <row r="26" spans="1:25" ht="18.75" customHeight="1" x14ac:dyDescent="0.15">
      <c r="A26" s="257"/>
      <c r="B26" s="58"/>
      <c r="C26" s="58"/>
      <c r="D26" s="59"/>
      <c r="E26" s="60"/>
      <c r="F26" s="60"/>
      <c r="G26" s="61"/>
      <c r="H26" s="61"/>
      <c r="I26" s="288"/>
      <c r="J26" s="288"/>
      <c r="K26" s="62"/>
      <c r="L26" s="63"/>
      <c r="M26" s="59"/>
      <c r="N26" s="64"/>
      <c r="O26" s="65"/>
      <c r="P26" s="88"/>
      <c r="R26" s="257"/>
      <c r="S26" s="90"/>
      <c r="T26" s="72"/>
      <c r="U26" s="72"/>
      <c r="V26" s="73"/>
      <c r="W26" s="72"/>
      <c r="X26" s="73"/>
      <c r="Y26" s="97"/>
    </row>
    <row r="27" spans="1:25" ht="18.75" customHeight="1" x14ac:dyDescent="0.15">
      <c r="A27" s="257"/>
      <c r="B27" s="50" t="s">
        <v>127</v>
      </c>
      <c r="C27" s="50" t="s">
        <v>128</v>
      </c>
      <c r="D27" s="51">
        <v>20</v>
      </c>
      <c r="E27" s="52" t="s">
        <v>51</v>
      </c>
      <c r="F27" s="52">
        <f>ROUNDUP(D27*0.75,2)</f>
        <v>15</v>
      </c>
      <c r="G27" s="53">
        <f>ROUNDUP((K4*D27)+(K5*D27*0.75)+(K6*(D27*2)),0)</f>
        <v>0</v>
      </c>
      <c r="H27" s="53">
        <f>G27+(G27*15/100)</f>
        <v>0</v>
      </c>
      <c r="I27" s="289" t="s">
        <v>89</v>
      </c>
      <c r="J27" s="290"/>
      <c r="K27" s="54" t="s">
        <v>45</v>
      </c>
      <c r="L27" s="55">
        <f>ROUNDUP((K4*M27)+(K5*M27*0.75)+(K6*(M27*2)),2)</f>
        <v>0</v>
      </c>
      <c r="M27" s="51">
        <v>100</v>
      </c>
      <c r="N27" s="56">
        <f>ROUNDUP(M27*0.75,2)</f>
        <v>75</v>
      </c>
      <c r="O27" s="57"/>
      <c r="P27" s="87"/>
      <c r="R27" s="257"/>
      <c r="S27" s="91"/>
      <c r="T27" s="74"/>
      <c r="U27" s="74"/>
      <c r="V27" s="75"/>
      <c r="W27" s="74"/>
      <c r="X27" s="75"/>
      <c r="Y27" s="98"/>
    </row>
    <row r="28" spans="1:25" ht="18.75" customHeight="1" thickBot="1" x14ac:dyDescent="0.2">
      <c r="A28" s="257"/>
      <c r="B28" s="50"/>
      <c r="C28" s="50" t="s">
        <v>42</v>
      </c>
      <c r="D28" s="51">
        <v>5</v>
      </c>
      <c r="E28" s="52" t="s">
        <v>51</v>
      </c>
      <c r="F28" s="52">
        <f>ROUNDUP(D28*0.75,2)</f>
        <v>3.75</v>
      </c>
      <c r="G28" s="53">
        <f>ROUNDUP((K4*D28)+(K5*D28*0.75)+(K6*(D28*2)),0)</f>
        <v>0</v>
      </c>
      <c r="H28" s="53">
        <f>G28+(G28*3/100)</f>
        <v>0</v>
      </c>
      <c r="I28" s="287"/>
      <c r="J28" s="287"/>
      <c r="K28" s="54" t="s">
        <v>129</v>
      </c>
      <c r="L28" s="55">
        <f>ROUNDUP((K4*M28)+(K5*M28*0.75)+(K6*(M28*2)),2)</f>
        <v>0</v>
      </c>
      <c r="M28" s="51">
        <v>0.5</v>
      </c>
      <c r="N28" s="56">
        <f>ROUNDUP(M28*0.75,2)</f>
        <v>0.38</v>
      </c>
      <c r="O28" s="57"/>
      <c r="P28" s="87" t="s">
        <v>130</v>
      </c>
      <c r="R28" s="258"/>
      <c r="S28" s="93" t="s">
        <v>131</v>
      </c>
      <c r="T28" s="94" t="s">
        <v>132</v>
      </c>
      <c r="U28" s="94"/>
      <c r="V28" s="95">
        <v>0</v>
      </c>
      <c r="W28" s="94" t="s">
        <v>132</v>
      </c>
      <c r="X28" s="95">
        <v>0</v>
      </c>
      <c r="Y28" s="99">
        <v>0</v>
      </c>
    </row>
    <row r="29" spans="1:25" ht="18.75" customHeight="1" x14ac:dyDescent="0.15">
      <c r="A29" s="257"/>
      <c r="B29" s="50"/>
      <c r="C29" s="50"/>
      <c r="D29" s="51"/>
      <c r="E29" s="52"/>
      <c r="F29" s="52"/>
      <c r="G29" s="53"/>
      <c r="H29" s="53"/>
      <c r="I29" s="287"/>
      <c r="J29" s="287"/>
      <c r="K29" s="54" t="s">
        <v>63</v>
      </c>
      <c r="L29" s="55">
        <f>ROUNDUP((K4*M29)+(K5*M29*0.75)+(K6*(M29*2)),2)</f>
        <v>0</v>
      </c>
      <c r="M29" s="51">
        <v>0.1</v>
      </c>
      <c r="N29" s="56">
        <f>ROUNDUP(M29*0.75,2)</f>
        <v>0.08</v>
      </c>
      <c r="O29" s="57"/>
      <c r="P29" s="87"/>
    </row>
    <row r="30" spans="1:25" ht="18.75" customHeight="1" x14ac:dyDescent="0.15">
      <c r="A30" s="257"/>
      <c r="B30" s="50"/>
      <c r="C30" s="50"/>
      <c r="D30" s="51"/>
      <c r="E30" s="52"/>
      <c r="F30" s="52"/>
      <c r="G30" s="53"/>
      <c r="H30" s="53"/>
      <c r="I30" s="287"/>
      <c r="J30" s="287"/>
      <c r="K30" s="54"/>
      <c r="L30" s="55"/>
      <c r="M30" s="51"/>
      <c r="N30" s="56"/>
      <c r="O30" s="57"/>
      <c r="P30" s="87"/>
    </row>
    <row r="31" spans="1:25" ht="18.75" customHeight="1" x14ac:dyDescent="0.15">
      <c r="A31" s="257"/>
      <c r="B31" s="58"/>
      <c r="C31" s="58"/>
      <c r="D31" s="59"/>
      <c r="E31" s="60"/>
      <c r="F31" s="60"/>
      <c r="G31" s="61"/>
      <c r="H31" s="61"/>
      <c r="I31" s="288"/>
      <c r="J31" s="288"/>
      <c r="K31" s="62"/>
      <c r="L31" s="63"/>
      <c r="M31" s="59"/>
      <c r="N31" s="64"/>
      <c r="O31" s="65"/>
      <c r="P31" s="88"/>
    </row>
    <row r="32" spans="1:25" ht="18.75" customHeight="1" x14ac:dyDescent="0.15">
      <c r="A32" s="257"/>
      <c r="B32" s="50" t="s">
        <v>131</v>
      </c>
      <c r="C32" s="50" t="s">
        <v>132</v>
      </c>
      <c r="D32" s="76">
        <v>0.25</v>
      </c>
      <c r="E32" s="52" t="s">
        <v>133</v>
      </c>
      <c r="F32" s="52">
        <f>ROUNDUP(D32*0.75,2)</f>
        <v>0.19</v>
      </c>
      <c r="G32" s="53">
        <f>ROUNDUP((K4*D32)+(K5*D32*0.75)+(K6*(D32*2)),0)</f>
        <v>0</v>
      </c>
      <c r="H32" s="53">
        <f>G32</f>
        <v>0</v>
      </c>
      <c r="I32" s="289" t="s">
        <v>67</v>
      </c>
      <c r="J32" s="290"/>
      <c r="K32" s="54"/>
      <c r="L32" s="55"/>
      <c r="M32" s="51"/>
      <c r="N32" s="56"/>
      <c r="O32" s="57"/>
      <c r="P32" s="87"/>
    </row>
    <row r="33" spans="1:25" ht="18.75" customHeight="1" x14ac:dyDescent="0.15">
      <c r="A33" s="257"/>
      <c r="B33" s="50"/>
      <c r="C33" s="50"/>
      <c r="D33" s="51"/>
      <c r="E33" s="52"/>
      <c r="F33" s="52"/>
      <c r="G33" s="53"/>
      <c r="H33" s="53"/>
      <c r="I33" s="287"/>
      <c r="J33" s="287"/>
      <c r="K33" s="54"/>
      <c r="L33" s="55"/>
      <c r="M33" s="51"/>
      <c r="N33" s="56"/>
      <c r="O33" s="57"/>
      <c r="P33" s="87"/>
    </row>
    <row r="34" spans="1:25" ht="18.75" customHeight="1" thickBot="1" x14ac:dyDescent="0.2">
      <c r="A34" s="258"/>
      <c r="B34" s="78"/>
      <c r="C34" s="78"/>
      <c r="D34" s="79"/>
      <c r="E34" s="80"/>
      <c r="F34" s="80"/>
      <c r="G34" s="81"/>
      <c r="H34" s="81"/>
      <c r="I34" s="291"/>
      <c r="J34" s="291"/>
      <c r="K34" s="82"/>
      <c r="L34" s="83"/>
      <c r="M34" s="79"/>
      <c r="N34" s="84"/>
      <c r="O34" s="85"/>
      <c r="P34" s="89"/>
    </row>
    <row r="36" spans="1:25" ht="18.75" customHeight="1" x14ac:dyDescent="0.15">
      <c r="S36" s="33"/>
      <c r="T36" s="33"/>
      <c r="U36" s="33"/>
      <c r="V36" s="34"/>
      <c r="W36" s="33"/>
      <c r="X36" s="34"/>
      <c r="Y36" s="34"/>
    </row>
    <row r="37" spans="1:25" ht="18.75" customHeight="1" x14ac:dyDescent="0.15">
      <c r="S37" s="33"/>
      <c r="T37" s="33"/>
      <c r="U37" s="33"/>
      <c r="V37" s="34"/>
      <c r="W37" s="33"/>
      <c r="X37" s="34"/>
      <c r="Y37" s="34"/>
    </row>
    <row r="38" spans="1:25" ht="18.75" customHeight="1" x14ac:dyDescent="0.15">
      <c r="S38" s="33"/>
      <c r="T38" s="33"/>
      <c r="U38" s="33"/>
      <c r="V38" s="34"/>
      <c r="W38" s="33"/>
      <c r="X38" s="34"/>
      <c r="Y38" s="34"/>
    </row>
    <row r="39" spans="1:25" ht="18.75" customHeight="1" x14ac:dyDescent="0.15">
      <c r="S39" s="33"/>
      <c r="T39" s="33"/>
      <c r="U39" s="33"/>
      <c r="V39" s="34"/>
      <c r="W39" s="33"/>
      <c r="X39" s="34"/>
      <c r="Y39" s="34"/>
    </row>
    <row r="40" spans="1:25" ht="18.75" customHeight="1" x14ac:dyDescent="0.15">
      <c r="S40" s="33"/>
      <c r="T40" s="33"/>
      <c r="U40" s="33"/>
      <c r="V40" s="34"/>
      <c r="W40" s="33"/>
      <c r="X40" s="34"/>
      <c r="Y40" s="34"/>
    </row>
    <row r="41" spans="1:25" ht="18.75" customHeight="1" x14ac:dyDescent="0.15">
      <c r="S41" s="33"/>
      <c r="T41" s="33"/>
      <c r="U41" s="33"/>
      <c r="V41" s="34"/>
      <c r="W41" s="33"/>
      <c r="X41" s="34"/>
      <c r="Y41" s="34"/>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row r="89" spans="19:25" ht="18.75" customHeight="1" x14ac:dyDescent="0.15">
      <c r="S89" s="33"/>
      <c r="T89" s="33"/>
      <c r="U89" s="33"/>
      <c r="V89" s="34"/>
      <c r="W89" s="33"/>
      <c r="X89" s="34"/>
      <c r="Y89" s="34"/>
    </row>
    <row r="90" spans="19:25" ht="18.75" customHeight="1" x14ac:dyDescent="0.15">
      <c r="S90" s="33"/>
      <c r="T90" s="33"/>
      <c r="U90" s="33"/>
      <c r="V90" s="34"/>
      <c r="W90" s="33"/>
      <c r="X90" s="34"/>
      <c r="Y90" s="34"/>
    </row>
    <row r="91" spans="19:25" ht="18.75" customHeight="1" x14ac:dyDescent="0.15">
      <c r="S91" s="33"/>
      <c r="T91" s="33"/>
      <c r="U91" s="33"/>
      <c r="V91" s="34"/>
      <c r="W91" s="33"/>
      <c r="X91" s="34"/>
      <c r="Y91" s="34"/>
    </row>
    <row r="92" spans="19:25" ht="18.75" customHeight="1" x14ac:dyDescent="0.15">
      <c r="S92" s="33"/>
      <c r="T92" s="33"/>
      <c r="U92" s="33"/>
      <c r="V92" s="34"/>
      <c r="W92" s="33"/>
      <c r="X92" s="34"/>
      <c r="Y92" s="34"/>
    </row>
    <row r="93" spans="19:25" ht="18.75" customHeight="1" x14ac:dyDescent="0.15">
      <c r="S93" s="33"/>
      <c r="T93" s="33"/>
      <c r="U93" s="33"/>
      <c r="V93" s="34"/>
      <c r="W93" s="33"/>
      <c r="X93" s="34"/>
      <c r="Y93" s="34"/>
    </row>
    <row r="94" spans="19:25" ht="18.75" customHeight="1" x14ac:dyDescent="0.15">
      <c r="S94" s="33"/>
      <c r="T94" s="33"/>
      <c r="U94" s="33"/>
      <c r="V94" s="34"/>
      <c r="W94" s="33"/>
      <c r="X94" s="34"/>
      <c r="Y94" s="34"/>
    </row>
    <row r="95" spans="19:25" ht="18.75" customHeight="1" x14ac:dyDescent="0.15">
      <c r="S95" s="33"/>
      <c r="T95" s="33"/>
      <c r="U95" s="33"/>
      <c r="V95" s="34"/>
      <c r="W95" s="33"/>
      <c r="X95" s="34"/>
      <c r="Y95" s="34"/>
    </row>
    <row r="96" spans="19:25" ht="18.75" customHeight="1" x14ac:dyDescent="0.15">
      <c r="S96" s="33"/>
      <c r="T96" s="33"/>
      <c r="U96" s="33"/>
      <c r="V96" s="34"/>
      <c r="W96" s="33"/>
      <c r="X96" s="34"/>
      <c r="Y96" s="34"/>
    </row>
    <row r="97" spans="19:25" ht="18.75" customHeight="1" x14ac:dyDescent="0.15">
      <c r="S97" s="33"/>
      <c r="T97" s="33"/>
      <c r="U97" s="33"/>
      <c r="V97" s="34"/>
      <c r="W97" s="33"/>
      <c r="X97" s="34"/>
      <c r="Y97" s="34"/>
    </row>
    <row r="98" spans="19:25" ht="18.75" customHeight="1" x14ac:dyDescent="0.15">
      <c r="S98" s="33"/>
      <c r="T98" s="33"/>
      <c r="U98" s="33"/>
      <c r="V98" s="34"/>
      <c r="W98" s="33"/>
      <c r="X98" s="34"/>
      <c r="Y98" s="34"/>
    </row>
    <row r="99" spans="19:25" ht="18.75" customHeight="1" x14ac:dyDescent="0.15">
      <c r="S99" s="33"/>
      <c r="T99" s="33"/>
      <c r="U99" s="33"/>
      <c r="V99" s="34"/>
      <c r="W99" s="33"/>
      <c r="X99" s="34"/>
      <c r="Y99" s="34"/>
    </row>
    <row r="100" spans="19:25" ht="18.75" customHeight="1" x14ac:dyDescent="0.15">
      <c r="S100" s="33"/>
      <c r="T100" s="33"/>
      <c r="U100" s="33"/>
      <c r="V100" s="34"/>
      <c r="W100" s="33"/>
      <c r="X100" s="34"/>
      <c r="Y100" s="34"/>
    </row>
    <row r="101" spans="19:25" ht="18.75" customHeight="1" x14ac:dyDescent="0.15">
      <c r="S101" s="33"/>
      <c r="T101" s="33"/>
      <c r="U101" s="33"/>
      <c r="V101" s="34"/>
      <c r="W101" s="33"/>
      <c r="X101" s="34"/>
      <c r="Y101" s="34"/>
    </row>
    <row r="102" spans="19:25" ht="18.75" customHeight="1" x14ac:dyDescent="0.15">
      <c r="S102" s="33"/>
      <c r="T102" s="33"/>
      <c r="U102" s="33"/>
      <c r="V102" s="34"/>
      <c r="W102" s="33"/>
      <c r="X102" s="34"/>
      <c r="Y102" s="34"/>
    </row>
    <row r="103" spans="19:25" ht="18.75" customHeight="1" x14ac:dyDescent="0.15">
      <c r="S103" s="33"/>
      <c r="T103" s="33"/>
      <c r="U103" s="33"/>
      <c r="V103" s="34"/>
      <c r="W103" s="33"/>
      <c r="X103" s="34"/>
      <c r="Y103" s="34"/>
    </row>
    <row r="104" spans="19:25" ht="18.75" customHeight="1" x14ac:dyDescent="0.15">
      <c r="S104" s="33"/>
      <c r="T104" s="33"/>
      <c r="U104" s="33"/>
      <c r="V104" s="34"/>
      <c r="W104" s="33"/>
      <c r="X104" s="34"/>
      <c r="Y104" s="34"/>
    </row>
    <row r="105" spans="19:25" ht="18.75" customHeight="1" x14ac:dyDescent="0.15">
      <c r="S105" s="33"/>
      <c r="T105" s="33"/>
      <c r="U105" s="33"/>
      <c r="V105" s="34"/>
      <c r="W105" s="33"/>
      <c r="X105" s="34"/>
      <c r="Y105" s="34"/>
    </row>
    <row r="106" spans="19:25" ht="18.75" customHeight="1" x14ac:dyDescent="0.15">
      <c r="S106" s="33"/>
      <c r="T106" s="33"/>
      <c r="U106" s="33"/>
      <c r="V106" s="34"/>
      <c r="W106" s="33"/>
      <c r="X106" s="34"/>
      <c r="Y106" s="34"/>
    </row>
    <row r="107" spans="19:25" ht="18.75" customHeight="1" x14ac:dyDescent="0.15">
      <c r="S107" s="33"/>
      <c r="T107" s="33"/>
      <c r="U107" s="33"/>
      <c r="V107" s="34"/>
      <c r="W107" s="33"/>
      <c r="X107" s="34"/>
      <c r="Y107" s="34"/>
    </row>
    <row r="108" spans="19:25" ht="18.75" customHeight="1" x14ac:dyDescent="0.15">
      <c r="S108" s="33"/>
      <c r="T108" s="33"/>
      <c r="U108" s="33"/>
      <c r="V108" s="34"/>
      <c r="W108" s="33"/>
      <c r="X108" s="34"/>
      <c r="Y108" s="34"/>
    </row>
    <row r="109" spans="19:25" ht="18.75" customHeight="1" x14ac:dyDescent="0.15">
      <c r="S109" s="33"/>
      <c r="T109" s="33"/>
      <c r="U109" s="33"/>
      <c r="V109" s="34"/>
      <c r="W109" s="33"/>
      <c r="X109" s="34"/>
      <c r="Y109" s="34"/>
    </row>
  </sheetData>
  <mergeCells count="18">
    <mergeCell ref="R9:R28"/>
    <mergeCell ref="I32:J34"/>
    <mergeCell ref="A9:A34"/>
    <mergeCell ref="I8:J8"/>
    <mergeCell ref="K8:L8"/>
    <mergeCell ref="I9:J15"/>
    <mergeCell ref="I16:J26"/>
    <mergeCell ref="I27:J31"/>
    <mergeCell ref="W6:X6"/>
    <mergeCell ref="W7:X7"/>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Y93"/>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205</v>
      </c>
      <c r="B7" s="273"/>
      <c r="C7" s="273"/>
      <c r="D7" s="273"/>
      <c r="E7" s="273"/>
      <c r="F7" s="19"/>
      <c r="G7" s="19"/>
      <c r="H7" s="19"/>
      <c r="I7" s="4"/>
      <c r="J7" s="4"/>
      <c r="K7" s="106"/>
      <c r="L7" s="20"/>
      <c r="M7" s="3"/>
      <c r="N7" s="3"/>
      <c r="O7" s="274" t="s">
        <v>93</v>
      </c>
      <c r="P7" s="275"/>
      <c r="Q7" s="107"/>
      <c r="R7" s="269"/>
      <c r="S7" s="270"/>
      <c r="T7" s="271"/>
      <c r="U7" s="9" t="s">
        <v>17</v>
      </c>
      <c r="V7" s="9" t="s">
        <v>18</v>
      </c>
      <c r="W7" s="278" t="s">
        <v>19</v>
      </c>
      <c r="X7" s="279"/>
      <c r="Y7" s="21" t="s">
        <v>20</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143</v>
      </c>
      <c r="C9" s="42" t="s">
        <v>144</v>
      </c>
      <c r="D9" s="101">
        <v>0.5</v>
      </c>
      <c r="E9" s="44" t="s">
        <v>112</v>
      </c>
      <c r="F9" s="44">
        <f>ROUNDUP(D9*0.75,2)</f>
        <v>0.38</v>
      </c>
      <c r="G9" s="45">
        <f>ROUNDUP((K4*D9)+(K5*D9*0.75)+(K6*(D9*2)),0)</f>
        <v>0</v>
      </c>
      <c r="H9" s="45">
        <f>G9</f>
        <v>0</v>
      </c>
      <c r="I9" s="285"/>
      <c r="J9" s="286"/>
      <c r="K9" s="46" t="s">
        <v>50</v>
      </c>
      <c r="L9" s="47">
        <f>ROUNDUP((K4*M9)+(K5*M9*0.75)+(K6*(M9*2)),2)</f>
        <v>0</v>
      </c>
      <c r="M9" s="43">
        <v>110</v>
      </c>
      <c r="N9" s="48">
        <f>ROUNDUP(M9*0.75,2)</f>
        <v>82.5</v>
      </c>
      <c r="O9" s="49" t="s">
        <v>145</v>
      </c>
      <c r="P9" s="86"/>
      <c r="R9" s="280" t="s">
        <v>70</v>
      </c>
      <c r="S9" s="100" t="s">
        <v>76</v>
      </c>
      <c r="T9" s="70" t="s">
        <v>76</v>
      </c>
      <c r="U9" s="70"/>
      <c r="V9" s="71" t="s">
        <v>77</v>
      </c>
      <c r="W9" s="70" t="s">
        <v>76</v>
      </c>
      <c r="X9" s="71" t="s">
        <v>78</v>
      </c>
      <c r="Y9" s="96">
        <v>30</v>
      </c>
    </row>
    <row r="10" spans="1:25" ht="18.75" customHeight="1" x14ac:dyDescent="0.15">
      <c r="A10" s="257"/>
      <c r="B10" s="50"/>
      <c r="C10" s="50"/>
      <c r="D10" s="51"/>
      <c r="E10" s="52"/>
      <c r="F10" s="52"/>
      <c r="G10" s="53"/>
      <c r="H10" s="53"/>
      <c r="I10" s="287"/>
      <c r="J10" s="287"/>
      <c r="K10" s="54"/>
      <c r="L10" s="55"/>
      <c r="M10" s="51"/>
      <c r="N10" s="56"/>
      <c r="O10" s="57"/>
      <c r="P10" s="87"/>
      <c r="R10" s="257"/>
      <c r="S10" s="91"/>
      <c r="T10" s="74"/>
      <c r="U10" s="74"/>
      <c r="V10" s="75"/>
      <c r="W10" s="74"/>
      <c r="X10" s="75"/>
      <c r="Y10" s="98"/>
    </row>
    <row r="11" spans="1:25" ht="18.75" customHeight="1" x14ac:dyDescent="0.15">
      <c r="A11" s="257"/>
      <c r="B11" s="58"/>
      <c r="C11" s="58"/>
      <c r="D11" s="59"/>
      <c r="E11" s="60"/>
      <c r="F11" s="60"/>
      <c r="G11" s="61"/>
      <c r="H11" s="61"/>
      <c r="I11" s="288"/>
      <c r="J11" s="288"/>
      <c r="K11" s="62"/>
      <c r="L11" s="63"/>
      <c r="M11" s="59"/>
      <c r="N11" s="64"/>
      <c r="O11" s="65"/>
      <c r="P11" s="88"/>
      <c r="R11" s="257"/>
      <c r="S11" s="90" t="s">
        <v>275</v>
      </c>
      <c r="T11" s="72" t="s">
        <v>40</v>
      </c>
      <c r="U11" s="72"/>
      <c r="V11" s="73">
        <v>20</v>
      </c>
      <c r="W11" s="72" t="s">
        <v>40</v>
      </c>
      <c r="X11" s="73">
        <v>15</v>
      </c>
      <c r="Y11" s="97">
        <v>10</v>
      </c>
    </row>
    <row r="12" spans="1:25" ht="18.75" customHeight="1" x14ac:dyDescent="0.15">
      <c r="A12" s="257"/>
      <c r="B12" s="50" t="s">
        <v>146</v>
      </c>
      <c r="C12" s="50" t="s">
        <v>40</v>
      </c>
      <c r="D12" s="51">
        <v>20</v>
      </c>
      <c r="E12" s="52" t="s">
        <v>51</v>
      </c>
      <c r="F12" s="52">
        <f>ROUNDUP(D12*0.75,2)</f>
        <v>15</v>
      </c>
      <c r="G12" s="53">
        <f>ROUNDUP((K4*D12)+(K5*D12*0.75)+(K6*(D12*2)),0)</f>
        <v>0</v>
      </c>
      <c r="H12" s="53">
        <f>G12+(G12*6/100)</f>
        <v>0</v>
      </c>
      <c r="I12" s="289" t="s">
        <v>147</v>
      </c>
      <c r="J12" s="290"/>
      <c r="K12" s="54" t="s">
        <v>44</v>
      </c>
      <c r="L12" s="55">
        <f>ROUNDUP((K4*M12)+(K5*M12*0.75)+(K6*(M12*2)),2)</f>
        <v>0</v>
      </c>
      <c r="M12" s="51">
        <v>2</v>
      </c>
      <c r="N12" s="56">
        <f t="shared" ref="N12:N18" si="0">ROUNDUP(M12*0.75,2)</f>
        <v>1.5</v>
      </c>
      <c r="O12" s="57"/>
      <c r="P12" s="87"/>
      <c r="R12" s="257"/>
      <c r="S12" s="90"/>
      <c r="T12" s="72" t="s">
        <v>73</v>
      </c>
      <c r="U12" s="72"/>
      <c r="V12" s="102" t="s">
        <v>266</v>
      </c>
      <c r="W12" s="72" t="s">
        <v>73</v>
      </c>
      <c r="X12" s="73" t="s">
        <v>79</v>
      </c>
      <c r="Y12" s="97"/>
    </row>
    <row r="13" spans="1:25" ht="18.75" customHeight="1" x14ac:dyDescent="0.15">
      <c r="A13" s="257"/>
      <c r="B13" s="50"/>
      <c r="C13" s="50" t="s">
        <v>73</v>
      </c>
      <c r="D13" s="51">
        <v>1</v>
      </c>
      <c r="E13" s="52" t="s">
        <v>69</v>
      </c>
      <c r="F13" s="52">
        <f>ROUNDUP(D13*0.75,2)</f>
        <v>0.75</v>
      </c>
      <c r="G13" s="53">
        <f>ROUNDUP((K4*D13)+(K5*D13*0.75)+(K6*(D13*2)),0)</f>
        <v>0</v>
      </c>
      <c r="H13" s="53">
        <f>G13</f>
        <v>0</v>
      </c>
      <c r="I13" s="287"/>
      <c r="J13" s="287"/>
      <c r="K13" s="54" t="s">
        <v>57</v>
      </c>
      <c r="L13" s="55">
        <f>ROUNDUP((K4*M13)+(K5*M13*0.75)+(K6*(M13*2)),2)</f>
        <v>0</v>
      </c>
      <c r="M13" s="51">
        <v>1</v>
      </c>
      <c r="N13" s="56">
        <f t="shared" si="0"/>
        <v>0.75</v>
      </c>
      <c r="O13" s="57" t="s">
        <v>74</v>
      </c>
      <c r="P13" s="87"/>
      <c r="R13" s="257"/>
      <c r="S13" s="90"/>
      <c r="T13" s="72" t="s">
        <v>42</v>
      </c>
      <c r="U13" s="72"/>
      <c r="V13" s="73">
        <v>10</v>
      </c>
      <c r="W13" s="72" t="s">
        <v>42</v>
      </c>
      <c r="X13" s="73">
        <v>10</v>
      </c>
      <c r="Y13" s="97">
        <v>10</v>
      </c>
    </row>
    <row r="14" spans="1:25" ht="18.75" customHeight="1" x14ac:dyDescent="0.15">
      <c r="A14" s="257"/>
      <c r="B14" s="50"/>
      <c r="C14" s="50"/>
      <c r="D14" s="51"/>
      <c r="E14" s="52"/>
      <c r="F14" s="52"/>
      <c r="G14" s="53"/>
      <c r="H14" s="53"/>
      <c r="I14" s="287"/>
      <c r="J14" s="287"/>
      <c r="K14" s="54" t="s">
        <v>63</v>
      </c>
      <c r="L14" s="55">
        <f>ROUNDUP((K4*M14)+(K5*M14*0.75)+(K6*(M14*2)),2)</f>
        <v>0</v>
      </c>
      <c r="M14" s="51">
        <v>0.1</v>
      </c>
      <c r="N14" s="56">
        <f t="shared" si="0"/>
        <v>0.08</v>
      </c>
      <c r="O14" s="57"/>
      <c r="P14" s="87"/>
      <c r="R14" s="257"/>
      <c r="S14" s="90"/>
      <c r="T14" s="72"/>
      <c r="U14" s="72" t="s">
        <v>86</v>
      </c>
      <c r="V14" s="73" t="s">
        <v>46</v>
      </c>
      <c r="W14" s="72"/>
      <c r="X14" s="73" t="s">
        <v>46</v>
      </c>
      <c r="Y14" s="97"/>
    </row>
    <row r="15" spans="1:25" ht="18.75" customHeight="1" x14ac:dyDescent="0.15">
      <c r="A15" s="257"/>
      <c r="B15" s="50"/>
      <c r="C15" s="50"/>
      <c r="D15" s="51"/>
      <c r="E15" s="52"/>
      <c r="F15" s="52"/>
      <c r="G15" s="53"/>
      <c r="H15" s="53"/>
      <c r="I15" s="287"/>
      <c r="J15" s="287"/>
      <c r="K15" s="54" t="s">
        <v>84</v>
      </c>
      <c r="L15" s="55">
        <f>ROUNDUP((K4*M15)+(K5*M15*0.75)+(K6*(M15*2)),2)</f>
        <v>0</v>
      </c>
      <c r="M15" s="51">
        <v>0.5</v>
      </c>
      <c r="N15" s="56">
        <f t="shared" si="0"/>
        <v>0.38</v>
      </c>
      <c r="O15" s="57"/>
      <c r="P15" s="87" t="s">
        <v>54</v>
      </c>
      <c r="R15" s="257"/>
      <c r="S15" s="90"/>
      <c r="T15" s="72"/>
      <c r="U15" s="72" t="s">
        <v>267</v>
      </c>
      <c r="V15" s="73" t="s">
        <v>48</v>
      </c>
      <c r="W15" s="72"/>
      <c r="X15" s="73" t="s">
        <v>48</v>
      </c>
      <c r="Y15" s="97"/>
    </row>
    <row r="16" spans="1:25" ht="18.75" customHeight="1" x14ac:dyDescent="0.15">
      <c r="A16" s="257"/>
      <c r="B16" s="50"/>
      <c r="C16" s="50"/>
      <c r="D16" s="51"/>
      <c r="E16" s="52"/>
      <c r="F16" s="52"/>
      <c r="G16" s="53"/>
      <c r="H16" s="53"/>
      <c r="I16" s="287"/>
      <c r="J16" s="287"/>
      <c r="K16" s="54" t="s">
        <v>52</v>
      </c>
      <c r="L16" s="55">
        <f>ROUNDUP((K4*M16)+(K5*M16*0.75)+(K6*(M16*2)),2)</f>
        <v>0</v>
      </c>
      <c r="M16" s="51">
        <v>0.3</v>
      </c>
      <c r="N16" s="56">
        <f t="shared" si="0"/>
        <v>0.23</v>
      </c>
      <c r="O16" s="57"/>
      <c r="P16" s="87"/>
      <c r="R16" s="257"/>
      <c r="S16" s="90"/>
      <c r="T16" s="72"/>
      <c r="U16" s="72" t="s">
        <v>47</v>
      </c>
      <c r="V16" s="73" t="s">
        <v>48</v>
      </c>
      <c r="W16" s="72"/>
      <c r="X16" s="73" t="s">
        <v>48</v>
      </c>
      <c r="Y16" s="97"/>
    </row>
    <row r="17" spans="1:25" ht="18.75" customHeight="1" x14ac:dyDescent="0.15">
      <c r="A17" s="257"/>
      <c r="B17" s="50"/>
      <c r="C17" s="50"/>
      <c r="D17" s="51"/>
      <c r="E17" s="52"/>
      <c r="F17" s="52"/>
      <c r="G17" s="53"/>
      <c r="H17" s="53"/>
      <c r="I17" s="287"/>
      <c r="J17" s="287"/>
      <c r="K17" s="54" t="s">
        <v>87</v>
      </c>
      <c r="L17" s="55">
        <f>ROUNDUP((K4*M17)+(K5*M17*0.75)+(K6*(M17*2)),2)</f>
        <v>0</v>
      </c>
      <c r="M17" s="51">
        <v>5</v>
      </c>
      <c r="N17" s="56">
        <f t="shared" si="0"/>
        <v>3.75</v>
      </c>
      <c r="O17" s="57"/>
      <c r="P17" s="87"/>
      <c r="R17" s="257"/>
      <c r="S17" s="90"/>
      <c r="T17" s="72"/>
      <c r="U17" s="72"/>
      <c r="V17" s="73"/>
      <c r="W17" s="72"/>
      <c r="X17" s="73"/>
      <c r="Y17" s="97"/>
    </row>
    <row r="18" spans="1:25" ht="18.75" customHeight="1" x14ac:dyDescent="0.15">
      <c r="A18" s="257"/>
      <c r="B18" s="50"/>
      <c r="C18" s="50"/>
      <c r="D18" s="51"/>
      <c r="E18" s="52"/>
      <c r="F18" s="52"/>
      <c r="G18" s="53"/>
      <c r="H18" s="53"/>
      <c r="I18" s="287"/>
      <c r="J18" s="287"/>
      <c r="K18" s="54" t="s">
        <v>44</v>
      </c>
      <c r="L18" s="55">
        <f>ROUNDUP((K4*M18)+(K5*M18*0.75)+(K6*(M18*2)),2)</f>
        <v>0</v>
      </c>
      <c r="M18" s="51">
        <v>1</v>
      </c>
      <c r="N18" s="56">
        <f t="shared" si="0"/>
        <v>0.75</v>
      </c>
      <c r="O18" s="57"/>
      <c r="P18" s="87"/>
      <c r="R18" s="257"/>
      <c r="S18" s="91"/>
      <c r="T18" s="74"/>
      <c r="U18" s="74"/>
      <c r="V18" s="75"/>
      <c r="W18" s="74"/>
      <c r="X18" s="75"/>
      <c r="Y18" s="98"/>
    </row>
    <row r="19" spans="1:25" ht="18.75" customHeight="1" x14ac:dyDescent="0.15">
      <c r="A19" s="257"/>
      <c r="B19" s="50"/>
      <c r="C19" s="50"/>
      <c r="D19" s="51"/>
      <c r="E19" s="52"/>
      <c r="F19" s="52"/>
      <c r="G19" s="53"/>
      <c r="H19" s="53"/>
      <c r="I19" s="287"/>
      <c r="J19" s="287"/>
      <c r="K19" s="54"/>
      <c r="L19" s="55"/>
      <c r="M19" s="51"/>
      <c r="N19" s="56"/>
      <c r="O19" s="57"/>
      <c r="P19" s="87"/>
      <c r="R19" s="257"/>
      <c r="S19" s="90" t="s">
        <v>148</v>
      </c>
      <c r="T19" s="72" t="s">
        <v>39</v>
      </c>
      <c r="U19" s="72"/>
      <c r="V19" s="73">
        <v>10</v>
      </c>
      <c r="W19" s="103" t="s">
        <v>263</v>
      </c>
      <c r="X19" s="73">
        <v>5</v>
      </c>
      <c r="Y19" s="97"/>
    </row>
    <row r="20" spans="1:25" ht="18.75" customHeight="1" x14ac:dyDescent="0.15">
      <c r="A20" s="257"/>
      <c r="B20" s="58"/>
      <c r="C20" s="58"/>
      <c r="D20" s="59"/>
      <c r="E20" s="60"/>
      <c r="F20" s="60"/>
      <c r="G20" s="61"/>
      <c r="H20" s="61"/>
      <c r="I20" s="288"/>
      <c r="J20" s="288"/>
      <c r="K20" s="62"/>
      <c r="L20" s="63"/>
      <c r="M20" s="59"/>
      <c r="N20" s="64"/>
      <c r="O20" s="65"/>
      <c r="P20" s="88"/>
      <c r="R20" s="257"/>
      <c r="S20" s="90"/>
      <c r="T20" s="72" t="s">
        <v>91</v>
      </c>
      <c r="U20" s="72"/>
      <c r="V20" s="73">
        <v>15</v>
      </c>
      <c r="W20" s="72" t="s">
        <v>91</v>
      </c>
      <c r="X20" s="73">
        <v>10</v>
      </c>
      <c r="Y20" s="97">
        <v>5</v>
      </c>
    </row>
    <row r="21" spans="1:25" ht="18.75" customHeight="1" x14ac:dyDescent="0.15">
      <c r="A21" s="257"/>
      <c r="B21" s="50" t="s">
        <v>148</v>
      </c>
      <c r="C21" s="50" t="s">
        <v>39</v>
      </c>
      <c r="D21" s="51">
        <v>20</v>
      </c>
      <c r="E21" s="52" t="s">
        <v>51</v>
      </c>
      <c r="F21" s="52">
        <f>ROUNDUP(D21*0.75,2)</f>
        <v>15</v>
      </c>
      <c r="G21" s="53">
        <f>ROUNDUP((K4*D21)+(K5*D21*0.75)+(K6*(D21*2)),0)</f>
        <v>0</v>
      </c>
      <c r="H21" s="53">
        <f>G21</f>
        <v>0</v>
      </c>
      <c r="I21" s="289" t="s">
        <v>299</v>
      </c>
      <c r="J21" s="290"/>
      <c r="K21" s="54" t="s">
        <v>52</v>
      </c>
      <c r="L21" s="55">
        <f>ROUNDUP((K4*M21)+(K5*M21*0.75)+(K6*(M21*2)),2)</f>
        <v>0</v>
      </c>
      <c r="M21" s="51">
        <v>0.5</v>
      </c>
      <c r="N21" s="56">
        <f t="shared" ref="N21:N27" si="1">ROUNDUP(M21*0.75,2)</f>
        <v>0.38</v>
      </c>
      <c r="O21" s="57"/>
      <c r="P21" s="87"/>
      <c r="R21" s="257"/>
      <c r="S21" s="90"/>
      <c r="T21" s="72"/>
      <c r="U21" s="72" t="s">
        <v>86</v>
      </c>
      <c r="V21" s="73" t="s">
        <v>46</v>
      </c>
      <c r="W21" s="72"/>
      <c r="X21" s="73" t="s">
        <v>46</v>
      </c>
      <c r="Y21" s="97"/>
    </row>
    <row r="22" spans="1:25" ht="18.75" customHeight="1" x14ac:dyDescent="0.15">
      <c r="A22" s="257"/>
      <c r="B22" s="50"/>
      <c r="C22" s="50" t="s">
        <v>91</v>
      </c>
      <c r="D22" s="51">
        <v>20</v>
      </c>
      <c r="E22" s="52" t="s">
        <v>51</v>
      </c>
      <c r="F22" s="52">
        <f>ROUNDUP(D22*0.75,2)</f>
        <v>15</v>
      </c>
      <c r="G22" s="53">
        <f>ROUNDUP((K4*D22)+(K5*D22*0.75)+(K6*(D22*2)),0)</f>
        <v>0</v>
      </c>
      <c r="H22" s="53">
        <f>G22+(G22*10/100)</f>
        <v>0</v>
      </c>
      <c r="I22" s="287"/>
      <c r="J22" s="287"/>
      <c r="K22" s="54" t="s">
        <v>44</v>
      </c>
      <c r="L22" s="55">
        <f>ROUNDUP((K4*M22)+(K5*M22*0.75)+(K6*(M22*2)),2)</f>
        <v>0</v>
      </c>
      <c r="M22" s="51">
        <v>1</v>
      </c>
      <c r="N22" s="56">
        <f t="shared" si="1"/>
        <v>0.75</v>
      </c>
      <c r="O22" s="57"/>
      <c r="P22" s="87"/>
      <c r="R22" s="257"/>
      <c r="S22" s="90"/>
      <c r="T22" s="72"/>
      <c r="U22" s="72" t="s">
        <v>267</v>
      </c>
      <c r="V22" s="73" t="s">
        <v>48</v>
      </c>
      <c r="W22" s="72"/>
      <c r="X22" s="73" t="s">
        <v>48</v>
      </c>
      <c r="Y22" s="97"/>
    </row>
    <row r="23" spans="1:25" ht="18.75" customHeight="1" x14ac:dyDescent="0.15">
      <c r="A23" s="257"/>
      <c r="B23" s="50"/>
      <c r="C23" s="50" t="s">
        <v>42</v>
      </c>
      <c r="D23" s="51">
        <v>10</v>
      </c>
      <c r="E23" s="52" t="s">
        <v>51</v>
      </c>
      <c r="F23" s="52">
        <f>ROUNDUP(D23*0.75,2)</f>
        <v>7.5</v>
      </c>
      <c r="G23" s="53">
        <f>ROUNDUP((K4*D23)+(K5*D23*0.75)+(K6*(D23*2)),0)</f>
        <v>0</v>
      </c>
      <c r="H23" s="53">
        <f>G23+(G23*3/100)</f>
        <v>0</v>
      </c>
      <c r="I23" s="287"/>
      <c r="J23" s="287"/>
      <c r="K23" s="54" t="s">
        <v>87</v>
      </c>
      <c r="L23" s="55">
        <f>ROUNDUP((K4*M23)+(K5*M23*0.75)+(K6*(M23*2)),2)</f>
        <v>0</v>
      </c>
      <c r="M23" s="51">
        <v>30</v>
      </c>
      <c r="N23" s="56">
        <f t="shared" si="1"/>
        <v>22.5</v>
      </c>
      <c r="O23" s="57"/>
      <c r="P23" s="87"/>
      <c r="R23" s="257"/>
      <c r="S23" s="90"/>
      <c r="T23" s="72"/>
      <c r="U23" s="72" t="s">
        <v>47</v>
      </c>
      <c r="V23" s="73" t="s">
        <v>48</v>
      </c>
      <c r="W23" s="72"/>
      <c r="X23" s="73" t="s">
        <v>48</v>
      </c>
      <c r="Y23" s="97"/>
    </row>
    <row r="24" spans="1:25" ht="18.75" customHeight="1" x14ac:dyDescent="0.15">
      <c r="A24" s="257"/>
      <c r="B24" s="50"/>
      <c r="C24" s="50"/>
      <c r="D24" s="51"/>
      <c r="E24" s="52"/>
      <c r="F24" s="52"/>
      <c r="G24" s="53"/>
      <c r="H24" s="53"/>
      <c r="I24" s="287"/>
      <c r="J24" s="287"/>
      <c r="K24" s="54" t="s">
        <v>57</v>
      </c>
      <c r="L24" s="55">
        <f>ROUNDUP((K4*M24)+(K5*M24*0.75)+(K6*(M24*2)),2)</f>
        <v>0</v>
      </c>
      <c r="M24" s="51">
        <v>2</v>
      </c>
      <c r="N24" s="56">
        <f t="shared" si="1"/>
        <v>1.5</v>
      </c>
      <c r="O24" s="57"/>
      <c r="P24" s="87"/>
      <c r="R24" s="257"/>
      <c r="S24" s="90"/>
      <c r="T24" s="72"/>
      <c r="U24" s="72"/>
      <c r="V24" s="73"/>
      <c r="W24" s="72"/>
      <c r="X24" s="73"/>
      <c r="Y24" s="97"/>
    </row>
    <row r="25" spans="1:25" ht="18.75" customHeight="1" x14ac:dyDescent="0.15">
      <c r="A25" s="257"/>
      <c r="B25" s="50"/>
      <c r="C25" s="50"/>
      <c r="D25" s="51"/>
      <c r="E25" s="52"/>
      <c r="F25" s="52"/>
      <c r="G25" s="53"/>
      <c r="H25" s="53"/>
      <c r="I25" s="287"/>
      <c r="J25" s="287"/>
      <c r="K25" s="54" t="s">
        <v>103</v>
      </c>
      <c r="L25" s="55">
        <f>ROUNDUP((K4*M25)+(K5*M25*0.75)+(K6*(M25*2)),2)</f>
        <v>0</v>
      </c>
      <c r="M25" s="51">
        <v>1.5</v>
      </c>
      <c r="N25" s="56">
        <f t="shared" si="1"/>
        <v>1.1300000000000001</v>
      </c>
      <c r="O25" s="57"/>
      <c r="P25" s="87"/>
      <c r="R25" s="257"/>
      <c r="S25" s="90"/>
      <c r="T25" s="72"/>
      <c r="U25" s="72"/>
      <c r="V25" s="73"/>
      <c r="W25" s="72"/>
      <c r="X25" s="73"/>
      <c r="Y25" s="97"/>
    </row>
    <row r="26" spans="1:25" ht="18.75" customHeight="1" x14ac:dyDescent="0.15">
      <c r="A26" s="257"/>
      <c r="B26" s="50"/>
      <c r="C26" s="50"/>
      <c r="D26" s="51"/>
      <c r="E26" s="52"/>
      <c r="F26" s="52"/>
      <c r="G26" s="53"/>
      <c r="H26" s="53"/>
      <c r="I26" s="287"/>
      <c r="J26" s="287"/>
      <c r="K26" s="54" t="s">
        <v>63</v>
      </c>
      <c r="L26" s="55">
        <f>ROUNDUP((K4*M26)+(K5*M26*0.75)+(K6*(M26*2)),2)</f>
        <v>0</v>
      </c>
      <c r="M26" s="51">
        <v>0.1</v>
      </c>
      <c r="N26" s="56">
        <f t="shared" si="1"/>
        <v>0.08</v>
      </c>
      <c r="O26" s="57"/>
      <c r="P26" s="87"/>
      <c r="R26" s="257"/>
      <c r="S26" s="91"/>
      <c r="T26" s="74"/>
      <c r="U26" s="74"/>
      <c r="V26" s="75"/>
      <c r="W26" s="74"/>
      <c r="X26" s="75"/>
      <c r="Y26" s="98"/>
    </row>
    <row r="27" spans="1:25" ht="18.75" customHeight="1" x14ac:dyDescent="0.15">
      <c r="A27" s="257"/>
      <c r="B27" s="50"/>
      <c r="C27" s="50"/>
      <c r="D27" s="51"/>
      <c r="E27" s="52"/>
      <c r="F27" s="52"/>
      <c r="G27" s="53"/>
      <c r="H27" s="53"/>
      <c r="I27" s="287"/>
      <c r="J27" s="287"/>
      <c r="K27" s="54" t="s">
        <v>84</v>
      </c>
      <c r="L27" s="55">
        <f>ROUNDUP((K4*M27)+(K5*M27*0.75)+(K6*(M27*2)),2)</f>
        <v>0</v>
      </c>
      <c r="M27" s="51">
        <v>1.5</v>
      </c>
      <c r="N27" s="56">
        <f t="shared" si="1"/>
        <v>1.1300000000000001</v>
      </c>
      <c r="O27" s="57"/>
      <c r="P27" s="87" t="s">
        <v>54</v>
      </c>
      <c r="R27" s="257"/>
      <c r="S27" s="90" t="s">
        <v>88</v>
      </c>
      <c r="T27" s="72" t="s">
        <v>60</v>
      </c>
      <c r="U27" s="72"/>
      <c r="V27" s="73">
        <v>10</v>
      </c>
      <c r="W27" s="72" t="s">
        <v>60</v>
      </c>
      <c r="X27" s="73">
        <v>10</v>
      </c>
      <c r="Y27" s="97">
        <v>10</v>
      </c>
    </row>
    <row r="28" spans="1:25" ht="18.75" customHeight="1" x14ac:dyDescent="0.15">
      <c r="A28" s="257"/>
      <c r="B28" s="50"/>
      <c r="C28" s="50"/>
      <c r="D28" s="51"/>
      <c r="E28" s="52"/>
      <c r="F28" s="52"/>
      <c r="G28" s="53"/>
      <c r="H28" s="53"/>
      <c r="I28" s="287"/>
      <c r="J28" s="287"/>
      <c r="K28" s="54"/>
      <c r="L28" s="55"/>
      <c r="M28" s="51"/>
      <c r="N28" s="56"/>
      <c r="O28" s="57"/>
      <c r="P28" s="87"/>
      <c r="R28" s="257"/>
      <c r="S28" s="90"/>
      <c r="T28" s="72"/>
      <c r="U28" s="72" t="s">
        <v>86</v>
      </c>
      <c r="V28" s="73" t="s">
        <v>46</v>
      </c>
      <c r="W28" s="72"/>
      <c r="X28" s="73" t="s">
        <v>46</v>
      </c>
      <c r="Y28" s="97"/>
    </row>
    <row r="29" spans="1:25" ht="18.75" customHeight="1" x14ac:dyDescent="0.15">
      <c r="A29" s="257"/>
      <c r="B29" s="58"/>
      <c r="C29" s="58"/>
      <c r="D29" s="59"/>
      <c r="E29" s="60"/>
      <c r="F29" s="60"/>
      <c r="G29" s="61"/>
      <c r="H29" s="61"/>
      <c r="I29" s="288"/>
      <c r="J29" s="288"/>
      <c r="K29" s="62"/>
      <c r="L29" s="63"/>
      <c r="M29" s="59"/>
      <c r="N29" s="64"/>
      <c r="O29" s="65"/>
      <c r="P29" s="88"/>
      <c r="R29" s="257"/>
      <c r="S29" s="90"/>
      <c r="T29" s="72"/>
      <c r="U29" s="72" t="s">
        <v>92</v>
      </c>
      <c r="V29" s="73" t="s">
        <v>48</v>
      </c>
      <c r="W29" s="72"/>
      <c r="X29" s="73" t="s">
        <v>48</v>
      </c>
      <c r="Y29" s="97"/>
    </row>
    <row r="30" spans="1:25" ht="18.75" customHeight="1" x14ac:dyDescent="0.15">
      <c r="A30" s="257"/>
      <c r="B30" s="50" t="s">
        <v>88</v>
      </c>
      <c r="C30" s="50" t="s">
        <v>60</v>
      </c>
      <c r="D30" s="51">
        <v>20</v>
      </c>
      <c r="E30" s="52" t="s">
        <v>51</v>
      </c>
      <c r="F30" s="52">
        <f>ROUNDUP(D30*0.75,2)</f>
        <v>15</v>
      </c>
      <c r="G30" s="53">
        <f>ROUNDUP((K4*D30)+(K5*D30*0.75)+(K6*(D30*2)),0)</f>
        <v>0</v>
      </c>
      <c r="H30" s="53">
        <f>G30+(G30*10/100)</f>
        <v>0</v>
      </c>
      <c r="I30" s="289" t="s">
        <v>89</v>
      </c>
      <c r="J30" s="290"/>
      <c r="K30" s="54" t="s">
        <v>87</v>
      </c>
      <c r="L30" s="55">
        <f>ROUNDUP((K4*M30)+(K5*M30*0.75)+(K6*(M30*2)),2)</f>
        <v>0</v>
      </c>
      <c r="M30" s="51">
        <v>100</v>
      </c>
      <c r="N30" s="56">
        <f>ROUNDUP(M30*0.75,2)</f>
        <v>75</v>
      </c>
      <c r="O30" s="57"/>
      <c r="P30" s="87"/>
      <c r="R30" s="257"/>
      <c r="S30" s="91"/>
      <c r="T30" s="74"/>
      <c r="U30" s="74"/>
      <c r="V30" s="75"/>
      <c r="W30" s="74"/>
      <c r="X30" s="75"/>
      <c r="Y30" s="98"/>
    </row>
    <row r="31" spans="1:25" ht="18.75" customHeight="1" thickBot="1" x14ac:dyDescent="0.2">
      <c r="A31" s="257"/>
      <c r="B31" s="50"/>
      <c r="C31" s="50" t="s">
        <v>114</v>
      </c>
      <c r="D31" s="51">
        <v>3</v>
      </c>
      <c r="E31" s="52" t="s">
        <v>51</v>
      </c>
      <c r="F31" s="52">
        <f>ROUNDUP(D31*0.75,2)</f>
        <v>2.25</v>
      </c>
      <c r="G31" s="53">
        <f>ROUNDUP((K4*D31)+(K5*D31*0.75)+(K6*(D31*2)),0)</f>
        <v>0</v>
      </c>
      <c r="H31" s="53">
        <f>G31</f>
        <v>0</v>
      </c>
      <c r="I31" s="287"/>
      <c r="J31" s="287"/>
      <c r="K31" s="54" t="s">
        <v>92</v>
      </c>
      <c r="L31" s="55">
        <f>ROUNDUP((K4*M31)+(K5*M31*0.75)+(K6*(M31*2)),2)</f>
        <v>0</v>
      </c>
      <c r="M31" s="51">
        <v>3</v>
      </c>
      <c r="N31" s="56">
        <f>ROUNDUP(M31*0.75,2)</f>
        <v>2.25</v>
      </c>
      <c r="O31" s="57"/>
      <c r="P31" s="87"/>
      <c r="R31" s="258"/>
      <c r="S31" s="93" t="s">
        <v>66</v>
      </c>
      <c r="T31" s="94" t="s">
        <v>68</v>
      </c>
      <c r="U31" s="94"/>
      <c r="V31" s="95">
        <v>0</v>
      </c>
      <c r="W31" s="94" t="s">
        <v>68</v>
      </c>
      <c r="X31" s="95">
        <v>0</v>
      </c>
      <c r="Y31" s="99">
        <v>0</v>
      </c>
    </row>
    <row r="32" spans="1:25" ht="18.75" customHeight="1" x14ac:dyDescent="0.15">
      <c r="A32" s="257"/>
      <c r="B32" s="50"/>
      <c r="C32" s="50"/>
      <c r="D32" s="51"/>
      <c r="E32" s="52"/>
      <c r="F32" s="52"/>
      <c r="G32" s="53"/>
      <c r="H32" s="53"/>
      <c r="I32" s="287"/>
      <c r="J32" s="287"/>
      <c r="K32" s="54"/>
      <c r="L32" s="55"/>
      <c r="M32" s="51"/>
      <c r="N32" s="56"/>
      <c r="O32" s="57"/>
      <c r="P32" s="87"/>
    </row>
    <row r="33" spans="1:25" ht="18.75" customHeight="1" x14ac:dyDescent="0.15">
      <c r="A33" s="257"/>
      <c r="B33" s="58"/>
      <c r="C33" s="58"/>
      <c r="D33" s="59"/>
      <c r="E33" s="60"/>
      <c r="F33" s="60"/>
      <c r="G33" s="61"/>
      <c r="H33" s="61"/>
      <c r="I33" s="288"/>
      <c r="J33" s="288"/>
      <c r="K33" s="62"/>
      <c r="L33" s="63"/>
      <c r="M33" s="59"/>
      <c r="N33" s="64"/>
      <c r="O33" s="65"/>
      <c r="P33" s="88"/>
    </row>
    <row r="34" spans="1:25" ht="18.75" customHeight="1" x14ac:dyDescent="0.15">
      <c r="A34" s="257"/>
      <c r="B34" s="50" t="s">
        <v>66</v>
      </c>
      <c r="C34" s="50" t="s">
        <v>68</v>
      </c>
      <c r="D34" s="76">
        <v>0.125</v>
      </c>
      <c r="E34" s="52" t="s">
        <v>69</v>
      </c>
      <c r="F34" s="52">
        <f>ROUNDUP(D34*0.75,2)</f>
        <v>9.9999999999999992E-2</v>
      </c>
      <c r="G34" s="53">
        <f>ROUNDUP((K4*D34)+(K5*D34*0.75)+(K6*(D34*2)),0)</f>
        <v>0</v>
      </c>
      <c r="H34" s="53">
        <f>G34</f>
        <v>0</v>
      </c>
      <c r="I34" s="289" t="s">
        <v>67</v>
      </c>
      <c r="J34" s="290"/>
      <c r="K34" s="54"/>
      <c r="L34" s="55"/>
      <c r="M34" s="51"/>
      <c r="N34" s="56"/>
      <c r="O34" s="57"/>
      <c r="P34" s="87"/>
    </row>
    <row r="35" spans="1:25" ht="18.75" customHeight="1" x14ac:dyDescent="0.15">
      <c r="A35" s="257"/>
      <c r="B35" s="50"/>
      <c r="C35" s="50"/>
      <c r="D35" s="51"/>
      <c r="E35" s="52"/>
      <c r="F35" s="52"/>
      <c r="G35" s="53"/>
      <c r="H35" s="53"/>
      <c r="I35" s="287"/>
      <c r="J35" s="287"/>
      <c r="K35" s="54"/>
      <c r="L35" s="55"/>
      <c r="M35" s="51"/>
      <c r="N35" s="56"/>
      <c r="O35" s="57"/>
      <c r="P35" s="87"/>
    </row>
    <row r="36" spans="1:25" ht="18.75" customHeight="1" thickBot="1" x14ac:dyDescent="0.2">
      <c r="A36" s="258"/>
      <c r="B36" s="78"/>
      <c r="C36" s="78"/>
      <c r="D36" s="79"/>
      <c r="E36" s="80"/>
      <c r="F36" s="80"/>
      <c r="G36" s="81"/>
      <c r="H36" s="81"/>
      <c r="I36" s="291"/>
      <c r="J36" s="291"/>
      <c r="K36" s="82"/>
      <c r="L36" s="83"/>
      <c r="M36" s="79"/>
      <c r="N36" s="84"/>
      <c r="O36" s="85"/>
      <c r="P36" s="89"/>
    </row>
    <row r="38" spans="1:25" ht="18.75" customHeight="1" x14ac:dyDescent="0.15">
      <c r="S38" s="33"/>
      <c r="T38" s="33"/>
      <c r="U38" s="33"/>
      <c r="V38" s="34"/>
      <c r="W38" s="33"/>
      <c r="X38" s="34"/>
      <c r="Y38" s="34"/>
    </row>
    <row r="39" spans="1:25" ht="18.75" customHeight="1" x14ac:dyDescent="0.15">
      <c r="S39" s="33"/>
      <c r="T39" s="33"/>
      <c r="U39" s="33"/>
      <c r="V39" s="34"/>
      <c r="W39" s="33"/>
      <c r="X39" s="34"/>
      <c r="Y39" s="34"/>
    </row>
    <row r="40" spans="1:25" ht="18.75" customHeight="1" x14ac:dyDescent="0.15">
      <c r="S40" s="33"/>
      <c r="T40" s="33"/>
      <c r="U40" s="33"/>
      <c r="V40" s="34"/>
      <c r="W40" s="33"/>
      <c r="X40" s="34"/>
      <c r="Y40" s="34"/>
    </row>
    <row r="41" spans="1:25" ht="18.75" customHeight="1" x14ac:dyDescent="0.15">
      <c r="S41" s="33"/>
      <c r="T41" s="33"/>
      <c r="U41" s="33"/>
      <c r="V41" s="34"/>
      <c r="W41" s="33"/>
      <c r="X41" s="34"/>
      <c r="Y41" s="34"/>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row r="89" spans="19:25" ht="18.75" customHeight="1" x14ac:dyDescent="0.15">
      <c r="S89" s="33"/>
      <c r="T89" s="33"/>
      <c r="U89" s="33"/>
      <c r="V89" s="34"/>
      <c r="W89" s="33"/>
      <c r="X89" s="34"/>
      <c r="Y89" s="34"/>
    </row>
    <row r="90" spans="19:25" ht="18.75" customHeight="1" x14ac:dyDescent="0.15">
      <c r="S90" s="33"/>
      <c r="T90" s="33"/>
      <c r="U90" s="33"/>
      <c r="V90" s="34"/>
      <c r="W90" s="33"/>
      <c r="X90" s="34"/>
      <c r="Y90" s="34"/>
    </row>
    <row r="91" spans="19:25" ht="18.75" customHeight="1" x14ac:dyDescent="0.15">
      <c r="S91" s="33"/>
      <c r="T91" s="33"/>
      <c r="U91" s="33"/>
      <c r="V91" s="34"/>
      <c r="W91" s="33"/>
      <c r="X91" s="34"/>
      <c r="Y91" s="34"/>
    </row>
    <row r="92" spans="19:25" ht="18.75" customHeight="1" x14ac:dyDescent="0.15">
      <c r="S92" s="33"/>
      <c r="T92" s="33"/>
      <c r="U92" s="33"/>
      <c r="V92" s="34"/>
      <c r="W92" s="33"/>
      <c r="X92" s="34"/>
      <c r="Y92" s="34"/>
    </row>
    <row r="93" spans="19:25" ht="18.75" customHeight="1" x14ac:dyDescent="0.15">
      <c r="S93" s="33"/>
      <c r="T93" s="33"/>
      <c r="U93" s="33"/>
      <c r="V93" s="34"/>
      <c r="W93" s="33"/>
      <c r="X93" s="34"/>
      <c r="Y93" s="34"/>
    </row>
  </sheetData>
  <mergeCells count="19">
    <mergeCell ref="I34:J36"/>
    <mergeCell ref="A9:A36"/>
    <mergeCell ref="R9:R31"/>
    <mergeCell ref="I30:J33"/>
    <mergeCell ref="I8:J8"/>
    <mergeCell ref="K8:L8"/>
    <mergeCell ref="I9:J11"/>
    <mergeCell ref="I12:J20"/>
    <mergeCell ref="I21:J29"/>
    <mergeCell ref="W6:X6"/>
    <mergeCell ref="W7:X7"/>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9"/>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255</v>
      </c>
      <c r="B1" s="259"/>
      <c r="C1" s="260" t="s">
        <v>220</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221</v>
      </c>
      <c r="L2" s="261"/>
      <c r="M2" s="261"/>
      <c r="N2" s="3"/>
      <c r="O2" s="4"/>
      <c r="P2" s="4"/>
      <c r="Q2" s="4"/>
    </row>
    <row r="3" spans="1:25" ht="15.75" customHeight="1" x14ac:dyDescent="0.15">
      <c r="A3" s="1"/>
      <c r="B3" s="1"/>
      <c r="C3" s="2"/>
      <c r="D3" s="5"/>
      <c r="E3" s="2"/>
      <c r="F3" s="6"/>
      <c r="G3" s="7"/>
      <c r="H3" s="7"/>
      <c r="I3" s="2"/>
      <c r="J3" s="8"/>
      <c r="K3" s="9" t="s">
        <v>222</v>
      </c>
      <c r="L3" s="10" t="s">
        <v>223</v>
      </c>
      <c r="M3" s="10" t="s">
        <v>224</v>
      </c>
      <c r="N3" s="11"/>
      <c r="O3" s="4"/>
      <c r="P3" s="4"/>
      <c r="Q3" s="4"/>
    </row>
    <row r="4" spans="1:25" ht="30" customHeight="1" x14ac:dyDescent="0.15">
      <c r="A4" s="1"/>
      <c r="B4" s="1"/>
      <c r="C4" s="2"/>
      <c r="D4" s="5"/>
      <c r="E4" s="2"/>
      <c r="F4" s="6"/>
      <c r="G4" s="7"/>
      <c r="H4" s="7"/>
      <c r="I4" s="2"/>
      <c r="J4" s="12" t="s">
        <v>225</v>
      </c>
      <c r="K4" s="13"/>
      <c r="L4" s="14"/>
      <c r="M4" s="14"/>
      <c r="N4" s="15"/>
      <c r="O4" s="4"/>
      <c r="P4" s="4"/>
      <c r="Q4" s="4"/>
    </row>
    <row r="5" spans="1:25" ht="30" customHeight="1" thickBot="1" x14ac:dyDescent="0.2">
      <c r="A5" s="1"/>
      <c r="B5" s="1"/>
      <c r="C5" s="2"/>
      <c r="D5" s="5"/>
      <c r="E5" s="2"/>
      <c r="F5" s="6"/>
      <c r="G5" s="7"/>
      <c r="H5" s="7"/>
      <c r="I5" s="2"/>
      <c r="J5" s="12" t="s">
        <v>226</v>
      </c>
      <c r="K5" s="13"/>
      <c r="L5" s="14"/>
      <c r="M5" s="14"/>
      <c r="N5" s="15"/>
      <c r="O5" s="4"/>
      <c r="P5" s="4"/>
      <c r="Q5" s="4"/>
      <c r="R5" s="262" t="s">
        <v>227</v>
      </c>
      <c r="S5" s="263"/>
      <c r="T5" s="263"/>
      <c r="U5" s="263"/>
      <c r="V5" s="263"/>
      <c r="W5" s="104"/>
    </row>
    <row r="6" spans="1:25" ht="30" customHeight="1" x14ac:dyDescent="0.15">
      <c r="A6" s="1"/>
      <c r="B6" s="1"/>
      <c r="C6" s="2"/>
      <c r="D6" s="5"/>
      <c r="E6" s="2"/>
      <c r="F6" s="6"/>
      <c r="G6" s="16"/>
      <c r="H6" s="16"/>
      <c r="I6" s="2"/>
      <c r="J6" s="12" t="s">
        <v>228</v>
      </c>
      <c r="K6" s="13"/>
      <c r="L6" s="14"/>
      <c r="M6" s="14"/>
      <c r="N6" s="15"/>
      <c r="O6" s="264" t="s">
        <v>229</v>
      </c>
      <c r="P6" s="265"/>
      <c r="Q6" s="105"/>
      <c r="R6" s="266" t="s">
        <v>230</v>
      </c>
      <c r="S6" s="267"/>
      <c r="T6" s="268"/>
      <c r="U6" s="17" t="s">
        <v>231</v>
      </c>
      <c r="V6" s="17" t="s">
        <v>232</v>
      </c>
      <c r="W6" s="276" t="s">
        <v>233</v>
      </c>
      <c r="X6" s="277"/>
      <c r="Y6" s="18" t="s">
        <v>234</v>
      </c>
    </row>
    <row r="7" spans="1:25" ht="24" customHeight="1" thickBot="1" x14ac:dyDescent="0.3">
      <c r="A7" s="272" t="s">
        <v>206</v>
      </c>
      <c r="B7" s="273"/>
      <c r="C7" s="273"/>
      <c r="D7" s="273"/>
      <c r="E7" s="273"/>
      <c r="F7" s="19"/>
      <c r="G7" s="19"/>
      <c r="H7" s="19"/>
      <c r="I7" s="4"/>
      <c r="J7" s="4"/>
      <c r="K7" s="106"/>
      <c r="L7" s="20"/>
      <c r="M7" s="3"/>
      <c r="N7" s="3"/>
      <c r="O7" s="274" t="s">
        <v>235</v>
      </c>
      <c r="P7" s="275"/>
      <c r="Q7" s="107"/>
      <c r="R7" s="269"/>
      <c r="S7" s="270"/>
      <c r="T7" s="271"/>
      <c r="U7" s="9" t="s">
        <v>236</v>
      </c>
      <c r="V7" s="9" t="s">
        <v>237</v>
      </c>
      <c r="W7" s="278" t="s">
        <v>238</v>
      </c>
      <c r="X7" s="279"/>
      <c r="Y7" s="21" t="s">
        <v>239</v>
      </c>
    </row>
    <row r="8" spans="1:25" ht="21.75" thickBot="1" x14ac:dyDescent="0.2">
      <c r="A8" s="77"/>
      <c r="B8" s="35" t="s">
        <v>240</v>
      </c>
      <c r="C8" s="35" t="s">
        <v>241</v>
      </c>
      <c r="D8" s="36" t="s">
        <v>242</v>
      </c>
      <c r="E8" s="35" t="s">
        <v>243</v>
      </c>
      <c r="F8" s="37" t="s">
        <v>244</v>
      </c>
      <c r="G8" s="37" t="s">
        <v>245</v>
      </c>
      <c r="H8" s="118" t="s">
        <v>246</v>
      </c>
      <c r="I8" s="281" t="s">
        <v>247</v>
      </c>
      <c r="J8" s="282"/>
      <c r="K8" s="283" t="s">
        <v>248</v>
      </c>
      <c r="L8" s="284"/>
      <c r="M8" s="38" t="s">
        <v>249</v>
      </c>
      <c r="N8" s="39" t="s">
        <v>250</v>
      </c>
      <c r="O8" s="40" t="s">
        <v>251</v>
      </c>
      <c r="P8" s="41" t="s">
        <v>252</v>
      </c>
      <c r="Q8" s="22"/>
      <c r="R8" s="92"/>
      <c r="S8" s="66" t="s">
        <v>240</v>
      </c>
      <c r="T8" s="67" t="s">
        <v>253</v>
      </c>
      <c r="U8" s="68" t="s">
        <v>252</v>
      </c>
      <c r="V8" s="68" t="s">
        <v>254</v>
      </c>
      <c r="W8" s="67" t="s">
        <v>253</v>
      </c>
      <c r="X8" s="68" t="s">
        <v>254</v>
      </c>
      <c r="Y8" s="69" t="s">
        <v>254</v>
      </c>
    </row>
    <row r="9" spans="1:25" ht="18.75" customHeight="1" x14ac:dyDescent="0.15">
      <c r="A9" s="256" t="s">
        <v>70</v>
      </c>
      <c r="B9" s="42" t="s">
        <v>50</v>
      </c>
      <c r="C9" s="42"/>
      <c r="D9" s="43"/>
      <c r="E9" s="44"/>
      <c r="F9" s="44"/>
      <c r="G9" s="45"/>
      <c r="H9" s="45"/>
      <c r="I9" s="285"/>
      <c r="J9" s="286"/>
      <c r="K9" s="46" t="s">
        <v>50</v>
      </c>
      <c r="L9" s="47">
        <f>ROUNDUP((K4*M9)+(K5*M9*0.75)+(K6*(M9*2)),2)</f>
        <v>0</v>
      </c>
      <c r="M9" s="43">
        <v>110</v>
      </c>
      <c r="N9" s="48">
        <f>ROUNDUP(M9*0.75,2)</f>
        <v>82.5</v>
      </c>
      <c r="O9" s="49"/>
      <c r="P9" s="86"/>
      <c r="R9" s="280" t="s">
        <v>70</v>
      </c>
      <c r="S9" s="100" t="s">
        <v>76</v>
      </c>
      <c r="T9" s="70" t="s">
        <v>76</v>
      </c>
      <c r="U9" s="70"/>
      <c r="V9" s="71" t="s">
        <v>77</v>
      </c>
      <c r="W9" s="70" t="s">
        <v>76</v>
      </c>
      <c r="X9" s="71" t="s">
        <v>78</v>
      </c>
      <c r="Y9" s="96">
        <v>30</v>
      </c>
    </row>
    <row r="10" spans="1:25" ht="18.75" customHeight="1" x14ac:dyDescent="0.15">
      <c r="A10" s="257"/>
      <c r="B10" s="50"/>
      <c r="C10" s="50"/>
      <c r="D10" s="51"/>
      <c r="E10" s="52"/>
      <c r="F10" s="52"/>
      <c r="G10" s="53"/>
      <c r="H10" s="53"/>
      <c r="I10" s="287"/>
      <c r="J10" s="287"/>
      <c r="K10" s="54"/>
      <c r="L10" s="55"/>
      <c r="M10" s="51"/>
      <c r="N10" s="56"/>
      <c r="O10" s="57"/>
      <c r="P10" s="87"/>
      <c r="R10" s="257"/>
      <c r="S10" s="91"/>
      <c r="T10" s="74"/>
      <c r="U10" s="74"/>
      <c r="V10" s="75"/>
      <c r="W10" s="74"/>
      <c r="X10" s="75"/>
      <c r="Y10" s="98"/>
    </row>
    <row r="11" spans="1:25" ht="18.75" customHeight="1" x14ac:dyDescent="0.15">
      <c r="A11" s="257"/>
      <c r="B11" s="58"/>
      <c r="C11" s="58"/>
      <c r="D11" s="59"/>
      <c r="E11" s="60"/>
      <c r="F11" s="60"/>
      <c r="G11" s="61"/>
      <c r="H11" s="61"/>
      <c r="I11" s="288"/>
      <c r="J11" s="288"/>
      <c r="K11" s="62"/>
      <c r="L11" s="63"/>
      <c r="M11" s="59"/>
      <c r="N11" s="64"/>
      <c r="O11" s="65"/>
      <c r="P11" s="88"/>
      <c r="R11" s="257"/>
      <c r="S11" s="90" t="s">
        <v>293</v>
      </c>
      <c r="T11" s="72" t="s">
        <v>153</v>
      </c>
      <c r="U11" s="72"/>
      <c r="V11" s="73">
        <v>20</v>
      </c>
      <c r="W11" s="103" t="s">
        <v>106</v>
      </c>
      <c r="X11" s="73">
        <v>10</v>
      </c>
      <c r="Y11" s="97"/>
    </row>
    <row r="12" spans="1:25" ht="18.75" customHeight="1" x14ac:dyDescent="0.15">
      <c r="A12" s="257"/>
      <c r="B12" s="50" t="s">
        <v>151</v>
      </c>
      <c r="C12" s="50" t="s">
        <v>153</v>
      </c>
      <c r="D12" s="51">
        <v>40</v>
      </c>
      <c r="E12" s="52" t="s">
        <v>51</v>
      </c>
      <c r="F12" s="52">
        <f>ROUNDUP(D12*0.75,2)</f>
        <v>30</v>
      </c>
      <c r="G12" s="53">
        <f>ROUNDUP((K4*D12)+(K5*D12*0.75)+(K6*(D12*2)),0)</f>
        <v>0</v>
      </c>
      <c r="H12" s="53">
        <f>G12</f>
        <v>0</v>
      </c>
      <c r="I12" s="289" t="s">
        <v>152</v>
      </c>
      <c r="J12" s="290"/>
      <c r="K12" s="54" t="s">
        <v>44</v>
      </c>
      <c r="L12" s="55">
        <f>ROUNDUP((K4*M12)+(K5*M12*0.75)+(K6*(M12*2)),2)</f>
        <v>0</v>
      </c>
      <c r="M12" s="51">
        <v>1</v>
      </c>
      <c r="N12" s="56">
        <f t="shared" ref="N12:N17" si="0">ROUNDUP(M12*0.75,2)</f>
        <v>0.75</v>
      </c>
      <c r="O12" s="57"/>
      <c r="P12" s="87"/>
      <c r="R12" s="257"/>
      <c r="S12" s="90"/>
      <c r="T12" s="72" t="s">
        <v>40</v>
      </c>
      <c r="U12" s="72"/>
      <c r="V12" s="73">
        <v>20</v>
      </c>
      <c r="W12" s="72" t="s">
        <v>40</v>
      </c>
      <c r="X12" s="73">
        <v>15</v>
      </c>
      <c r="Y12" s="97">
        <v>15</v>
      </c>
    </row>
    <row r="13" spans="1:25" ht="18.75" customHeight="1" x14ac:dyDescent="0.15">
      <c r="A13" s="257"/>
      <c r="B13" s="50"/>
      <c r="C13" s="50" t="s">
        <v>40</v>
      </c>
      <c r="D13" s="51">
        <v>20</v>
      </c>
      <c r="E13" s="52" t="s">
        <v>51</v>
      </c>
      <c r="F13" s="52">
        <f>ROUNDUP(D13*0.75,2)</f>
        <v>15</v>
      </c>
      <c r="G13" s="53">
        <f>ROUNDUP((K4*D13)+(K5*D13*0.75)+(K6*(D13*2)),0)</f>
        <v>0</v>
      </c>
      <c r="H13" s="53">
        <f>G13+(G13*6/100)</f>
        <v>0</v>
      </c>
      <c r="I13" s="287"/>
      <c r="J13" s="287"/>
      <c r="K13" s="54" t="s">
        <v>63</v>
      </c>
      <c r="L13" s="55">
        <f>ROUNDUP((K4*M13)+(K5*M13*0.75)+(K6*(M13*2)),2)</f>
        <v>0</v>
      </c>
      <c r="M13" s="51">
        <v>0.1</v>
      </c>
      <c r="N13" s="56">
        <f t="shared" si="0"/>
        <v>0.08</v>
      </c>
      <c r="O13" s="57"/>
      <c r="P13" s="87"/>
      <c r="R13" s="257"/>
      <c r="S13" s="90"/>
      <c r="T13" s="72" t="s">
        <v>154</v>
      </c>
      <c r="U13" s="72"/>
      <c r="V13" s="73">
        <v>5</v>
      </c>
      <c r="W13" s="72" t="s">
        <v>154</v>
      </c>
      <c r="X13" s="73">
        <v>5</v>
      </c>
      <c r="Y13" s="97">
        <v>5</v>
      </c>
    </row>
    <row r="14" spans="1:25" ht="18.75" customHeight="1" x14ac:dyDescent="0.15">
      <c r="A14" s="257"/>
      <c r="B14" s="50"/>
      <c r="C14" s="50" t="s">
        <v>125</v>
      </c>
      <c r="D14" s="51">
        <v>5</v>
      </c>
      <c r="E14" s="52" t="s">
        <v>51</v>
      </c>
      <c r="F14" s="52">
        <f>ROUNDUP(D14*0.75,2)</f>
        <v>3.75</v>
      </c>
      <c r="G14" s="53">
        <f>ROUNDUP((K4*D14)+(K5*D14*0.75)+(K6*(D14*2)),0)</f>
        <v>0</v>
      </c>
      <c r="H14" s="53">
        <f>G14</f>
        <v>0</v>
      </c>
      <c r="I14" s="287"/>
      <c r="J14" s="287"/>
      <c r="K14" s="54" t="s">
        <v>82</v>
      </c>
      <c r="L14" s="55">
        <f>ROUNDUP((K4*M14)+(K5*M14*0.75)+(K6*(M14*2)),2)</f>
        <v>0</v>
      </c>
      <c r="M14" s="51">
        <v>0.01</v>
      </c>
      <c r="N14" s="56">
        <f t="shared" si="0"/>
        <v>0.01</v>
      </c>
      <c r="O14" s="57" t="s">
        <v>54</v>
      </c>
      <c r="P14" s="87"/>
      <c r="R14" s="257"/>
      <c r="S14" s="90"/>
      <c r="T14" s="72" t="s">
        <v>124</v>
      </c>
      <c r="U14" s="72"/>
      <c r="V14" s="73">
        <v>20</v>
      </c>
      <c r="W14" s="72" t="s">
        <v>124</v>
      </c>
      <c r="X14" s="73">
        <v>10</v>
      </c>
      <c r="Y14" s="97">
        <v>10</v>
      </c>
    </row>
    <row r="15" spans="1:25" ht="18.75" customHeight="1" x14ac:dyDescent="0.15">
      <c r="A15" s="257"/>
      <c r="B15" s="50"/>
      <c r="C15" s="50" t="s">
        <v>154</v>
      </c>
      <c r="D15" s="51">
        <v>5</v>
      </c>
      <c r="E15" s="52" t="s">
        <v>55</v>
      </c>
      <c r="F15" s="52">
        <f>ROUNDUP(D15*0.75,2)</f>
        <v>3.75</v>
      </c>
      <c r="G15" s="53">
        <f>ROUNDUP((K4*D15)+(K5*D15*0.75)+(K6*(D15*2)),0)</f>
        <v>0</v>
      </c>
      <c r="H15" s="53">
        <f>G15</f>
        <v>0</v>
      </c>
      <c r="I15" s="287"/>
      <c r="J15" s="287"/>
      <c r="K15" s="54" t="s">
        <v>44</v>
      </c>
      <c r="L15" s="55">
        <f>ROUNDUP((K4*M15)+(K5*M15*0.75)+(K6*(M15*2)),2)</f>
        <v>0</v>
      </c>
      <c r="M15" s="51">
        <v>1</v>
      </c>
      <c r="N15" s="56">
        <f t="shared" si="0"/>
        <v>0.75</v>
      </c>
      <c r="O15" s="57"/>
      <c r="P15" s="87"/>
      <c r="R15" s="257"/>
      <c r="S15" s="90"/>
      <c r="T15" s="72"/>
      <c r="U15" s="72" t="s">
        <v>276</v>
      </c>
      <c r="V15" s="73" t="s">
        <v>277</v>
      </c>
      <c r="W15" s="72"/>
      <c r="X15" s="73" t="s">
        <v>277</v>
      </c>
      <c r="Y15" s="97"/>
    </row>
    <row r="16" spans="1:25" ht="18.75" customHeight="1" x14ac:dyDescent="0.15">
      <c r="A16" s="257"/>
      <c r="B16" s="50"/>
      <c r="C16" s="50" t="s">
        <v>124</v>
      </c>
      <c r="D16" s="51">
        <v>20</v>
      </c>
      <c r="E16" s="52" t="s">
        <v>51</v>
      </c>
      <c r="F16" s="52">
        <f>ROUNDUP(D16*0.75,2)</f>
        <v>15</v>
      </c>
      <c r="G16" s="53">
        <f>ROUNDUP((K4*D16)+(K5*D16*0.75)+(K6*(D16*2)),0)</f>
        <v>0</v>
      </c>
      <c r="H16" s="53">
        <f>G16+(G16*3/100)</f>
        <v>0</v>
      </c>
      <c r="I16" s="287"/>
      <c r="J16" s="287"/>
      <c r="K16" s="54" t="s">
        <v>49</v>
      </c>
      <c r="L16" s="55">
        <f>ROUNDUP((K4*M16)+(K5*M16*0.75)+(K6*(M16*2)),2)</f>
        <v>0</v>
      </c>
      <c r="M16" s="51">
        <v>2.5</v>
      </c>
      <c r="N16" s="56">
        <f t="shared" si="0"/>
        <v>1.8800000000000001</v>
      </c>
      <c r="O16" s="57"/>
      <c r="P16" s="87"/>
      <c r="R16" s="257"/>
      <c r="S16" s="90"/>
      <c r="T16" s="72"/>
      <c r="U16" s="72" t="s">
        <v>278</v>
      </c>
      <c r="V16" s="73" t="s">
        <v>279</v>
      </c>
      <c r="W16" s="72"/>
      <c r="X16" s="73" t="s">
        <v>279</v>
      </c>
      <c r="Y16" s="97"/>
    </row>
    <row r="17" spans="1:25" ht="18.75" customHeight="1" x14ac:dyDescent="0.15">
      <c r="A17" s="257"/>
      <c r="B17" s="50"/>
      <c r="C17" s="50"/>
      <c r="D17" s="51"/>
      <c r="E17" s="52"/>
      <c r="F17" s="52"/>
      <c r="G17" s="53"/>
      <c r="H17" s="53"/>
      <c r="I17" s="287"/>
      <c r="J17" s="287"/>
      <c r="K17" s="54" t="s">
        <v>126</v>
      </c>
      <c r="L17" s="55">
        <f>ROUNDUP((K4*M17)+(K5*M17*0.75)+(K6*(M17*2)),2)</f>
        <v>0</v>
      </c>
      <c r="M17" s="51">
        <v>1.5</v>
      </c>
      <c r="N17" s="56">
        <f t="shared" si="0"/>
        <v>1.1300000000000001</v>
      </c>
      <c r="O17" s="57"/>
      <c r="P17" s="87"/>
      <c r="R17" s="257"/>
      <c r="S17" s="90"/>
      <c r="T17" s="72"/>
      <c r="U17" s="72"/>
      <c r="V17" s="73"/>
      <c r="W17" s="72"/>
      <c r="X17" s="73"/>
      <c r="Y17" s="97"/>
    </row>
    <row r="18" spans="1:25" ht="18.75" customHeight="1" x14ac:dyDescent="0.15">
      <c r="A18" s="257"/>
      <c r="B18" s="50"/>
      <c r="C18" s="50"/>
      <c r="D18" s="51"/>
      <c r="E18" s="52"/>
      <c r="F18" s="52"/>
      <c r="G18" s="53"/>
      <c r="H18" s="53"/>
      <c r="I18" s="287"/>
      <c r="J18" s="287"/>
      <c r="K18" s="54"/>
      <c r="L18" s="55"/>
      <c r="M18" s="51"/>
      <c r="N18" s="56"/>
      <c r="O18" s="57"/>
      <c r="P18" s="87"/>
      <c r="R18" s="257"/>
      <c r="S18" s="90"/>
      <c r="T18" s="72"/>
      <c r="U18" s="72"/>
      <c r="V18" s="73"/>
      <c r="W18" s="72"/>
      <c r="X18" s="73"/>
      <c r="Y18" s="97"/>
    </row>
    <row r="19" spans="1:25" ht="18.75" customHeight="1" x14ac:dyDescent="0.15">
      <c r="A19" s="257"/>
      <c r="B19" s="50"/>
      <c r="C19" s="50"/>
      <c r="D19" s="51"/>
      <c r="E19" s="52"/>
      <c r="F19" s="52"/>
      <c r="G19" s="53"/>
      <c r="H19" s="53"/>
      <c r="I19" s="287"/>
      <c r="J19" s="287"/>
      <c r="K19" s="54"/>
      <c r="L19" s="55"/>
      <c r="M19" s="51"/>
      <c r="N19" s="56"/>
      <c r="O19" s="57"/>
      <c r="P19" s="87"/>
      <c r="R19" s="257"/>
      <c r="S19" s="90"/>
      <c r="T19" s="72"/>
      <c r="U19" s="72"/>
      <c r="V19" s="73"/>
      <c r="W19" s="72"/>
      <c r="X19" s="73"/>
      <c r="Y19" s="97"/>
    </row>
    <row r="20" spans="1:25" ht="18.75" customHeight="1" x14ac:dyDescent="0.15">
      <c r="A20" s="257"/>
      <c r="B20" s="50"/>
      <c r="C20" s="50"/>
      <c r="D20" s="51"/>
      <c r="E20" s="52"/>
      <c r="F20" s="52"/>
      <c r="G20" s="53"/>
      <c r="H20" s="53"/>
      <c r="I20" s="287"/>
      <c r="J20" s="287"/>
      <c r="K20" s="54"/>
      <c r="L20" s="55"/>
      <c r="M20" s="51"/>
      <c r="N20" s="56"/>
      <c r="O20" s="57"/>
      <c r="P20" s="87"/>
      <c r="R20" s="257"/>
      <c r="S20" s="91"/>
      <c r="T20" s="74"/>
      <c r="U20" s="74"/>
      <c r="V20" s="75"/>
      <c r="W20" s="74"/>
      <c r="X20" s="75"/>
      <c r="Y20" s="98"/>
    </row>
    <row r="21" spans="1:25" ht="18.75" customHeight="1" x14ac:dyDescent="0.15">
      <c r="A21" s="257"/>
      <c r="B21" s="50"/>
      <c r="C21" s="50"/>
      <c r="D21" s="51"/>
      <c r="E21" s="52"/>
      <c r="F21" s="52"/>
      <c r="G21" s="53"/>
      <c r="H21" s="53"/>
      <c r="I21" s="287"/>
      <c r="J21" s="287"/>
      <c r="K21" s="54"/>
      <c r="L21" s="55"/>
      <c r="M21" s="51"/>
      <c r="N21" s="56"/>
      <c r="O21" s="57"/>
      <c r="P21" s="87"/>
      <c r="R21" s="257"/>
      <c r="S21" s="90" t="s">
        <v>280</v>
      </c>
      <c r="T21" s="72" t="s">
        <v>61</v>
      </c>
      <c r="U21" s="72"/>
      <c r="V21" s="73">
        <v>10</v>
      </c>
      <c r="W21" s="72" t="s">
        <v>61</v>
      </c>
      <c r="X21" s="73">
        <v>10</v>
      </c>
      <c r="Y21" s="97"/>
    </row>
    <row r="22" spans="1:25" ht="18.75" customHeight="1" x14ac:dyDescent="0.15">
      <c r="A22" s="257"/>
      <c r="B22" s="58"/>
      <c r="C22" s="58"/>
      <c r="D22" s="59"/>
      <c r="E22" s="60"/>
      <c r="F22" s="60"/>
      <c r="G22" s="61"/>
      <c r="H22" s="61"/>
      <c r="I22" s="288"/>
      <c r="J22" s="288"/>
      <c r="K22" s="62"/>
      <c r="L22" s="63"/>
      <c r="M22" s="59"/>
      <c r="N22" s="64"/>
      <c r="O22" s="65"/>
      <c r="P22" s="88"/>
      <c r="R22" s="257"/>
      <c r="S22" s="90"/>
      <c r="T22" s="72" t="s">
        <v>42</v>
      </c>
      <c r="U22" s="72"/>
      <c r="V22" s="73">
        <v>5</v>
      </c>
      <c r="W22" s="72" t="s">
        <v>42</v>
      </c>
      <c r="X22" s="73">
        <v>5</v>
      </c>
      <c r="Y22" s="97">
        <v>5</v>
      </c>
    </row>
    <row r="23" spans="1:25" ht="18.75" customHeight="1" x14ac:dyDescent="0.15">
      <c r="A23" s="257"/>
      <c r="B23" s="50" t="s">
        <v>155</v>
      </c>
      <c r="C23" s="50" t="s">
        <v>157</v>
      </c>
      <c r="D23" s="51">
        <v>10</v>
      </c>
      <c r="E23" s="52" t="s">
        <v>51</v>
      </c>
      <c r="F23" s="52">
        <f>ROUNDUP(D23*0.75,2)</f>
        <v>7.5</v>
      </c>
      <c r="G23" s="53">
        <f>ROUNDUP((K4*D23)+(K5*D23*0.75)+(K6*(D23*2)),0)</f>
        <v>0</v>
      </c>
      <c r="H23" s="53">
        <f>G23</f>
        <v>0</v>
      </c>
      <c r="I23" s="289" t="s">
        <v>156</v>
      </c>
      <c r="J23" s="290"/>
      <c r="K23" s="54" t="s">
        <v>57</v>
      </c>
      <c r="L23" s="55">
        <f>ROUNDUP((K4*M23)+(K5*M23*0.75)+(K6*(M23*2)),2)</f>
        <v>0</v>
      </c>
      <c r="M23" s="51">
        <v>0.3</v>
      </c>
      <c r="N23" s="56">
        <f>ROUNDUP(M23*0.75,2)</f>
        <v>0.23</v>
      </c>
      <c r="O23" s="57" t="s">
        <v>54</v>
      </c>
      <c r="P23" s="87"/>
      <c r="R23" s="257"/>
      <c r="S23" s="90"/>
      <c r="T23" s="72"/>
      <c r="U23" s="72"/>
      <c r="V23" s="73"/>
      <c r="W23" s="72"/>
      <c r="X23" s="73"/>
      <c r="Y23" s="97"/>
    </row>
    <row r="24" spans="1:25" ht="18.75" customHeight="1" x14ac:dyDescent="0.15">
      <c r="A24" s="257"/>
      <c r="B24" s="50"/>
      <c r="C24" s="50" t="s">
        <v>61</v>
      </c>
      <c r="D24" s="51">
        <v>10</v>
      </c>
      <c r="E24" s="52" t="s">
        <v>51</v>
      </c>
      <c r="F24" s="52">
        <f>ROUNDUP(D24*0.75,2)</f>
        <v>7.5</v>
      </c>
      <c r="G24" s="53">
        <f>ROUNDUP((K4*D24)+(K5*D24*0.75)+(K6*(D24*2)),0)</f>
        <v>0</v>
      </c>
      <c r="H24" s="53">
        <f>G24+(G24*2/100)</f>
        <v>0</v>
      </c>
      <c r="I24" s="287"/>
      <c r="J24" s="287"/>
      <c r="K24" s="54" t="s">
        <v>63</v>
      </c>
      <c r="L24" s="55">
        <f>ROUNDUP((K4*M24)+(K5*M24*0.75)+(K6*(M24*2)),2)</f>
        <v>0</v>
      </c>
      <c r="M24" s="51">
        <v>0.1</v>
      </c>
      <c r="N24" s="56">
        <f>ROUNDUP(M24*0.75,2)</f>
        <v>0.08</v>
      </c>
      <c r="O24" s="57"/>
      <c r="P24" s="87"/>
      <c r="R24" s="257"/>
      <c r="S24" s="90"/>
      <c r="T24" s="72"/>
      <c r="U24" s="72"/>
      <c r="V24" s="73"/>
      <c r="W24" s="72"/>
      <c r="X24" s="73"/>
      <c r="Y24" s="97"/>
    </row>
    <row r="25" spans="1:25" ht="18.75" customHeight="1" x14ac:dyDescent="0.15">
      <c r="A25" s="257"/>
      <c r="B25" s="50"/>
      <c r="C25" s="50" t="s">
        <v>42</v>
      </c>
      <c r="D25" s="51">
        <v>5</v>
      </c>
      <c r="E25" s="52" t="s">
        <v>51</v>
      </c>
      <c r="F25" s="52">
        <f>ROUNDUP(D25*0.75,2)</f>
        <v>3.75</v>
      </c>
      <c r="G25" s="53">
        <f>ROUNDUP((K4*D25)+(K5*D25*0.75)+(K6*(D25*2)),0)</f>
        <v>0</v>
      </c>
      <c r="H25" s="53">
        <f>G25+(G25*3/100)</f>
        <v>0</v>
      </c>
      <c r="I25" s="287"/>
      <c r="J25" s="287"/>
      <c r="K25" s="54" t="s">
        <v>64</v>
      </c>
      <c r="L25" s="55">
        <f>ROUNDUP((K4*M25)+(K5*M25*0.75)+(K6*(M25*2)),2)</f>
        <v>0</v>
      </c>
      <c r="M25" s="51">
        <v>4</v>
      </c>
      <c r="N25" s="56">
        <f>ROUNDUP(M25*0.75,2)</f>
        <v>3</v>
      </c>
      <c r="O25" s="57"/>
      <c r="P25" s="87" t="s">
        <v>65</v>
      </c>
      <c r="R25" s="257"/>
      <c r="S25" s="91"/>
      <c r="T25" s="74"/>
      <c r="U25" s="74"/>
      <c r="V25" s="75"/>
      <c r="W25" s="74"/>
      <c r="X25" s="75"/>
      <c r="Y25" s="98"/>
    </row>
    <row r="26" spans="1:25" ht="18.75" customHeight="1" x14ac:dyDescent="0.15">
      <c r="A26" s="257"/>
      <c r="B26" s="50"/>
      <c r="C26" s="50"/>
      <c r="D26" s="51"/>
      <c r="E26" s="52"/>
      <c r="F26" s="52"/>
      <c r="G26" s="53"/>
      <c r="H26" s="53"/>
      <c r="I26" s="287"/>
      <c r="J26" s="287"/>
      <c r="K26" s="54"/>
      <c r="L26" s="55"/>
      <c r="M26" s="51"/>
      <c r="N26" s="56"/>
      <c r="O26" s="57"/>
      <c r="P26" s="87"/>
      <c r="R26" s="257"/>
      <c r="S26" s="90" t="s">
        <v>88</v>
      </c>
      <c r="T26" s="72" t="s">
        <v>137</v>
      </c>
      <c r="U26" s="72"/>
      <c r="V26" s="73">
        <v>5</v>
      </c>
      <c r="W26" s="72"/>
      <c r="X26" s="73"/>
      <c r="Y26" s="97"/>
    </row>
    <row r="27" spans="1:25" ht="18.75" customHeight="1" x14ac:dyDescent="0.15">
      <c r="A27" s="257"/>
      <c r="B27" s="50"/>
      <c r="C27" s="50"/>
      <c r="D27" s="51"/>
      <c r="E27" s="52"/>
      <c r="F27" s="52"/>
      <c r="G27" s="53"/>
      <c r="H27" s="53"/>
      <c r="I27" s="287"/>
      <c r="J27" s="287"/>
      <c r="K27" s="54"/>
      <c r="L27" s="55"/>
      <c r="M27" s="51"/>
      <c r="N27" s="56"/>
      <c r="O27" s="57"/>
      <c r="P27" s="87"/>
      <c r="R27" s="257"/>
      <c r="S27" s="90"/>
      <c r="T27" s="72"/>
      <c r="U27" s="72" t="s">
        <v>86</v>
      </c>
      <c r="V27" s="73" t="s">
        <v>46</v>
      </c>
      <c r="W27" s="72"/>
      <c r="X27" s="73"/>
      <c r="Y27" s="97"/>
    </row>
    <row r="28" spans="1:25" ht="18.75" customHeight="1" x14ac:dyDescent="0.15">
      <c r="A28" s="257"/>
      <c r="B28" s="50"/>
      <c r="C28" s="50"/>
      <c r="D28" s="51"/>
      <c r="E28" s="52"/>
      <c r="F28" s="52"/>
      <c r="G28" s="53"/>
      <c r="H28" s="53"/>
      <c r="I28" s="287"/>
      <c r="J28" s="287"/>
      <c r="K28" s="54"/>
      <c r="L28" s="55"/>
      <c r="M28" s="51"/>
      <c r="N28" s="56"/>
      <c r="O28" s="57"/>
      <c r="P28" s="87"/>
      <c r="R28" s="257"/>
      <c r="S28" s="90"/>
      <c r="T28" s="72"/>
      <c r="U28" s="72" t="s">
        <v>92</v>
      </c>
      <c r="V28" s="73" t="s">
        <v>48</v>
      </c>
      <c r="W28" s="72"/>
      <c r="X28" s="73"/>
      <c r="Y28" s="97"/>
    </row>
    <row r="29" spans="1:25" ht="18.75" customHeight="1" x14ac:dyDescent="0.15">
      <c r="A29" s="257"/>
      <c r="B29" s="58"/>
      <c r="C29" s="58"/>
      <c r="D29" s="59"/>
      <c r="E29" s="60"/>
      <c r="F29" s="60"/>
      <c r="G29" s="61"/>
      <c r="H29" s="61"/>
      <c r="I29" s="288"/>
      <c r="J29" s="288"/>
      <c r="K29" s="62"/>
      <c r="L29" s="63"/>
      <c r="M29" s="59"/>
      <c r="N29" s="64"/>
      <c r="O29" s="65"/>
      <c r="P29" s="88"/>
      <c r="R29" s="257"/>
      <c r="S29" s="90"/>
      <c r="T29" s="72"/>
      <c r="U29" s="72"/>
      <c r="V29" s="73"/>
      <c r="W29" s="72"/>
      <c r="X29" s="73"/>
      <c r="Y29" s="97"/>
    </row>
    <row r="30" spans="1:25" ht="18.75" customHeight="1" thickBot="1" x14ac:dyDescent="0.2">
      <c r="A30" s="257"/>
      <c r="B30" s="50" t="s">
        <v>88</v>
      </c>
      <c r="C30" s="50" t="s">
        <v>137</v>
      </c>
      <c r="D30" s="51">
        <v>20</v>
      </c>
      <c r="E30" s="52" t="s">
        <v>51</v>
      </c>
      <c r="F30" s="52">
        <f>ROUNDUP(D30*0.75,2)</f>
        <v>15</v>
      </c>
      <c r="G30" s="53">
        <f>ROUNDUP((K4*D30)+(K5*D30*0.75)+(K6*(D30*2)),0)</f>
        <v>0</v>
      </c>
      <c r="H30" s="53">
        <f>G30+(G30*3/100)</f>
        <v>0</v>
      </c>
      <c r="I30" s="289" t="s">
        <v>89</v>
      </c>
      <c r="J30" s="290"/>
      <c r="K30" s="54" t="s">
        <v>87</v>
      </c>
      <c r="L30" s="55">
        <f>ROUNDUP((K4*M30)+(K5*M30*0.75)+(K6*(M30*2)),2)</f>
        <v>0</v>
      </c>
      <c r="M30" s="51">
        <v>100</v>
      </c>
      <c r="N30" s="56">
        <f>ROUNDUP(M30*0.75,2)</f>
        <v>75</v>
      </c>
      <c r="O30" s="57"/>
      <c r="P30" s="87"/>
      <c r="R30" s="258"/>
      <c r="S30" s="93"/>
      <c r="T30" s="94"/>
      <c r="U30" s="94"/>
      <c r="V30" s="95"/>
      <c r="W30" s="94"/>
      <c r="X30" s="95"/>
      <c r="Y30" s="99"/>
    </row>
    <row r="31" spans="1:25" ht="18.75" customHeight="1" x14ac:dyDescent="0.15">
      <c r="A31" s="257"/>
      <c r="B31" s="50"/>
      <c r="C31" s="50" t="s">
        <v>116</v>
      </c>
      <c r="D31" s="51">
        <v>2</v>
      </c>
      <c r="E31" s="52" t="s">
        <v>51</v>
      </c>
      <c r="F31" s="52">
        <f>ROUNDUP(D31*0.75,2)</f>
        <v>1.5</v>
      </c>
      <c r="G31" s="53">
        <f>ROUNDUP((K4*D31)+(K5*D31*0.75)+(K6*(D31*2)),0)</f>
        <v>0</v>
      </c>
      <c r="H31" s="53">
        <f>G31+(G31*10/100)</f>
        <v>0</v>
      </c>
      <c r="I31" s="287"/>
      <c r="J31" s="287"/>
      <c r="K31" s="54" t="s">
        <v>92</v>
      </c>
      <c r="L31" s="55">
        <f>ROUNDUP((K4*M31)+(K5*M31*0.75)+(K6*(M31*2)),2)</f>
        <v>0</v>
      </c>
      <c r="M31" s="51">
        <v>3</v>
      </c>
      <c r="N31" s="56">
        <f>ROUNDUP(M31*0.75,2)</f>
        <v>2.25</v>
      </c>
      <c r="O31" s="57"/>
      <c r="P31" s="87"/>
    </row>
    <row r="32" spans="1:25" ht="18.75" customHeight="1" x14ac:dyDescent="0.15">
      <c r="A32" s="257"/>
      <c r="B32" s="50"/>
      <c r="C32" s="50"/>
      <c r="D32" s="51"/>
      <c r="E32" s="52"/>
      <c r="F32" s="52"/>
      <c r="G32" s="53"/>
      <c r="H32" s="53"/>
      <c r="I32" s="287"/>
      <c r="J32" s="287"/>
      <c r="K32" s="54"/>
      <c r="L32" s="55"/>
      <c r="M32" s="51"/>
      <c r="N32" s="56"/>
      <c r="O32" s="57"/>
      <c r="P32" s="87"/>
    </row>
    <row r="33" spans="1:25" ht="18.75" customHeight="1" thickBot="1" x14ac:dyDescent="0.2">
      <c r="A33" s="258"/>
      <c r="B33" s="78"/>
      <c r="C33" s="78"/>
      <c r="D33" s="79"/>
      <c r="E33" s="80"/>
      <c r="F33" s="80"/>
      <c r="G33" s="81"/>
      <c r="H33" s="81"/>
      <c r="I33" s="291"/>
      <c r="J33" s="291"/>
      <c r="K33" s="82"/>
      <c r="L33" s="83"/>
      <c r="M33" s="79"/>
      <c r="N33" s="84"/>
      <c r="O33" s="85"/>
      <c r="P33" s="89"/>
    </row>
    <row r="34" spans="1:25" ht="18.75" customHeight="1" x14ac:dyDescent="0.15">
      <c r="S34" s="33"/>
      <c r="T34" s="33"/>
      <c r="U34" s="33"/>
      <c r="V34" s="34"/>
      <c r="W34" s="33"/>
      <c r="X34" s="34"/>
      <c r="Y34" s="34"/>
    </row>
    <row r="35" spans="1:25" ht="18.75" customHeight="1" x14ac:dyDescent="0.15">
      <c r="S35" s="33"/>
      <c r="T35" s="33"/>
      <c r="U35" s="33"/>
      <c r="V35" s="34"/>
      <c r="W35" s="33"/>
      <c r="X35" s="34"/>
      <c r="Y35" s="34"/>
    </row>
    <row r="36" spans="1:25" ht="18.75" customHeight="1" x14ac:dyDescent="0.15">
      <c r="S36" s="33"/>
      <c r="T36" s="33"/>
      <c r="U36" s="33"/>
      <c r="V36" s="34"/>
      <c r="W36" s="33"/>
      <c r="X36" s="34"/>
      <c r="Y36" s="34"/>
    </row>
    <row r="37" spans="1:25" ht="18.75" customHeight="1" x14ac:dyDescent="0.15">
      <c r="S37" s="33"/>
      <c r="T37" s="33"/>
      <c r="U37" s="33"/>
      <c r="V37" s="34"/>
      <c r="W37" s="33"/>
      <c r="X37" s="34"/>
      <c r="Y37" s="34"/>
    </row>
    <row r="38" spans="1:25" ht="18.75" customHeight="1" x14ac:dyDescent="0.15">
      <c r="S38" s="33"/>
      <c r="T38" s="33"/>
      <c r="U38" s="33"/>
      <c r="V38" s="34"/>
      <c r="W38" s="33"/>
      <c r="X38" s="34"/>
      <c r="Y38" s="34"/>
    </row>
    <row r="39" spans="1:25" ht="18.75" customHeight="1" x14ac:dyDescent="0.15">
      <c r="S39" s="33"/>
      <c r="T39" s="33"/>
      <c r="U39" s="33"/>
      <c r="V39" s="34"/>
      <c r="W39" s="33"/>
      <c r="X39" s="34"/>
      <c r="Y39" s="34"/>
    </row>
    <row r="40" spans="1:25" ht="18.75" customHeight="1" x14ac:dyDescent="0.15">
      <c r="S40" s="33"/>
      <c r="T40" s="33"/>
      <c r="U40" s="33"/>
      <c r="V40" s="34"/>
      <c r="W40" s="33"/>
      <c r="X40" s="34"/>
      <c r="Y40" s="34"/>
    </row>
    <row r="41" spans="1:25" ht="18.75" customHeight="1" x14ac:dyDescent="0.15">
      <c r="S41" s="33"/>
      <c r="T41" s="33"/>
      <c r="U41" s="33"/>
      <c r="V41" s="34"/>
      <c r="W41" s="33"/>
      <c r="X41" s="34"/>
      <c r="Y41" s="34"/>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row r="89" spans="19:25" ht="18.75" customHeight="1" x14ac:dyDescent="0.15">
      <c r="S89" s="33"/>
      <c r="T89" s="33"/>
      <c r="U89" s="33"/>
      <c r="V89" s="34"/>
      <c r="W89" s="33"/>
      <c r="X89" s="34"/>
      <c r="Y89" s="34"/>
    </row>
    <row r="90" spans="19:25" ht="18.75" customHeight="1" x14ac:dyDescent="0.15">
      <c r="S90" s="33"/>
      <c r="T90" s="33"/>
      <c r="U90" s="33"/>
      <c r="V90" s="34"/>
      <c r="W90" s="33"/>
      <c r="X90" s="34"/>
      <c r="Y90" s="34"/>
    </row>
    <row r="91" spans="19:25" ht="18.75" customHeight="1" x14ac:dyDescent="0.15">
      <c r="S91" s="33"/>
      <c r="T91" s="33"/>
      <c r="U91" s="33"/>
      <c r="V91" s="34"/>
      <c r="W91" s="33"/>
      <c r="X91" s="34"/>
      <c r="Y91" s="34"/>
    </row>
    <row r="92" spans="19:25" ht="18.75" customHeight="1" x14ac:dyDescent="0.15">
      <c r="S92" s="33"/>
      <c r="T92" s="33"/>
      <c r="U92" s="33"/>
      <c r="V92" s="34"/>
      <c r="W92" s="33"/>
      <c r="X92" s="34"/>
      <c r="Y92" s="34"/>
    </row>
    <row r="93" spans="19:25" ht="18.75" customHeight="1" x14ac:dyDescent="0.15">
      <c r="S93" s="33"/>
      <c r="T93" s="33"/>
      <c r="U93" s="33"/>
      <c r="V93" s="34"/>
      <c r="W93" s="33"/>
      <c r="X93" s="34"/>
      <c r="Y93" s="34"/>
    </row>
    <row r="94" spans="19:25" ht="18.75" customHeight="1" x14ac:dyDescent="0.15">
      <c r="S94" s="33"/>
      <c r="T94" s="33"/>
      <c r="U94" s="33"/>
      <c r="V94" s="34"/>
      <c r="W94" s="33"/>
      <c r="X94" s="34"/>
      <c r="Y94" s="34"/>
    </row>
    <row r="95" spans="19:25" ht="18.75" customHeight="1" x14ac:dyDescent="0.15">
      <c r="S95" s="33"/>
      <c r="T95" s="33"/>
      <c r="U95" s="33"/>
      <c r="V95" s="34"/>
      <c r="W95" s="33"/>
      <c r="X95" s="34"/>
      <c r="Y95" s="34"/>
    </row>
    <row r="96" spans="19:25" ht="18.75" customHeight="1" x14ac:dyDescent="0.15">
      <c r="S96" s="33"/>
      <c r="T96" s="33"/>
      <c r="U96" s="33"/>
      <c r="V96" s="34"/>
      <c r="W96" s="33"/>
      <c r="X96" s="34"/>
      <c r="Y96" s="34"/>
    </row>
    <row r="97" spans="19:25" ht="18.75" customHeight="1" x14ac:dyDescent="0.15">
      <c r="S97" s="33"/>
      <c r="T97" s="33"/>
      <c r="U97" s="33"/>
      <c r="V97" s="34"/>
      <c r="W97" s="33"/>
      <c r="X97" s="34"/>
      <c r="Y97" s="34"/>
    </row>
    <row r="98" spans="19:25" ht="18.75" customHeight="1" x14ac:dyDescent="0.15">
      <c r="S98" s="33"/>
      <c r="T98" s="33"/>
      <c r="U98" s="33"/>
      <c r="V98" s="34"/>
      <c r="W98" s="33"/>
      <c r="X98" s="34"/>
      <c r="Y98" s="34"/>
    </row>
    <row r="99" spans="19:25" ht="18.75" customHeight="1" x14ac:dyDescent="0.15">
      <c r="S99" s="33"/>
      <c r="T99" s="33"/>
      <c r="U99" s="33"/>
      <c r="V99" s="34"/>
      <c r="W99" s="33"/>
      <c r="X99" s="34"/>
      <c r="Y99" s="34"/>
    </row>
    <row r="100" spans="19:25" ht="18.75" customHeight="1" x14ac:dyDescent="0.15">
      <c r="S100" s="33"/>
      <c r="T100" s="33"/>
      <c r="U100" s="33"/>
      <c r="V100" s="34"/>
      <c r="W100" s="33"/>
      <c r="X100" s="34"/>
      <c r="Y100" s="34"/>
    </row>
    <row r="101" spans="19:25" ht="18.75" customHeight="1" x14ac:dyDescent="0.15">
      <c r="S101" s="33"/>
      <c r="T101" s="33"/>
      <c r="U101" s="33"/>
      <c r="V101" s="34"/>
      <c r="W101" s="33"/>
      <c r="X101" s="34"/>
      <c r="Y101" s="34"/>
    </row>
    <row r="102" spans="19:25" ht="18.75" customHeight="1" x14ac:dyDescent="0.15">
      <c r="S102" s="33"/>
      <c r="T102" s="33"/>
      <c r="U102" s="33"/>
      <c r="V102" s="34"/>
      <c r="W102" s="33"/>
      <c r="X102" s="34"/>
      <c r="Y102" s="34"/>
    </row>
    <row r="103" spans="19:25" ht="18.75" customHeight="1" x14ac:dyDescent="0.15">
      <c r="S103" s="33"/>
      <c r="T103" s="33"/>
      <c r="U103" s="33"/>
      <c r="V103" s="34"/>
      <c r="W103" s="33"/>
      <c r="X103" s="34"/>
      <c r="Y103" s="34"/>
    </row>
    <row r="104" spans="19:25" ht="18.75" customHeight="1" x14ac:dyDescent="0.15">
      <c r="S104" s="33"/>
      <c r="T104" s="33"/>
      <c r="U104" s="33"/>
      <c r="V104" s="34"/>
      <c r="W104" s="33"/>
      <c r="X104" s="34"/>
      <c r="Y104" s="34"/>
    </row>
    <row r="105" spans="19:25" ht="18.75" customHeight="1" x14ac:dyDescent="0.15">
      <c r="S105" s="33"/>
      <c r="T105" s="33"/>
      <c r="U105" s="33"/>
      <c r="V105" s="34"/>
      <c r="W105" s="33"/>
      <c r="X105" s="34"/>
      <c r="Y105" s="34"/>
    </row>
    <row r="106" spans="19:25" ht="18.75" customHeight="1" x14ac:dyDescent="0.15">
      <c r="S106" s="33"/>
      <c r="T106" s="33"/>
      <c r="U106" s="33"/>
      <c r="V106" s="34"/>
      <c r="W106" s="33"/>
      <c r="X106" s="34"/>
      <c r="Y106" s="34"/>
    </row>
    <row r="107" spans="19:25" ht="18.75" customHeight="1" x14ac:dyDescent="0.15">
      <c r="S107" s="33"/>
      <c r="T107" s="33"/>
      <c r="U107" s="33"/>
      <c r="V107" s="34"/>
      <c r="W107" s="33"/>
      <c r="X107" s="34"/>
      <c r="Y107" s="34"/>
    </row>
    <row r="108" spans="19:25" ht="18.75" customHeight="1" x14ac:dyDescent="0.15">
      <c r="S108" s="33"/>
      <c r="T108" s="33"/>
      <c r="U108" s="33"/>
      <c r="V108" s="34"/>
      <c r="W108" s="33"/>
      <c r="X108" s="34"/>
      <c r="Y108" s="34"/>
    </row>
    <row r="109" spans="19:25" ht="18.75" customHeight="1" x14ac:dyDescent="0.15">
      <c r="S109" s="33"/>
      <c r="T109" s="33"/>
      <c r="U109" s="33"/>
      <c r="V109" s="34"/>
      <c r="W109" s="33"/>
      <c r="X109" s="34"/>
      <c r="Y109" s="34"/>
    </row>
  </sheetData>
  <mergeCells count="18">
    <mergeCell ref="I8:J8"/>
    <mergeCell ref="K8:L8"/>
    <mergeCell ref="A9:A33"/>
    <mergeCell ref="I9:J11"/>
    <mergeCell ref="R9:R30"/>
    <mergeCell ref="I12:J22"/>
    <mergeCell ref="I23:J29"/>
    <mergeCell ref="I30:J33"/>
    <mergeCell ref="W6:X6"/>
    <mergeCell ref="W7:X7"/>
    <mergeCell ref="A1:B1"/>
    <mergeCell ref="C1:K1"/>
    <mergeCell ref="K2:M2"/>
    <mergeCell ref="R5:V5"/>
    <mergeCell ref="O6:P6"/>
    <mergeCell ref="R6:T7"/>
    <mergeCell ref="A7:E7"/>
    <mergeCell ref="O7:P7"/>
  </mergeCells>
  <phoneticPr fontId="16"/>
  <printOptions horizontalCentered="1" verticalCentered="1"/>
  <pageMargins left="0.39370078740157483" right="0.39370078740157483" top="0.39370078740157483" bottom="0.39370078740157483" header="0.19685039370078741" footer="0.31496062992125984"/>
  <pageSetup paperSize="12" scale="4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Y97"/>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1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207</v>
      </c>
      <c r="B7" s="273"/>
      <c r="C7" s="273"/>
      <c r="D7" s="273"/>
      <c r="E7" s="273"/>
      <c r="F7" s="19"/>
      <c r="G7" s="19"/>
      <c r="H7" s="19"/>
      <c r="I7" s="4"/>
      <c r="J7" s="4"/>
      <c r="K7" s="106"/>
      <c r="L7" s="20"/>
      <c r="M7" s="3"/>
      <c r="N7" s="3"/>
      <c r="O7" s="274" t="s">
        <v>93</v>
      </c>
      <c r="P7" s="275"/>
      <c r="Q7" s="107"/>
      <c r="R7" s="269"/>
      <c r="S7" s="270"/>
      <c r="T7" s="271"/>
      <c r="U7" s="9" t="s">
        <v>17</v>
      </c>
      <c r="V7" s="9" t="s">
        <v>18</v>
      </c>
      <c r="W7" s="278" t="s">
        <v>19</v>
      </c>
      <c r="X7" s="279"/>
      <c r="Y7" s="21" t="s">
        <v>20</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50</v>
      </c>
      <c r="C9" s="42"/>
      <c r="D9" s="43"/>
      <c r="E9" s="44"/>
      <c r="F9" s="44"/>
      <c r="G9" s="45"/>
      <c r="H9" s="45"/>
      <c r="I9" s="285"/>
      <c r="J9" s="286"/>
      <c r="K9" s="46" t="s">
        <v>50</v>
      </c>
      <c r="L9" s="47">
        <f>ROUNDUP((K4*M9)+(K5*M9*0.75)+(K6*(M9*2)),2)</f>
        <v>0</v>
      </c>
      <c r="M9" s="43">
        <v>110</v>
      </c>
      <c r="N9" s="48">
        <f>ROUNDUP(M9*0.75,2)</f>
        <v>82.5</v>
      </c>
      <c r="O9" s="49"/>
      <c r="P9" s="86"/>
      <c r="R9" s="280" t="s">
        <v>70</v>
      </c>
      <c r="S9" s="100" t="s">
        <v>76</v>
      </c>
      <c r="T9" s="70" t="s">
        <v>76</v>
      </c>
      <c r="U9" s="70"/>
      <c r="V9" s="71" t="s">
        <v>77</v>
      </c>
      <c r="W9" s="70" t="s">
        <v>76</v>
      </c>
      <c r="X9" s="71" t="s">
        <v>78</v>
      </c>
      <c r="Y9" s="96">
        <v>30</v>
      </c>
    </row>
    <row r="10" spans="1:25" ht="18.75" customHeight="1" x14ac:dyDescent="0.15">
      <c r="A10" s="257"/>
      <c r="B10" s="50"/>
      <c r="C10" s="50"/>
      <c r="D10" s="51"/>
      <c r="E10" s="52"/>
      <c r="F10" s="52"/>
      <c r="G10" s="53"/>
      <c r="H10" s="53"/>
      <c r="I10" s="287"/>
      <c r="J10" s="287"/>
      <c r="K10" s="54"/>
      <c r="L10" s="55"/>
      <c r="M10" s="51"/>
      <c r="N10" s="56"/>
      <c r="O10" s="57"/>
      <c r="P10" s="87"/>
      <c r="R10" s="257"/>
      <c r="S10" s="91"/>
      <c r="T10" s="74"/>
      <c r="U10" s="74"/>
      <c r="V10" s="75"/>
      <c r="W10" s="74"/>
      <c r="X10" s="75"/>
      <c r="Y10" s="98"/>
    </row>
    <row r="11" spans="1:25" ht="18.75" customHeight="1" x14ac:dyDescent="0.15">
      <c r="A11" s="257"/>
      <c r="B11" s="58"/>
      <c r="C11" s="58"/>
      <c r="D11" s="59"/>
      <c r="E11" s="60"/>
      <c r="F11" s="60"/>
      <c r="G11" s="61"/>
      <c r="H11" s="61"/>
      <c r="I11" s="288"/>
      <c r="J11" s="288"/>
      <c r="K11" s="62"/>
      <c r="L11" s="63"/>
      <c r="M11" s="59"/>
      <c r="N11" s="64"/>
      <c r="O11" s="65"/>
      <c r="P11" s="88"/>
      <c r="R11" s="257"/>
      <c r="S11" s="90" t="s">
        <v>282</v>
      </c>
      <c r="T11" s="72" t="s">
        <v>158</v>
      </c>
      <c r="U11" s="72"/>
      <c r="V11" s="73">
        <v>20</v>
      </c>
      <c r="W11" s="72" t="s">
        <v>158</v>
      </c>
      <c r="X11" s="73">
        <v>10</v>
      </c>
      <c r="Y11" s="97">
        <v>5</v>
      </c>
    </row>
    <row r="12" spans="1:25" ht="18.75" customHeight="1" x14ac:dyDescent="0.15">
      <c r="A12" s="257"/>
      <c r="B12" s="50" t="s">
        <v>167</v>
      </c>
      <c r="C12" s="50" t="s">
        <v>158</v>
      </c>
      <c r="D12" s="51">
        <v>1</v>
      </c>
      <c r="E12" s="52" t="s">
        <v>102</v>
      </c>
      <c r="F12" s="52">
        <f>ROUNDUP(D12*0.75,2)</f>
        <v>0.75</v>
      </c>
      <c r="G12" s="53">
        <f>ROUNDUP((K4*D12)+(K5*D12*0.75)+(K6*(D12*2)),0)</f>
        <v>0</v>
      </c>
      <c r="H12" s="53">
        <f>G12</f>
        <v>0</v>
      </c>
      <c r="I12" s="289" t="s">
        <v>256</v>
      </c>
      <c r="J12" s="290"/>
      <c r="K12" s="54" t="s">
        <v>52</v>
      </c>
      <c r="L12" s="55">
        <f>ROUNDUP((K4*M12)+(K5*M12*0.75)+(K6*(M12*2)),2)</f>
        <v>0</v>
      </c>
      <c r="M12" s="51">
        <v>0.5</v>
      </c>
      <c r="N12" s="56">
        <f t="shared" ref="N12:N18" si="0">ROUNDUP(M12*0.75,2)</f>
        <v>0.38</v>
      </c>
      <c r="O12" s="57"/>
      <c r="P12" s="87"/>
      <c r="R12" s="257"/>
      <c r="S12" s="90"/>
      <c r="T12" s="72" t="s">
        <v>115</v>
      </c>
      <c r="U12" s="72"/>
      <c r="V12" s="73">
        <v>15</v>
      </c>
      <c r="W12" s="72" t="s">
        <v>115</v>
      </c>
      <c r="X12" s="73">
        <v>10</v>
      </c>
      <c r="Y12" s="97">
        <v>10</v>
      </c>
    </row>
    <row r="13" spans="1:25" ht="18.75" customHeight="1" x14ac:dyDescent="0.15">
      <c r="A13" s="257"/>
      <c r="B13" s="50"/>
      <c r="C13" s="50" t="s">
        <v>115</v>
      </c>
      <c r="D13" s="51">
        <v>20</v>
      </c>
      <c r="E13" s="52" t="s">
        <v>51</v>
      </c>
      <c r="F13" s="52">
        <f>ROUNDUP(D13*0.75,2)</f>
        <v>15</v>
      </c>
      <c r="G13" s="53">
        <f>ROUNDUP((K4*D13)+(K5*D13*0.75)+(K6*(D13*2)),0)</f>
        <v>0</v>
      </c>
      <c r="H13" s="53">
        <f>G13+(G13*10/100)</f>
        <v>0</v>
      </c>
      <c r="I13" s="287"/>
      <c r="J13" s="287"/>
      <c r="K13" s="54" t="s">
        <v>81</v>
      </c>
      <c r="L13" s="55">
        <f>ROUNDUP((K4*M13)+(K5*M13*0.75)+(K6*(M13*2)),2)</f>
        <v>0</v>
      </c>
      <c r="M13" s="51">
        <v>3</v>
      </c>
      <c r="N13" s="56">
        <f t="shared" si="0"/>
        <v>2.25</v>
      </c>
      <c r="O13" s="57"/>
      <c r="P13" s="87"/>
      <c r="R13" s="257"/>
      <c r="S13" s="90"/>
      <c r="T13" s="72"/>
      <c r="U13" s="72" t="s">
        <v>86</v>
      </c>
      <c r="V13" s="73" t="s">
        <v>46</v>
      </c>
      <c r="W13" s="72"/>
      <c r="X13" s="73" t="s">
        <v>46</v>
      </c>
      <c r="Y13" s="97"/>
    </row>
    <row r="14" spans="1:25" ht="18.75" customHeight="1" x14ac:dyDescent="0.15">
      <c r="A14" s="257"/>
      <c r="B14" s="50"/>
      <c r="C14" s="50"/>
      <c r="D14" s="51"/>
      <c r="E14" s="52"/>
      <c r="F14" s="52"/>
      <c r="G14" s="53"/>
      <c r="H14" s="53"/>
      <c r="I14" s="287"/>
      <c r="J14" s="287"/>
      <c r="K14" s="54" t="s">
        <v>44</v>
      </c>
      <c r="L14" s="55">
        <f>ROUNDUP((K4*M14)+(K5*M14*0.75)+(K6*(M14*2)),2)</f>
        <v>0</v>
      </c>
      <c r="M14" s="51">
        <v>6</v>
      </c>
      <c r="N14" s="56">
        <f t="shared" si="0"/>
        <v>4.5</v>
      </c>
      <c r="O14" s="57"/>
      <c r="P14" s="87"/>
      <c r="R14" s="257"/>
      <c r="S14" s="90"/>
      <c r="T14" s="72"/>
      <c r="U14" s="72" t="s">
        <v>267</v>
      </c>
      <c r="V14" s="73" t="s">
        <v>48</v>
      </c>
      <c r="W14" s="72"/>
      <c r="X14" s="73" t="s">
        <v>48</v>
      </c>
      <c r="Y14" s="97"/>
    </row>
    <row r="15" spans="1:25" ht="18.75" customHeight="1" x14ac:dyDescent="0.15">
      <c r="A15" s="257"/>
      <c r="B15" s="50"/>
      <c r="C15" s="50"/>
      <c r="D15" s="51"/>
      <c r="E15" s="52"/>
      <c r="F15" s="52"/>
      <c r="G15" s="53"/>
      <c r="H15" s="53"/>
      <c r="I15" s="287"/>
      <c r="J15" s="287"/>
      <c r="K15" s="54" t="s">
        <v>45</v>
      </c>
      <c r="L15" s="55">
        <f>ROUNDUP((K4*M15)+(K5*M15*0.75)+(K6*(M15*2)),2)</f>
        <v>0</v>
      </c>
      <c r="M15" s="51">
        <v>3</v>
      </c>
      <c r="N15" s="56">
        <f t="shared" si="0"/>
        <v>2.25</v>
      </c>
      <c r="O15" s="57"/>
      <c r="P15" s="87"/>
      <c r="R15" s="257"/>
      <c r="S15" s="90"/>
      <c r="T15" s="72"/>
      <c r="U15" s="72" t="s">
        <v>47</v>
      </c>
      <c r="V15" s="73" t="s">
        <v>48</v>
      </c>
      <c r="W15" s="72"/>
      <c r="X15" s="73" t="s">
        <v>48</v>
      </c>
      <c r="Y15" s="97"/>
    </row>
    <row r="16" spans="1:25" ht="18.75" customHeight="1" x14ac:dyDescent="0.15">
      <c r="A16" s="257"/>
      <c r="B16" s="50"/>
      <c r="C16" s="50"/>
      <c r="D16" s="51"/>
      <c r="E16" s="52"/>
      <c r="F16" s="52"/>
      <c r="G16" s="53"/>
      <c r="H16" s="53"/>
      <c r="I16" s="287"/>
      <c r="J16" s="287"/>
      <c r="K16" s="54" t="s">
        <v>84</v>
      </c>
      <c r="L16" s="55">
        <f>ROUNDUP((K4*M16)+(K5*M16*0.75)+(K6*(M16*2)),2)</f>
        <v>0</v>
      </c>
      <c r="M16" s="51">
        <v>2</v>
      </c>
      <c r="N16" s="56">
        <f t="shared" si="0"/>
        <v>1.5</v>
      </c>
      <c r="O16" s="57"/>
      <c r="P16" s="87" t="s">
        <v>54</v>
      </c>
      <c r="R16" s="257"/>
      <c r="S16" s="90"/>
      <c r="T16" s="72"/>
      <c r="U16" s="72"/>
      <c r="V16" s="73"/>
      <c r="W16" s="72"/>
      <c r="X16" s="73"/>
      <c r="Y16" s="97"/>
    </row>
    <row r="17" spans="1:25" ht="18.75" customHeight="1" x14ac:dyDescent="0.15">
      <c r="A17" s="257"/>
      <c r="B17" s="50"/>
      <c r="C17" s="50"/>
      <c r="D17" s="51"/>
      <c r="E17" s="52"/>
      <c r="F17" s="52"/>
      <c r="G17" s="53"/>
      <c r="H17" s="53"/>
      <c r="I17" s="287"/>
      <c r="J17" s="287"/>
      <c r="K17" s="54" t="s">
        <v>57</v>
      </c>
      <c r="L17" s="55">
        <f>ROUNDUP((K4*M17)+(K5*M17*0.75)+(K6*(M17*2)),2)</f>
        <v>0</v>
      </c>
      <c r="M17" s="51">
        <v>2</v>
      </c>
      <c r="N17" s="56">
        <f t="shared" si="0"/>
        <v>1.5</v>
      </c>
      <c r="O17" s="57"/>
      <c r="P17" s="87"/>
      <c r="R17" s="257"/>
      <c r="S17" s="90"/>
      <c r="T17" s="72"/>
      <c r="U17" s="72"/>
      <c r="V17" s="73"/>
      <c r="W17" s="72"/>
      <c r="X17" s="73"/>
      <c r="Y17" s="97"/>
    </row>
    <row r="18" spans="1:25" ht="18.75" customHeight="1" x14ac:dyDescent="0.15">
      <c r="A18" s="257"/>
      <c r="B18" s="50"/>
      <c r="C18" s="50"/>
      <c r="D18" s="51"/>
      <c r="E18" s="52"/>
      <c r="F18" s="52"/>
      <c r="G18" s="53"/>
      <c r="H18" s="53"/>
      <c r="I18" s="287"/>
      <c r="J18" s="287"/>
      <c r="K18" s="54" t="s">
        <v>103</v>
      </c>
      <c r="L18" s="55">
        <f>ROUNDUP((K4*M18)+(K5*M18*0.75)+(K6*(M18*2)),2)</f>
        <v>0</v>
      </c>
      <c r="M18" s="51">
        <v>1</v>
      </c>
      <c r="N18" s="56">
        <f t="shared" si="0"/>
        <v>0.75</v>
      </c>
      <c r="O18" s="57"/>
      <c r="P18" s="87"/>
      <c r="R18" s="257"/>
      <c r="S18" s="91"/>
      <c r="T18" s="74"/>
      <c r="U18" s="74"/>
      <c r="V18" s="75"/>
      <c r="W18" s="74"/>
      <c r="X18" s="75"/>
      <c r="Y18" s="98"/>
    </row>
    <row r="19" spans="1:25" ht="18.75" customHeight="1" x14ac:dyDescent="0.15">
      <c r="A19" s="257"/>
      <c r="B19" s="50"/>
      <c r="C19" s="50"/>
      <c r="D19" s="51"/>
      <c r="E19" s="52"/>
      <c r="F19" s="52"/>
      <c r="G19" s="53"/>
      <c r="H19" s="53"/>
      <c r="I19" s="287"/>
      <c r="J19" s="287"/>
      <c r="K19" s="54"/>
      <c r="L19" s="55"/>
      <c r="M19" s="51"/>
      <c r="N19" s="56"/>
      <c r="O19" s="57"/>
      <c r="P19" s="87"/>
      <c r="R19" s="257"/>
      <c r="S19" s="90" t="s">
        <v>283</v>
      </c>
      <c r="T19" s="72" t="s">
        <v>73</v>
      </c>
      <c r="U19" s="72"/>
      <c r="V19" s="102" t="s">
        <v>266</v>
      </c>
      <c r="W19" s="72" t="s">
        <v>73</v>
      </c>
      <c r="X19" s="73" t="s">
        <v>79</v>
      </c>
      <c r="Y19" s="97"/>
    </row>
    <row r="20" spans="1:25" ht="18.75" customHeight="1" x14ac:dyDescent="0.15">
      <c r="A20" s="257"/>
      <c r="B20" s="58"/>
      <c r="C20" s="58"/>
      <c r="D20" s="59"/>
      <c r="E20" s="60"/>
      <c r="F20" s="60"/>
      <c r="G20" s="61"/>
      <c r="H20" s="61"/>
      <c r="I20" s="288"/>
      <c r="J20" s="288"/>
      <c r="K20" s="62"/>
      <c r="L20" s="63"/>
      <c r="M20" s="59"/>
      <c r="N20" s="64"/>
      <c r="O20" s="65"/>
      <c r="P20" s="88"/>
      <c r="R20" s="257"/>
      <c r="S20" s="90"/>
      <c r="T20" s="72" t="s">
        <v>170</v>
      </c>
      <c r="U20" s="72"/>
      <c r="V20" s="73">
        <v>20</v>
      </c>
      <c r="W20" s="72" t="s">
        <v>170</v>
      </c>
      <c r="X20" s="73">
        <v>20</v>
      </c>
      <c r="Y20" s="97">
        <v>10</v>
      </c>
    </row>
    <row r="21" spans="1:25" ht="18.75" customHeight="1" x14ac:dyDescent="0.15">
      <c r="A21" s="257"/>
      <c r="B21" s="50" t="s">
        <v>168</v>
      </c>
      <c r="C21" s="50" t="s">
        <v>73</v>
      </c>
      <c r="D21" s="76">
        <v>0.5</v>
      </c>
      <c r="E21" s="52" t="s">
        <v>69</v>
      </c>
      <c r="F21" s="52">
        <f>ROUNDUP(D21*0.75,2)</f>
        <v>0.38</v>
      </c>
      <c r="G21" s="53">
        <f>ROUNDUP((K4*D21)+(K5*D21*0.75)+(K6*(D21*2)),0)</f>
        <v>0</v>
      </c>
      <c r="H21" s="53">
        <f>G21</f>
        <v>0</v>
      </c>
      <c r="I21" s="289" t="s">
        <v>169</v>
      </c>
      <c r="J21" s="290"/>
      <c r="K21" s="54" t="s">
        <v>85</v>
      </c>
      <c r="L21" s="55">
        <f>ROUNDUP((K4*M21)+(K5*M21*0.75)+(K6*(M21*2)),2)</f>
        <v>0</v>
      </c>
      <c r="M21" s="51">
        <v>1</v>
      </c>
      <c r="N21" s="56">
        <f>ROUNDUP(M21*0.75,2)</f>
        <v>0.75</v>
      </c>
      <c r="O21" s="57" t="s">
        <v>74</v>
      </c>
      <c r="P21" s="87"/>
      <c r="R21" s="257"/>
      <c r="S21" s="90"/>
      <c r="T21" s="72" t="s">
        <v>42</v>
      </c>
      <c r="U21" s="72"/>
      <c r="V21" s="73">
        <v>10</v>
      </c>
      <c r="W21" s="72" t="s">
        <v>42</v>
      </c>
      <c r="X21" s="73">
        <v>10</v>
      </c>
      <c r="Y21" s="97">
        <v>10</v>
      </c>
    </row>
    <row r="22" spans="1:25" ht="18.75" customHeight="1" x14ac:dyDescent="0.15">
      <c r="A22" s="257"/>
      <c r="B22" s="50"/>
      <c r="C22" s="50" t="s">
        <v>170</v>
      </c>
      <c r="D22" s="51">
        <v>30</v>
      </c>
      <c r="E22" s="52" t="s">
        <v>51</v>
      </c>
      <c r="F22" s="52">
        <f>ROUNDUP(D22*0.75,2)</f>
        <v>22.5</v>
      </c>
      <c r="G22" s="53">
        <f>ROUNDUP((K4*D22)+(K5*D22*0.75)+(K6*(D22*2)),0)</f>
        <v>0</v>
      </c>
      <c r="H22" s="53">
        <f>G22</f>
        <v>0</v>
      </c>
      <c r="I22" s="287"/>
      <c r="J22" s="287"/>
      <c r="K22" s="54" t="s">
        <v>63</v>
      </c>
      <c r="L22" s="55">
        <f>ROUNDUP((K4*M22)+(K5*M22*0.75)+(K6*(M22*2)),2)</f>
        <v>0</v>
      </c>
      <c r="M22" s="51">
        <v>0.1</v>
      </c>
      <c r="N22" s="56">
        <f>ROUNDUP(M22*0.75,2)</f>
        <v>0.08</v>
      </c>
      <c r="O22" s="57"/>
      <c r="P22" s="87"/>
      <c r="R22" s="257"/>
      <c r="S22" s="90"/>
      <c r="T22" s="72"/>
      <c r="U22" s="72" t="s">
        <v>86</v>
      </c>
      <c r="V22" s="73" t="s">
        <v>46</v>
      </c>
      <c r="W22" s="72"/>
      <c r="X22" s="73" t="s">
        <v>46</v>
      </c>
      <c r="Y22" s="97"/>
    </row>
    <row r="23" spans="1:25" ht="18.75" customHeight="1" x14ac:dyDescent="0.15">
      <c r="A23" s="257"/>
      <c r="B23" s="50"/>
      <c r="C23" s="50" t="s">
        <v>42</v>
      </c>
      <c r="D23" s="51">
        <v>10</v>
      </c>
      <c r="E23" s="52" t="s">
        <v>51</v>
      </c>
      <c r="F23" s="52">
        <f>ROUNDUP(D23*0.75,2)</f>
        <v>7.5</v>
      </c>
      <c r="G23" s="53">
        <f>ROUNDUP((K4*D23)+(K5*D23*0.75)+(K6*(D23*2)),0)</f>
        <v>0</v>
      </c>
      <c r="H23" s="53">
        <f>G23+(G23*3/100)</f>
        <v>0</v>
      </c>
      <c r="I23" s="287"/>
      <c r="J23" s="287"/>
      <c r="K23" s="54" t="s">
        <v>82</v>
      </c>
      <c r="L23" s="55">
        <f>ROUNDUP((K4*M23)+(K5*M23*0.75)+(K6*(M23*2)),2)</f>
        <v>0</v>
      </c>
      <c r="M23" s="51">
        <v>0.01</v>
      </c>
      <c r="N23" s="56">
        <f>ROUNDUP(M23*0.75,2)</f>
        <v>0.01</v>
      </c>
      <c r="O23" s="57"/>
      <c r="P23" s="87"/>
      <c r="R23" s="257"/>
      <c r="S23" s="90"/>
      <c r="T23" s="72"/>
      <c r="U23" s="72" t="s">
        <v>267</v>
      </c>
      <c r="V23" s="73" t="s">
        <v>48</v>
      </c>
      <c r="W23" s="72"/>
      <c r="X23" s="73" t="s">
        <v>48</v>
      </c>
      <c r="Y23" s="97"/>
    </row>
    <row r="24" spans="1:25" ht="18.75" customHeight="1" x14ac:dyDescent="0.15">
      <c r="A24" s="257"/>
      <c r="B24" s="50"/>
      <c r="C24" s="50"/>
      <c r="D24" s="51"/>
      <c r="E24" s="52"/>
      <c r="F24" s="52"/>
      <c r="G24" s="53"/>
      <c r="H24" s="53"/>
      <c r="I24" s="287"/>
      <c r="J24" s="287"/>
      <c r="K24" s="54" t="s">
        <v>84</v>
      </c>
      <c r="L24" s="55">
        <f>ROUNDUP((K4*M24)+(K5*M24*0.75)+(K6*(M24*2)),2)</f>
        <v>0</v>
      </c>
      <c r="M24" s="51">
        <v>0.5</v>
      </c>
      <c r="N24" s="56">
        <f>ROUNDUP(M24*0.75,2)</f>
        <v>0.38</v>
      </c>
      <c r="O24" s="57"/>
      <c r="P24" s="87" t="s">
        <v>54</v>
      </c>
      <c r="R24" s="257"/>
      <c r="S24" s="91"/>
      <c r="T24" s="74"/>
      <c r="U24" s="74" t="s">
        <v>47</v>
      </c>
      <c r="V24" s="75" t="s">
        <v>48</v>
      </c>
      <c r="W24" s="74"/>
      <c r="X24" s="75" t="s">
        <v>48</v>
      </c>
      <c r="Y24" s="98"/>
    </row>
    <row r="25" spans="1:25" ht="18.75" customHeight="1" x14ac:dyDescent="0.15">
      <c r="A25" s="257"/>
      <c r="B25" s="50"/>
      <c r="C25" s="50"/>
      <c r="D25" s="51"/>
      <c r="E25" s="52"/>
      <c r="F25" s="52"/>
      <c r="G25" s="53"/>
      <c r="H25" s="53"/>
      <c r="I25" s="287"/>
      <c r="J25" s="287"/>
      <c r="K25" s="54"/>
      <c r="L25" s="55"/>
      <c r="M25" s="51"/>
      <c r="N25" s="56"/>
      <c r="O25" s="57"/>
      <c r="P25" s="87"/>
      <c r="R25" s="257"/>
      <c r="S25" s="90" t="s">
        <v>88</v>
      </c>
      <c r="T25" s="72" t="s">
        <v>171</v>
      </c>
      <c r="U25" s="72"/>
      <c r="V25" s="73">
        <v>1</v>
      </c>
      <c r="W25" s="72" t="s">
        <v>171</v>
      </c>
      <c r="X25" s="73">
        <v>1</v>
      </c>
      <c r="Y25" s="97"/>
    </row>
    <row r="26" spans="1:25" ht="18.75" customHeight="1" x14ac:dyDescent="0.15">
      <c r="A26" s="257"/>
      <c r="B26" s="50"/>
      <c r="C26" s="50"/>
      <c r="D26" s="51"/>
      <c r="E26" s="52"/>
      <c r="F26" s="52"/>
      <c r="G26" s="53"/>
      <c r="H26" s="53"/>
      <c r="I26" s="287"/>
      <c r="J26" s="287"/>
      <c r="K26" s="54"/>
      <c r="L26" s="55"/>
      <c r="M26" s="51"/>
      <c r="N26" s="56"/>
      <c r="O26" s="57"/>
      <c r="P26" s="87"/>
      <c r="R26" s="257"/>
      <c r="S26" s="90"/>
      <c r="T26" s="72"/>
      <c r="U26" s="72" t="s">
        <v>86</v>
      </c>
      <c r="V26" s="73" t="s">
        <v>46</v>
      </c>
      <c r="W26" s="72"/>
      <c r="X26" s="73" t="s">
        <v>46</v>
      </c>
      <c r="Y26" s="97"/>
    </row>
    <row r="27" spans="1:25" ht="18.75" customHeight="1" x14ac:dyDescent="0.15">
      <c r="A27" s="257"/>
      <c r="B27" s="58"/>
      <c r="C27" s="58"/>
      <c r="D27" s="59"/>
      <c r="E27" s="60"/>
      <c r="F27" s="60"/>
      <c r="G27" s="61"/>
      <c r="H27" s="61"/>
      <c r="I27" s="288"/>
      <c r="J27" s="288"/>
      <c r="K27" s="62"/>
      <c r="L27" s="63"/>
      <c r="M27" s="59"/>
      <c r="N27" s="64"/>
      <c r="O27" s="65"/>
      <c r="P27" s="88"/>
      <c r="R27" s="257"/>
      <c r="S27" s="90"/>
      <c r="T27" s="72"/>
      <c r="U27" s="72" t="s">
        <v>92</v>
      </c>
      <c r="V27" s="73" t="s">
        <v>48</v>
      </c>
      <c r="W27" s="72"/>
      <c r="X27" s="73" t="s">
        <v>48</v>
      </c>
      <c r="Y27" s="97"/>
    </row>
    <row r="28" spans="1:25" ht="18.75" customHeight="1" x14ac:dyDescent="0.15">
      <c r="A28" s="257"/>
      <c r="B28" s="50" t="s">
        <v>88</v>
      </c>
      <c r="C28" s="50" t="s">
        <v>138</v>
      </c>
      <c r="D28" s="51">
        <v>3</v>
      </c>
      <c r="E28" s="52" t="s">
        <v>51</v>
      </c>
      <c r="F28" s="52">
        <f>ROUNDUP(D28*0.75,2)</f>
        <v>2.25</v>
      </c>
      <c r="G28" s="53">
        <f>ROUNDUP((K4*D28)+(K5*D28*0.75)+(K6*(D28*2)),0)</f>
        <v>0</v>
      </c>
      <c r="H28" s="53">
        <f>G28+(G28*40/100)</f>
        <v>0</v>
      </c>
      <c r="I28" s="289" t="s">
        <v>89</v>
      </c>
      <c r="J28" s="290"/>
      <c r="K28" s="54" t="s">
        <v>87</v>
      </c>
      <c r="L28" s="55">
        <f>ROUNDUP((K4*M28)+(K5*M28*0.75)+(K6*(M28*2)),2)</f>
        <v>0</v>
      </c>
      <c r="M28" s="51">
        <v>100</v>
      </c>
      <c r="N28" s="56">
        <f>ROUNDUP(M28*0.75,2)</f>
        <v>75</v>
      </c>
      <c r="O28" s="57"/>
      <c r="P28" s="87"/>
      <c r="R28" s="257"/>
      <c r="S28" s="90"/>
      <c r="T28" s="72"/>
      <c r="U28" s="72"/>
      <c r="V28" s="73"/>
      <c r="W28" s="72"/>
      <c r="X28" s="73"/>
      <c r="Y28" s="97"/>
    </row>
    <row r="29" spans="1:25" ht="18.75" customHeight="1" x14ac:dyDescent="0.15">
      <c r="A29" s="257"/>
      <c r="B29" s="50"/>
      <c r="C29" s="50" t="s">
        <v>171</v>
      </c>
      <c r="D29" s="51">
        <v>2</v>
      </c>
      <c r="E29" s="52" t="s">
        <v>69</v>
      </c>
      <c r="F29" s="52">
        <f>ROUNDUP(D29*0.75,2)</f>
        <v>1.5</v>
      </c>
      <c r="G29" s="53">
        <f>ROUNDUP((K4*D29)+(K5*D29*0.75)+(K6*(D29*2)),0)</f>
        <v>0</v>
      </c>
      <c r="H29" s="53">
        <f>G29</f>
        <v>0</v>
      </c>
      <c r="I29" s="287"/>
      <c r="J29" s="287"/>
      <c r="K29" s="54" t="s">
        <v>92</v>
      </c>
      <c r="L29" s="55">
        <f>ROUNDUP((K4*M29)+(K5*M29*0.75)+(K6*(M29*2)),2)</f>
        <v>0</v>
      </c>
      <c r="M29" s="51">
        <v>3</v>
      </c>
      <c r="N29" s="56">
        <f>ROUNDUP(M29*0.75,2)</f>
        <v>2.25</v>
      </c>
      <c r="O29" s="57" t="s">
        <v>54</v>
      </c>
      <c r="P29" s="87"/>
      <c r="R29" s="257"/>
      <c r="S29" s="91"/>
      <c r="T29" s="74"/>
      <c r="U29" s="74"/>
      <c r="V29" s="75"/>
      <c r="W29" s="74"/>
      <c r="X29" s="75"/>
      <c r="Y29" s="98"/>
    </row>
    <row r="30" spans="1:25" ht="18.75" customHeight="1" thickBot="1" x14ac:dyDescent="0.2">
      <c r="A30" s="257"/>
      <c r="B30" s="50"/>
      <c r="C30" s="50"/>
      <c r="D30" s="51"/>
      <c r="E30" s="52"/>
      <c r="F30" s="52"/>
      <c r="G30" s="53"/>
      <c r="H30" s="53"/>
      <c r="I30" s="287"/>
      <c r="J30" s="287"/>
      <c r="K30" s="54"/>
      <c r="L30" s="55"/>
      <c r="M30" s="51"/>
      <c r="N30" s="56"/>
      <c r="O30" s="57"/>
      <c r="P30" s="87"/>
      <c r="R30" s="258"/>
      <c r="S30" s="93" t="s">
        <v>108</v>
      </c>
      <c r="T30" s="94" t="s">
        <v>109</v>
      </c>
      <c r="U30" s="94"/>
      <c r="V30" s="95">
        <v>0</v>
      </c>
      <c r="W30" s="94" t="s">
        <v>109</v>
      </c>
      <c r="X30" s="95">
        <v>0</v>
      </c>
      <c r="Y30" s="99">
        <v>0</v>
      </c>
    </row>
    <row r="31" spans="1:25" ht="18.75" customHeight="1" x14ac:dyDescent="0.15">
      <c r="A31" s="257"/>
      <c r="B31" s="58"/>
      <c r="C31" s="58"/>
      <c r="D31" s="59"/>
      <c r="E31" s="60"/>
      <c r="F31" s="60"/>
      <c r="G31" s="61"/>
      <c r="H31" s="61"/>
      <c r="I31" s="288"/>
      <c r="J31" s="288"/>
      <c r="K31" s="62"/>
      <c r="L31" s="63"/>
      <c r="M31" s="59"/>
      <c r="N31" s="64"/>
      <c r="O31" s="65"/>
      <c r="P31" s="88"/>
    </row>
    <row r="32" spans="1:25" ht="18.75" customHeight="1" x14ac:dyDescent="0.15">
      <c r="A32" s="257"/>
      <c r="B32" s="50" t="s">
        <v>108</v>
      </c>
      <c r="C32" s="50" t="s">
        <v>109</v>
      </c>
      <c r="D32" s="76">
        <v>0.16666666666666666</v>
      </c>
      <c r="E32" s="52" t="s">
        <v>69</v>
      </c>
      <c r="F32" s="52">
        <f>ROUNDUP(D32*0.75,2)</f>
        <v>0.13</v>
      </c>
      <c r="G32" s="53">
        <f>ROUNDUP((K4*D32)+(K5*D32*0.75)+(K6*(D32*2)),0)</f>
        <v>0</v>
      </c>
      <c r="H32" s="53">
        <f>G32</f>
        <v>0</v>
      </c>
      <c r="I32" s="289" t="s">
        <v>67</v>
      </c>
      <c r="J32" s="290"/>
      <c r="K32" s="54"/>
      <c r="L32" s="55"/>
      <c r="M32" s="51"/>
      <c r="N32" s="56"/>
      <c r="O32" s="57"/>
      <c r="P32" s="87"/>
    </row>
    <row r="33" spans="1:25" ht="18.75" customHeight="1" x14ac:dyDescent="0.15">
      <c r="A33" s="257"/>
      <c r="B33" s="50"/>
      <c r="C33" s="50"/>
      <c r="D33" s="51"/>
      <c r="E33" s="52"/>
      <c r="F33" s="52"/>
      <c r="G33" s="53"/>
      <c r="H33" s="53"/>
      <c r="I33" s="287"/>
      <c r="J33" s="287"/>
      <c r="K33" s="54"/>
      <c r="L33" s="55"/>
      <c r="M33" s="51"/>
      <c r="N33" s="56"/>
      <c r="O33" s="57"/>
      <c r="P33" s="87"/>
    </row>
    <row r="34" spans="1:25" ht="18.75" customHeight="1" thickBot="1" x14ac:dyDescent="0.2">
      <c r="A34" s="258"/>
      <c r="B34" s="78"/>
      <c r="C34" s="78"/>
      <c r="D34" s="79"/>
      <c r="E34" s="80"/>
      <c r="F34" s="80"/>
      <c r="G34" s="81"/>
      <c r="H34" s="81"/>
      <c r="I34" s="291"/>
      <c r="J34" s="291"/>
      <c r="K34" s="82"/>
      <c r="L34" s="83"/>
      <c r="M34" s="79"/>
      <c r="N34" s="84"/>
      <c r="O34" s="85"/>
      <c r="P34" s="89"/>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row r="89" spans="19:25" ht="18.75" customHeight="1" x14ac:dyDescent="0.15">
      <c r="S89" s="33"/>
      <c r="T89" s="33"/>
      <c r="U89" s="33"/>
      <c r="V89" s="34"/>
      <c r="W89" s="33"/>
      <c r="X89" s="34"/>
      <c r="Y89" s="34"/>
    </row>
    <row r="90" spans="19:25" ht="18.75" customHeight="1" x14ac:dyDescent="0.15">
      <c r="S90" s="33"/>
      <c r="T90" s="33"/>
      <c r="U90" s="33"/>
      <c r="V90" s="34"/>
      <c r="W90" s="33"/>
      <c r="X90" s="34"/>
      <c r="Y90" s="34"/>
    </row>
    <row r="91" spans="19:25" ht="18.75" customHeight="1" x14ac:dyDescent="0.15">
      <c r="S91" s="33"/>
      <c r="T91" s="33"/>
      <c r="U91" s="33"/>
      <c r="V91" s="34"/>
      <c r="W91" s="33"/>
      <c r="X91" s="34"/>
      <c r="Y91" s="34"/>
    </row>
    <row r="92" spans="19:25" ht="18.75" customHeight="1" x14ac:dyDescent="0.15">
      <c r="S92" s="33"/>
      <c r="T92" s="33"/>
      <c r="U92" s="33"/>
      <c r="V92" s="34"/>
      <c r="W92" s="33"/>
      <c r="X92" s="34"/>
      <c r="Y92" s="34"/>
    </row>
    <row r="93" spans="19:25" ht="18.75" customHeight="1" x14ac:dyDescent="0.15">
      <c r="S93" s="33"/>
      <c r="T93" s="33"/>
      <c r="U93" s="33"/>
      <c r="V93" s="34"/>
      <c r="W93" s="33"/>
      <c r="X93" s="34"/>
      <c r="Y93" s="34"/>
    </row>
    <row r="94" spans="19:25" ht="18.75" customHeight="1" x14ac:dyDescent="0.15">
      <c r="S94" s="33"/>
      <c r="T94" s="33"/>
      <c r="U94" s="33"/>
      <c r="V94" s="34"/>
      <c r="W94" s="33"/>
      <c r="X94" s="34"/>
      <c r="Y94" s="34"/>
    </row>
    <row r="95" spans="19:25" ht="18.75" customHeight="1" x14ac:dyDescent="0.15">
      <c r="S95" s="33"/>
      <c r="T95" s="33"/>
      <c r="U95" s="33"/>
      <c r="V95" s="34"/>
      <c r="W95" s="33"/>
      <c r="X95" s="34"/>
      <c r="Y95" s="34"/>
    </row>
    <row r="96" spans="19:25" ht="18.75" customHeight="1" x14ac:dyDescent="0.15">
      <c r="S96" s="33"/>
      <c r="T96" s="33"/>
      <c r="U96" s="33"/>
      <c r="V96" s="34"/>
      <c r="W96" s="33"/>
      <c r="X96" s="34"/>
      <c r="Y96" s="34"/>
    </row>
    <row r="97" spans="19:25" ht="18.75" customHeight="1" x14ac:dyDescent="0.15">
      <c r="S97" s="33"/>
      <c r="T97" s="33"/>
      <c r="U97" s="33"/>
      <c r="V97" s="34"/>
      <c r="W97" s="33"/>
      <c r="X97" s="34"/>
      <c r="Y97" s="34"/>
    </row>
  </sheetData>
  <mergeCells count="19">
    <mergeCell ref="I32:J34"/>
    <mergeCell ref="A9:A34"/>
    <mergeCell ref="R9:R30"/>
    <mergeCell ref="I28:J31"/>
    <mergeCell ref="I8:J8"/>
    <mergeCell ref="K8:L8"/>
    <mergeCell ref="I9:J11"/>
    <mergeCell ref="I12:J20"/>
    <mergeCell ref="I21:J27"/>
    <mergeCell ref="W6:X6"/>
    <mergeCell ref="W7:X7"/>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Y6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15"/>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208</v>
      </c>
      <c r="B7" s="273"/>
      <c r="C7" s="273"/>
      <c r="D7" s="273"/>
      <c r="E7" s="273"/>
      <c r="F7" s="19"/>
      <c r="G7" s="19"/>
      <c r="H7" s="19"/>
      <c r="I7" s="4"/>
      <c r="J7" s="4"/>
      <c r="K7" s="106"/>
      <c r="L7" s="20"/>
      <c r="M7" s="3"/>
      <c r="N7" s="3"/>
      <c r="O7" s="274" t="s">
        <v>93</v>
      </c>
      <c r="P7" s="275"/>
      <c r="Q7" s="107"/>
      <c r="R7" s="269"/>
      <c r="S7" s="270"/>
      <c r="T7" s="271"/>
      <c r="U7" s="9" t="s">
        <v>17</v>
      </c>
      <c r="V7" s="9" t="s">
        <v>18</v>
      </c>
      <c r="W7" s="278" t="s">
        <v>19</v>
      </c>
      <c r="X7" s="279"/>
      <c r="Y7" s="21" t="s">
        <v>20</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174</v>
      </c>
      <c r="C9" s="42" t="s">
        <v>149</v>
      </c>
      <c r="D9" s="43">
        <v>40</v>
      </c>
      <c r="E9" s="44" t="s">
        <v>51</v>
      </c>
      <c r="F9" s="44">
        <f>ROUNDUP(D9*0.75,2)</f>
        <v>30</v>
      </c>
      <c r="G9" s="45">
        <f>ROUNDUP((K4*D9)+(K5*D9*0.75)+(K6*(D9*2)),0)</f>
        <v>0</v>
      </c>
      <c r="H9" s="45">
        <f>G9</f>
        <v>0</v>
      </c>
      <c r="I9" s="285" t="s">
        <v>175</v>
      </c>
      <c r="J9" s="286"/>
      <c r="K9" s="46" t="s">
        <v>120</v>
      </c>
      <c r="L9" s="47">
        <f>ROUNDUP((K4*M9)+(K5*M9*0.75)+(K6*(M9*2)),2)</f>
        <v>0</v>
      </c>
      <c r="M9" s="43">
        <v>2</v>
      </c>
      <c r="N9" s="48">
        <f>ROUNDUP(M9*0.75,2)</f>
        <v>1.5</v>
      </c>
      <c r="O9" s="49" t="s">
        <v>54</v>
      </c>
      <c r="P9" s="86" t="s">
        <v>56</v>
      </c>
      <c r="R9" s="280" t="s">
        <v>70</v>
      </c>
      <c r="S9" s="100" t="s">
        <v>76</v>
      </c>
      <c r="T9" s="70" t="s">
        <v>76</v>
      </c>
      <c r="U9" s="70"/>
      <c r="V9" s="71" t="s">
        <v>77</v>
      </c>
      <c r="W9" s="70" t="s">
        <v>76</v>
      </c>
      <c r="X9" s="71" t="s">
        <v>78</v>
      </c>
      <c r="Y9" s="96">
        <v>30</v>
      </c>
    </row>
    <row r="10" spans="1:25" ht="18.75" customHeight="1" x14ac:dyDescent="0.15">
      <c r="A10" s="257"/>
      <c r="B10" s="50"/>
      <c r="C10" s="50" t="s">
        <v>80</v>
      </c>
      <c r="D10" s="51">
        <v>20</v>
      </c>
      <c r="E10" s="52" t="s">
        <v>51</v>
      </c>
      <c r="F10" s="52">
        <f>ROUNDUP(D10*0.75,2)</f>
        <v>15</v>
      </c>
      <c r="G10" s="53">
        <f>ROUNDUP((K4*D10)+(K5*D10*0.75)+(K6*(D10*2)),0)</f>
        <v>0</v>
      </c>
      <c r="H10" s="53">
        <f>G10</f>
        <v>0</v>
      </c>
      <c r="I10" s="287"/>
      <c r="J10" s="287"/>
      <c r="K10" s="54" t="s">
        <v>44</v>
      </c>
      <c r="L10" s="55">
        <f>ROUNDUP((K4*M10)+(K5*M10*0.75)+(K6*(M10*2)),2)</f>
        <v>0</v>
      </c>
      <c r="M10" s="51">
        <v>2</v>
      </c>
      <c r="N10" s="56">
        <f>ROUNDUP(M10*0.75,2)</f>
        <v>1.5</v>
      </c>
      <c r="O10" s="57"/>
      <c r="P10" s="87"/>
      <c r="R10" s="257"/>
      <c r="S10" s="108" t="s">
        <v>287</v>
      </c>
      <c r="T10" s="108" t="s">
        <v>80</v>
      </c>
      <c r="U10" s="108"/>
      <c r="V10" s="109">
        <v>10</v>
      </c>
      <c r="W10" s="111" t="s">
        <v>161</v>
      </c>
      <c r="X10" s="109">
        <v>5</v>
      </c>
      <c r="Y10" s="110"/>
    </row>
    <row r="11" spans="1:25" ht="18.75" customHeight="1" x14ac:dyDescent="0.15">
      <c r="A11" s="257"/>
      <c r="B11" s="50"/>
      <c r="C11" s="50" t="s">
        <v>40</v>
      </c>
      <c r="D11" s="51">
        <v>30</v>
      </c>
      <c r="E11" s="52" t="s">
        <v>51</v>
      </c>
      <c r="F11" s="52">
        <f>ROUNDUP(D11*0.75,2)</f>
        <v>22.5</v>
      </c>
      <c r="G11" s="53">
        <f>ROUNDUP((K4*D11)+(K5*D11*0.75)+(K6*(D11*2)),0)</f>
        <v>0</v>
      </c>
      <c r="H11" s="53">
        <f>G11+(G11*6/100)</f>
        <v>0</v>
      </c>
      <c r="I11" s="287"/>
      <c r="J11" s="287"/>
      <c r="K11" s="54" t="s">
        <v>49</v>
      </c>
      <c r="L11" s="55">
        <f>ROUNDUP((K4*M11)+(K5*M11*0.75)+(K6*(M11*2)),2)</f>
        <v>0</v>
      </c>
      <c r="M11" s="51">
        <v>10</v>
      </c>
      <c r="N11" s="56">
        <f>ROUNDUP(M11*0.75,2)</f>
        <v>7.5</v>
      </c>
      <c r="O11" s="57"/>
      <c r="P11" s="87"/>
      <c r="R11" s="257"/>
      <c r="S11" s="72"/>
      <c r="T11" s="72" t="s">
        <v>40</v>
      </c>
      <c r="U11" s="72"/>
      <c r="V11" s="73">
        <v>20</v>
      </c>
      <c r="W11" s="72" t="s">
        <v>40</v>
      </c>
      <c r="X11" s="73">
        <v>10</v>
      </c>
      <c r="Y11" s="97">
        <v>5</v>
      </c>
    </row>
    <row r="12" spans="1:25" ht="18.75" customHeight="1" x14ac:dyDescent="0.15">
      <c r="A12" s="257"/>
      <c r="B12" s="50"/>
      <c r="C12" s="50" t="s">
        <v>42</v>
      </c>
      <c r="D12" s="51">
        <v>10</v>
      </c>
      <c r="E12" s="52" t="s">
        <v>51</v>
      </c>
      <c r="F12" s="52">
        <f>ROUNDUP(D12*0.75,2)</f>
        <v>7.5</v>
      </c>
      <c r="G12" s="53">
        <f>ROUNDUP((K4*D12)+(K5*D12*0.75)+(K6*(D12*2)),0)</f>
        <v>0</v>
      </c>
      <c r="H12" s="53">
        <f>G12+(G12*3/100)</f>
        <v>0</v>
      </c>
      <c r="I12" s="287"/>
      <c r="J12" s="287"/>
      <c r="K12" s="54" t="s">
        <v>126</v>
      </c>
      <c r="L12" s="55">
        <f>ROUNDUP((K4*M12)+(K5*M12*0.75)+(K6*(M12*2)),2)</f>
        <v>0</v>
      </c>
      <c r="M12" s="51">
        <v>2</v>
      </c>
      <c r="N12" s="56">
        <f>ROUNDUP(M12*0.75,2)</f>
        <v>1.5</v>
      </c>
      <c r="O12" s="57"/>
      <c r="P12" s="87"/>
      <c r="R12" s="257"/>
      <c r="S12" s="72"/>
      <c r="T12" s="72" t="s">
        <v>42</v>
      </c>
      <c r="U12" s="72"/>
      <c r="V12" s="73">
        <v>5</v>
      </c>
      <c r="W12" s="72" t="s">
        <v>42</v>
      </c>
      <c r="X12" s="73">
        <v>5</v>
      </c>
      <c r="Y12" s="97">
        <v>5</v>
      </c>
    </row>
    <row r="13" spans="1:25" ht="18.75" customHeight="1" x14ac:dyDescent="0.15">
      <c r="A13" s="257"/>
      <c r="B13" s="50"/>
      <c r="C13" s="50" t="s">
        <v>165</v>
      </c>
      <c r="D13" s="51">
        <v>0.5</v>
      </c>
      <c r="E13" s="52" t="s">
        <v>51</v>
      </c>
      <c r="F13" s="52">
        <f>ROUNDUP(D13*0.75,2)</f>
        <v>0.38</v>
      </c>
      <c r="G13" s="53">
        <f>ROUNDUP((K4*D13)+(K5*D13*0.75)+(K6*(D13*2)),0)</f>
        <v>0</v>
      </c>
      <c r="H13" s="53">
        <f>G13+(G13*10/100)</f>
        <v>0</v>
      </c>
      <c r="I13" s="287"/>
      <c r="J13" s="287"/>
      <c r="K13" s="54" t="s">
        <v>57</v>
      </c>
      <c r="L13" s="55">
        <f>ROUNDUP((K4*M13)+(K5*M13*0.75)+(K6*(M13*2)),2)</f>
        <v>0</v>
      </c>
      <c r="M13" s="51">
        <v>0.5</v>
      </c>
      <c r="N13" s="56">
        <f>ROUNDUP(M13*0.75,2)</f>
        <v>0.38</v>
      </c>
      <c r="O13" s="57"/>
      <c r="P13" s="87"/>
      <c r="R13" s="257"/>
      <c r="S13" s="72"/>
      <c r="T13" s="72"/>
      <c r="U13" s="72" t="s">
        <v>86</v>
      </c>
      <c r="V13" s="73" t="s">
        <v>46</v>
      </c>
      <c r="W13" s="72"/>
      <c r="X13" s="73" t="s">
        <v>46</v>
      </c>
      <c r="Y13" s="97"/>
    </row>
    <row r="14" spans="1:25" ht="18.75" customHeight="1" x14ac:dyDescent="0.15">
      <c r="A14" s="257"/>
      <c r="B14" s="50"/>
      <c r="C14" s="50"/>
      <c r="D14" s="51"/>
      <c r="E14" s="52"/>
      <c r="F14" s="52"/>
      <c r="G14" s="53"/>
      <c r="H14" s="53"/>
      <c r="I14" s="287"/>
      <c r="J14" s="287"/>
      <c r="K14" s="54"/>
      <c r="L14" s="55"/>
      <c r="M14" s="51"/>
      <c r="N14" s="56"/>
      <c r="O14" s="57"/>
      <c r="P14" s="87"/>
      <c r="R14" s="257"/>
      <c r="S14" s="72"/>
      <c r="T14" s="72"/>
      <c r="U14" s="72" t="s">
        <v>267</v>
      </c>
      <c r="V14" s="73" t="s">
        <v>48</v>
      </c>
      <c r="W14" s="72"/>
      <c r="X14" s="73" t="s">
        <v>48</v>
      </c>
      <c r="Y14" s="97"/>
    </row>
    <row r="15" spans="1:25" ht="18.75" customHeight="1" x14ac:dyDescent="0.15">
      <c r="A15" s="257"/>
      <c r="B15" s="50"/>
      <c r="C15" s="50"/>
      <c r="D15" s="51"/>
      <c r="E15" s="52"/>
      <c r="F15" s="52"/>
      <c r="G15" s="53"/>
      <c r="H15" s="53"/>
      <c r="I15" s="287"/>
      <c r="J15" s="287"/>
      <c r="K15" s="54"/>
      <c r="L15" s="55"/>
      <c r="M15" s="51"/>
      <c r="N15" s="56"/>
      <c r="O15" s="57"/>
      <c r="P15" s="87"/>
      <c r="R15" s="257"/>
      <c r="S15" s="90"/>
      <c r="T15" s="72"/>
      <c r="U15" s="72" t="s">
        <v>47</v>
      </c>
      <c r="V15" s="73" t="s">
        <v>48</v>
      </c>
      <c r="W15" s="72"/>
      <c r="X15" s="73" t="s">
        <v>48</v>
      </c>
      <c r="Y15" s="97"/>
    </row>
    <row r="16" spans="1:25" ht="18.75" customHeight="1" x14ac:dyDescent="0.15">
      <c r="A16" s="257"/>
      <c r="B16" s="58"/>
      <c r="C16" s="58"/>
      <c r="D16" s="59"/>
      <c r="E16" s="60"/>
      <c r="F16" s="60"/>
      <c r="G16" s="61"/>
      <c r="H16" s="61"/>
      <c r="I16" s="288"/>
      <c r="J16" s="288"/>
      <c r="K16" s="62"/>
      <c r="L16" s="63"/>
      <c r="M16" s="59"/>
      <c r="N16" s="64"/>
      <c r="O16" s="65"/>
      <c r="P16" s="88"/>
      <c r="R16" s="257"/>
      <c r="S16" s="91"/>
      <c r="T16" s="74"/>
      <c r="U16" s="74"/>
      <c r="V16" s="75"/>
      <c r="W16" s="74"/>
      <c r="X16" s="75"/>
      <c r="Y16" s="98"/>
    </row>
    <row r="17" spans="1:25" ht="18.75" customHeight="1" x14ac:dyDescent="0.15">
      <c r="A17" s="257"/>
      <c r="B17" s="50" t="s">
        <v>176</v>
      </c>
      <c r="C17" s="50" t="s">
        <v>91</v>
      </c>
      <c r="D17" s="51">
        <v>50</v>
      </c>
      <c r="E17" s="52" t="s">
        <v>51</v>
      </c>
      <c r="F17" s="52">
        <f>ROUNDUP(D17*0.75,2)</f>
        <v>37.5</v>
      </c>
      <c r="G17" s="53">
        <f>ROUNDUP((K4*D17)+(K5*D17*0.75)+(K6*(D17*2)),0)</f>
        <v>0</v>
      </c>
      <c r="H17" s="53">
        <f>G17+(G17*10/100)</f>
        <v>0</v>
      </c>
      <c r="I17" s="289" t="s">
        <v>177</v>
      </c>
      <c r="J17" s="290"/>
      <c r="K17" s="54" t="s">
        <v>57</v>
      </c>
      <c r="L17" s="55">
        <f>ROUNDUP((K4*M17)+(K5*M17*0.75)+(K6*(M17*2)),2)</f>
        <v>0</v>
      </c>
      <c r="M17" s="51">
        <v>1</v>
      </c>
      <c r="N17" s="56">
        <f>ROUNDUP(M17*0.75,2)</f>
        <v>0.75</v>
      </c>
      <c r="O17" s="57"/>
      <c r="P17" s="87"/>
      <c r="R17" s="257"/>
      <c r="S17" s="90" t="s">
        <v>284</v>
      </c>
      <c r="T17" s="72" t="s">
        <v>91</v>
      </c>
      <c r="U17" s="72"/>
      <c r="V17" s="73">
        <v>20</v>
      </c>
      <c r="W17" s="72" t="s">
        <v>91</v>
      </c>
      <c r="X17" s="73">
        <v>20</v>
      </c>
      <c r="Y17" s="97">
        <v>15</v>
      </c>
    </row>
    <row r="18" spans="1:25" ht="18.75" customHeight="1" x14ac:dyDescent="0.15">
      <c r="A18" s="257"/>
      <c r="B18" s="50"/>
      <c r="C18" s="50"/>
      <c r="D18" s="51"/>
      <c r="E18" s="52"/>
      <c r="F18" s="52"/>
      <c r="G18" s="53"/>
      <c r="H18" s="53"/>
      <c r="I18" s="287"/>
      <c r="J18" s="287"/>
      <c r="K18" s="54" t="s">
        <v>103</v>
      </c>
      <c r="L18" s="55">
        <f>ROUNDUP((K4*M18)+(K5*M18*0.75)+(K6*(M18*2)),2)</f>
        <v>0</v>
      </c>
      <c r="M18" s="51">
        <v>2</v>
      </c>
      <c r="N18" s="56">
        <f>ROUNDUP(M18*0.75,2)</f>
        <v>1.5</v>
      </c>
      <c r="O18" s="57"/>
      <c r="P18" s="87"/>
      <c r="R18" s="257"/>
      <c r="S18" s="90"/>
      <c r="T18" s="72"/>
      <c r="U18" s="72" t="s">
        <v>285</v>
      </c>
      <c r="V18" s="73" t="s">
        <v>262</v>
      </c>
      <c r="W18" s="72"/>
      <c r="X18" s="73" t="s">
        <v>262</v>
      </c>
      <c r="Y18" s="97"/>
    </row>
    <row r="19" spans="1:25" ht="18.75" customHeight="1" x14ac:dyDescent="0.15">
      <c r="A19" s="257"/>
      <c r="B19" s="50"/>
      <c r="C19" s="50"/>
      <c r="D19" s="51"/>
      <c r="E19" s="52"/>
      <c r="F19" s="52"/>
      <c r="G19" s="53"/>
      <c r="H19" s="53"/>
      <c r="I19" s="287"/>
      <c r="J19" s="287"/>
      <c r="K19" s="54" t="s">
        <v>84</v>
      </c>
      <c r="L19" s="55">
        <f>ROUNDUP((K4*M19)+(K5*M19*0.75)+(K6*(M19*2)),2)</f>
        <v>0</v>
      </c>
      <c r="M19" s="51">
        <v>1</v>
      </c>
      <c r="N19" s="56">
        <f>ROUNDUP(M19*0.75,2)</f>
        <v>0.75</v>
      </c>
      <c r="O19" s="57"/>
      <c r="P19" s="87" t="s">
        <v>54</v>
      </c>
      <c r="R19" s="257"/>
      <c r="S19" s="90"/>
      <c r="T19" s="72"/>
      <c r="U19" s="72"/>
      <c r="V19" s="73"/>
      <c r="W19" s="72"/>
      <c r="X19" s="73"/>
      <c r="Y19" s="97"/>
    </row>
    <row r="20" spans="1:25" ht="18.75" customHeight="1" x14ac:dyDescent="0.15">
      <c r="A20" s="257"/>
      <c r="B20" s="50"/>
      <c r="C20" s="50"/>
      <c r="D20" s="51"/>
      <c r="E20" s="52"/>
      <c r="F20" s="52"/>
      <c r="G20" s="53"/>
      <c r="H20" s="53"/>
      <c r="I20" s="287"/>
      <c r="J20" s="287"/>
      <c r="K20" s="54" t="s">
        <v>87</v>
      </c>
      <c r="L20" s="55">
        <f>ROUNDUP((K4*M20)+(K5*M20*0.75)+(K6*(M20*2)),2)</f>
        <v>0</v>
      </c>
      <c r="M20" s="51">
        <v>30</v>
      </c>
      <c r="N20" s="56">
        <f>ROUNDUP(M20*0.75,2)</f>
        <v>22.5</v>
      </c>
      <c r="O20" s="57"/>
      <c r="P20" s="87"/>
      <c r="R20" s="257"/>
      <c r="S20" s="90"/>
      <c r="T20" s="72"/>
      <c r="U20" s="72"/>
      <c r="V20" s="73"/>
      <c r="W20" s="72"/>
      <c r="X20" s="73"/>
      <c r="Y20" s="97"/>
    </row>
    <row r="21" spans="1:25" ht="18.75" customHeight="1" x14ac:dyDescent="0.15">
      <c r="A21" s="257"/>
      <c r="B21" s="50"/>
      <c r="C21" s="50"/>
      <c r="D21" s="51"/>
      <c r="E21" s="52"/>
      <c r="F21" s="52"/>
      <c r="G21" s="53"/>
      <c r="H21" s="53"/>
      <c r="I21" s="287"/>
      <c r="J21" s="287"/>
      <c r="K21" s="54"/>
      <c r="L21" s="55"/>
      <c r="M21" s="51"/>
      <c r="N21" s="56"/>
      <c r="O21" s="57"/>
      <c r="P21" s="87"/>
      <c r="R21" s="257"/>
      <c r="S21" s="91"/>
      <c r="T21" s="74"/>
      <c r="U21" s="74"/>
      <c r="V21" s="75"/>
      <c r="W21" s="74"/>
      <c r="X21" s="75"/>
      <c r="Y21" s="98"/>
    </row>
    <row r="22" spans="1:25" ht="18.75" customHeight="1" x14ac:dyDescent="0.15">
      <c r="A22" s="257"/>
      <c r="B22" s="58"/>
      <c r="C22" s="58"/>
      <c r="D22" s="59"/>
      <c r="E22" s="60"/>
      <c r="F22" s="60"/>
      <c r="G22" s="61"/>
      <c r="H22" s="61"/>
      <c r="I22" s="288"/>
      <c r="J22" s="288"/>
      <c r="K22" s="62"/>
      <c r="L22" s="63"/>
      <c r="M22" s="59"/>
      <c r="N22" s="64"/>
      <c r="O22" s="65"/>
      <c r="P22" s="88"/>
      <c r="R22" s="257"/>
      <c r="S22" s="90" t="s">
        <v>178</v>
      </c>
      <c r="T22" s="72" t="s">
        <v>113</v>
      </c>
      <c r="U22" s="72"/>
      <c r="V22" s="73">
        <v>10</v>
      </c>
      <c r="W22" s="72" t="s">
        <v>113</v>
      </c>
      <c r="X22" s="73">
        <v>10</v>
      </c>
      <c r="Y22" s="97">
        <v>10</v>
      </c>
    </row>
    <row r="23" spans="1:25" ht="18.75" customHeight="1" x14ac:dyDescent="0.15">
      <c r="A23" s="257"/>
      <c r="B23" s="50" t="s">
        <v>178</v>
      </c>
      <c r="C23" s="50" t="s">
        <v>113</v>
      </c>
      <c r="D23" s="51">
        <v>20</v>
      </c>
      <c r="E23" s="52" t="s">
        <v>51</v>
      </c>
      <c r="F23" s="52">
        <f>ROUNDUP(D23*0.75,2)</f>
        <v>15</v>
      </c>
      <c r="G23" s="53">
        <f>ROUNDUP((K4*D23)+(K5*D23*0.75)+(K6*(D23*2)),0)</f>
        <v>0</v>
      </c>
      <c r="H23" s="53">
        <f>G23+(G23*6/100)</f>
        <v>0</v>
      </c>
      <c r="I23" s="289" t="s">
        <v>179</v>
      </c>
      <c r="J23" s="290"/>
      <c r="K23" s="54" t="s">
        <v>120</v>
      </c>
      <c r="L23" s="55">
        <f>ROUNDUP((K4*M23)+(K5*M23*0.75)+(K6*(M23*2)),2)</f>
        <v>0</v>
      </c>
      <c r="M23" s="51">
        <v>1</v>
      </c>
      <c r="N23" s="56">
        <f>ROUNDUP(M23*0.75,2)</f>
        <v>0.75</v>
      </c>
      <c r="O23" s="57"/>
      <c r="P23" s="87" t="s">
        <v>56</v>
      </c>
      <c r="R23" s="257"/>
      <c r="S23" s="90"/>
      <c r="T23" s="72" t="s">
        <v>43</v>
      </c>
      <c r="U23" s="72"/>
      <c r="V23" s="73">
        <v>30</v>
      </c>
      <c r="W23" s="72" t="s">
        <v>43</v>
      </c>
      <c r="X23" s="73">
        <v>20</v>
      </c>
      <c r="Y23" s="97"/>
    </row>
    <row r="24" spans="1:25" ht="18.75" customHeight="1" x14ac:dyDescent="0.15">
      <c r="A24" s="257"/>
      <c r="B24" s="50"/>
      <c r="C24" s="50" t="s">
        <v>110</v>
      </c>
      <c r="D24" s="51">
        <v>10</v>
      </c>
      <c r="E24" s="52" t="s">
        <v>51</v>
      </c>
      <c r="F24" s="52">
        <f>ROUNDUP(D24*0.75,2)</f>
        <v>7.5</v>
      </c>
      <c r="G24" s="53">
        <f>ROUNDUP((K4*D24)+(K5*D24*0.75)+(K6*(D24*2)),0)</f>
        <v>0</v>
      </c>
      <c r="H24" s="53">
        <f>G24</f>
        <v>0</v>
      </c>
      <c r="I24" s="287"/>
      <c r="J24" s="287"/>
      <c r="K24" s="54" t="s">
        <v>45</v>
      </c>
      <c r="L24" s="55">
        <f>ROUNDUP((K4*M24)+(K5*M24*0.75)+(K6*(M24*2)),2)</f>
        <v>0</v>
      </c>
      <c r="M24" s="51">
        <v>60</v>
      </c>
      <c r="N24" s="56">
        <f>ROUNDUP(M24*0.75,2)</f>
        <v>45</v>
      </c>
      <c r="O24" s="57"/>
      <c r="P24" s="87"/>
      <c r="R24" s="257"/>
      <c r="S24" s="90"/>
      <c r="T24" s="72"/>
      <c r="U24" s="72" t="s">
        <v>45</v>
      </c>
      <c r="V24" s="73" t="s">
        <v>46</v>
      </c>
      <c r="W24" s="72"/>
      <c r="X24" s="73" t="s">
        <v>46</v>
      </c>
      <c r="Y24" s="97"/>
    </row>
    <row r="25" spans="1:25" ht="18.75" customHeight="1" x14ac:dyDescent="0.15">
      <c r="A25" s="257"/>
      <c r="B25" s="50"/>
      <c r="C25" s="50" t="s">
        <v>111</v>
      </c>
      <c r="D25" s="51">
        <v>5</v>
      </c>
      <c r="E25" s="52" t="s">
        <v>51</v>
      </c>
      <c r="F25" s="52">
        <f>ROUNDUP(D25*0.75,2)</f>
        <v>3.75</v>
      </c>
      <c r="G25" s="53">
        <f>ROUNDUP((K4*D25)+(K5*D25*0.75)+(K6*(D25*2)),0)</f>
        <v>0</v>
      </c>
      <c r="H25" s="53">
        <f>G25</f>
        <v>0</v>
      </c>
      <c r="I25" s="287"/>
      <c r="J25" s="287"/>
      <c r="K25" s="54" t="s">
        <v>63</v>
      </c>
      <c r="L25" s="55">
        <f>ROUNDUP((K4*M25)+(K5*M25*0.75)+(K6*(M25*2)),2)</f>
        <v>0</v>
      </c>
      <c r="M25" s="51">
        <v>0.1</v>
      </c>
      <c r="N25" s="56">
        <f>ROUNDUP(M25*0.75,2)</f>
        <v>0.08</v>
      </c>
      <c r="O25" s="57"/>
      <c r="P25" s="87"/>
      <c r="R25" s="257"/>
      <c r="S25" s="90"/>
      <c r="T25" s="72"/>
      <c r="U25" s="72"/>
      <c r="V25" s="73"/>
      <c r="W25" s="72"/>
      <c r="X25" s="73"/>
      <c r="Y25" s="97"/>
    </row>
    <row r="26" spans="1:25" ht="18.75" customHeight="1" x14ac:dyDescent="0.15">
      <c r="A26" s="257"/>
      <c r="B26" s="50"/>
      <c r="C26" s="50" t="s">
        <v>43</v>
      </c>
      <c r="D26" s="51">
        <v>40</v>
      </c>
      <c r="E26" s="52" t="s">
        <v>55</v>
      </c>
      <c r="F26" s="52">
        <f>ROUNDUP(D26*0.75,2)</f>
        <v>30</v>
      </c>
      <c r="G26" s="53">
        <f>ROUNDUP((K4*D26)+(K5*D26*0.75)+(K6*(D26*2)),0)</f>
        <v>0</v>
      </c>
      <c r="H26" s="53">
        <f>G26</f>
        <v>0</v>
      </c>
      <c r="I26" s="287"/>
      <c r="J26" s="287"/>
      <c r="K26" s="54" t="s">
        <v>129</v>
      </c>
      <c r="L26" s="55">
        <f>ROUNDUP((K4*M26)+(K5*M26*0.75)+(K6*(M26*2)),2)</f>
        <v>0</v>
      </c>
      <c r="M26" s="51">
        <v>0.5</v>
      </c>
      <c r="N26" s="56">
        <f>ROUNDUP(M26*0.75,2)</f>
        <v>0.38</v>
      </c>
      <c r="O26" s="57" t="s">
        <v>56</v>
      </c>
      <c r="P26" s="87" t="s">
        <v>130</v>
      </c>
      <c r="R26" s="257"/>
      <c r="S26" s="90"/>
      <c r="T26" s="72"/>
      <c r="U26" s="72"/>
      <c r="V26" s="73"/>
      <c r="W26" s="72"/>
      <c r="X26" s="73"/>
      <c r="Y26" s="97"/>
    </row>
    <row r="27" spans="1:25" ht="18.75" customHeight="1" x14ac:dyDescent="0.15">
      <c r="A27" s="257"/>
      <c r="B27" s="50"/>
      <c r="C27" s="50"/>
      <c r="D27" s="51"/>
      <c r="E27" s="52"/>
      <c r="F27" s="52"/>
      <c r="G27" s="53"/>
      <c r="H27" s="53"/>
      <c r="I27" s="287"/>
      <c r="J27" s="287"/>
      <c r="K27" s="54" t="s">
        <v>81</v>
      </c>
      <c r="L27" s="55">
        <f>ROUNDUP((K4*M27)+(K5*M27*0.75)+(K6*(M27*2)),2)</f>
        <v>0</v>
      </c>
      <c r="M27" s="51">
        <v>1</v>
      </c>
      <c r="N27" s="56">
        <f>ROUNDUP(M27*0.75,2)</f>
        <v>0.75</v>
      </c>
      <c r="O27" s="57"/>
      <c r="P27" s="87"/>
      <c r="R27" s="117"/>
      <c r="S27" s="90"/>
      <c r="T27" s="72"/>
      <c r="U27" s="72"/>
      <c r="V27" s="73"/>
      <c r="W27" s="72"/>
      <c r="X27" s="73"/>
      <c r="Y27" s="97"/>
    </row>
    <row r="28" spans="1:25" ht="18.75" customHeight="1" thickBot="1" x14ac:dyDescent="0.2">
      <c r="A28" s="257"/>
      <c r="B28" s="50"/>
      <c r="C28" s="50"/>
      <c r="D28" s="51"/>
      <c r="E28" s="52"/>
      <c r="F28" s="52"/>
      <c r="G28" s="53"/>
      <c r="H28" s="53"/>
      <c r="I28" s="287"/>
      <c r="J28" s="287"/>
      <c r="K28" s="54"/>
      <c r="L28" s="55"/>
      <c r="M28" s="51"/>
      <c r="N28" s="56"/>
      <c r="O28" s="57"/>
      <c r="P28" s="87"/>
      <c r="R28" s="119"/>
      <c r="S28" s="93"/>
      <c r="T28" s="94"/>
      <c r="U28" s="94"/>
      <c r="V28" s="95"/>
      <c r="W28" s="94"/>
      <c r="X28" s="95"/>
      <c r="Y28" s="99"/>
    </row>
    <row r="29" spans="1:25" ht="18.75" customHeight="1" x14ac:dyDescent="0.15">
      <c r="A29" s="257"/>
      <c r="B29" s="50"/>
      <c r="C29" s="50"/>
      <c r="D29" s="51"/>
      <c r="E29" s="52"/>
      <c r="F29" s="52"/>
      <c r="G29" s="53"/>
      <c r="H29" s="53"/>
      <c r="I29" s="287"/>
      <c r="J29" s="287"/>
      <c r="K29" s="54"/>
      <c r="L29" s="55"/>
      <c r="M29" s="51"/>
      <c r="N29" s="56"/>
      <c r="O29" s="57"/>
      <c r="P29" s="87"/>
    </row>
    <row r="30" spans="1:25" ht="18.75" customHeight="1" x14ac:dyDescent="0.15">
      <c r="A30" s="257"/>
      <c r="B30" s="50"/>
      <c r="C30" s="50"/>
      <c r="D30" s="51"/>
      <c r="E30" s="52"/>
      <c r="F30" s="52"/>
      <c r="G30" s="53"/>
      <c r="H30" s="53"/>
      <c r="I30" s="287"/>
      <c r="J30" s="287"/>
      <c r="K30" s="54"/>
      <c r="L30" s="55"/>
      <c r="M30" s="51"/>
      <c r="N30" s="56"/>
      <c r="O30" s="57"/>
      <c r="P30" s="87"/>
    </row>
    <row r="31" spans="1:25" ht="18.75" customHeight="1" thickBot="1" x14ac:dyDescent="0.2">
      <c r="A31" s="258"/>
      <c r="B31" s="78"/>
      <c r="C31" s="78"/>
      <c r="D31" s="79"/>
      <c r="E31" s="80"/>
      <c r="F31" s="80"/>
      <c r="G31" s="81"/>
      <c r="H31" s="81"/>
      <c r="I31" s="291"/>
      <c r="J31" s="291"/>
      <c r="K31" s="82"/>
      <c r="L31" s="83"/>
      <c r="M31" s="79"/>
      <c r="N31" s="84"/>
      <c r="O31" s="85"/>
      <c r="P31" s="89"/>
    </row>
    <row r="32" spans="1:25" ht="18.75" customHeight="1" x14ac:dyDescent="0.15">
      <c r="S32" s="33"/>
      <c r="T32" s="33"/>
      <c r="U32" s="33"/>
      <c r="V32" s="34"/>
      <c r="W32" s="33"/>
      <c r="X32" s="34"/>
      <c r="Y32" s="34"/>
    </row>
    <row r="33" spans="19:25" ht="18.75" customHeight="1" x14ac:dyDescent="0.15">
      <c r="S33" s="33"/>
      <c r="T33" s="33"/>
      <c r="U33" s="33"/>
      <c r="V33" s="34"/>
      <c r="W33" s="33"/>
      <c r="X33" s="34"/>
      <c r="Y33" s="34"/>
    </row>
    <row r="34" spans="19:25" ht="18.75" customHeight="1" x14ac:dyDescent="0.15">
      <c r="S34" s="33"/>
      <c r="T34" s="33"/>
      <c r="U34" s="33"/>
      <c r="V34" s="34"/>
      <c r="W34" s="33"/>
      <c r="X34" s="34"/>
      <c r="Y34" s="34"/>
    </row>
    <row r="35" spans="19:25" ht="18.75" customHeight="1" x14ac:dyDescent="0.15">
      <c r="S35" s="33"/>
      <c r="T35" s="33"/>
      <c r="U35" s="33"/>
      <c r="V35" s="34"/>
      <c r="W35" s="33"/>
      <c r="X35" s="34"/>
      <c r="Y35" s="34"/>
    </row>
    <row r="36" spans="19:25" ht="18.75" customHeight="1" x14ac:dyDescent="0.15">
      <c r="S36" s="33"/>
      <c r="T36" s="33"/>
      <c r="U36" s="33"/>
      <c r="V36" s="34"/>
      <c r="W36" s="33"/>
      <c r="X36" s="34"/>
      <c r="Y36" s="34"/>
    </row>
    <row r="37" spans="19:25" ht="18.75" customHeight="1" x14ac:dyDescent="0.15">
      <c r="S37" s="33"/>
      <c r="T37" s="33"/>
      <c r="U37" s="33"/>
      <c r="V37" s="34"/>
      <c r="W37" s="33"/>
      <c r="X37" s="34"/>
      <c r="Y37" s="34"/>
    </row>
    <row r="38" spans="19:25" ht="18.75" customHeight="1" x14ac:dyDescent="0.15">
      <c r="S38" s="33"/>
      <c r="T38" s="33"/>
      <c r="U38" s="33"/>
      <c r="V38" s="34"/>
      <c r="W38" s="33"/>
      <c r="X38" s="34"/>
      <c r="Y38" s="34"/>
    </row>
    <row r="39" spans="19:25" ht="18.75" customHeight="1" x14ac:dyDescent="0.15">
      <c r="S39" s="33"/>
      <c r="T39" s="33"/>
      <c r="U39" s="33"/>
      <c r="V39" s="34"/>
      <c r="W39" s="33"/>
      <c r="X39" s="34"/>
      <c r="Y39" s="34"/>
    </row>
    <row r="40" spans="19:25" ht="18.75" customHeight="1" x14ac:dyDescent="0.15">
      <c r="S40" s="33"/>
      <c r="T40" s="33"/>
      <c r="U40" s="33"/>
      <c r="V40" s="34"/>
      <c r="W40" s="33"/>
      <c r="X40" s="34"/>
      <c r="Y40" s="34"/>
    </row>
    <row r="41" spans="19:25" ht="18.75" customHeight="1" x14ac:dyDescent="0.15">
      <c r="S41" s="33"/>
      <c r="T41" s="33"/>
      <c r="U41" s="33"/>
      <c r="V41" s="34"/>
      <c r="W41" s="33"/>
      <c r="X41" s="34"/>
      <c r="Y41" s="34"/>
    </row>
    <row r="42" spans="19:25" ht="18.75" customHeight="1" x14ac:dyDescent="0.15">
      <c r="S42" s="33"/>
      <c r="T42" s="33"/>
      <c r="U42" s="33"/>
      <c r="V42" s="34"/>
      <c r="W42" s="33"/>
      <c r="X42" s="34"/>
      <c r="Y42" s="34"/>
    </row>
    <row r="43" spans="19:25" ht="18.75" customHeight="1" x14ac:dyDescent="0.15">
      <c r="S43" s="33"/>
      <c r="T43" s="33"/>
      <c r="U43" s="33"/>
      <c r="V43" s="34"/>
      <c r="W43" s="33"/>
      <c r="X43" s="34"/>
      <c r="Y43" s="34"/>
    </row>
    <row r="44" spans="19:25" ht="18.75" customHeight="1" x14ac:dyDescent="0.15">
      <c r="S44" s="33"/>
      <c r="T44" s="33"/>
      <c r="U44" s="33"/>
      <c r="V44" s="34"/>
      <c r="W44" s="33"/>
      <c r="X44" s="34"/>
      <c r="Y44" s="34"/>
    </row>
    <row r="45" spans="19:25" ht="18.75" customHeight="1" x14ac:dyDescent="0.15">
      <c r="S45" s="33"/>
      <c r="T45" s="33"/>
      <c r="U45" s="33"/>
      <c r="V45" s="34"/>
      <c r="W45" s="33"/>
      <c r="X45" s="34"/>
      <c r="Y45" s="34"/>
    </row>
    <row r="46" spans="19:25" ht="18.75" customHeight="1" x14ac:dyDescent="0.15">
      <c r="S46" s="33"/>
      <c r="T46" s="33"/>
      <c r="U46" s="33"/>
      <c r="V46" s="34"/>
      <c r="W46" s="33"/>
      <c r="X46" s="34"/>
      <c r="Y46" s="34"/>
    </row>
    <row r="47" spans="19:25" ht="18.75" customHeight="1" x14ac:dyDescent="0.15">
      <c r="S47" s="33"/>
      <c r="T47" s="33"/>
      <c r="U47" s="33"/>
      <c r="V47" s="34"/>
      <c r="W47" s="33"/>
      <c r="X47" s="34"/>
      <c r="Y47" s="34"/>
    </row>
    <row r="48" spans="19: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sheetData>
  <mergeCells count="17">
    <mergeCell ref="A7:E7"/>
    <mergeCell ref="R9:R26"/>
    <mergeCell ref="W6:X6"/>
    <mergeCell ref="W7:X7"/>
    <mergeCell ref="A9:A31"/>
    <mergeCell ref="R6:T7"/>
    <mergeCell ref="O7:P7"/>
    <mergeCell ref="I8:J8"/>
    <mergeCell ref="K8:L8"/>
    <mergeCell ref="I9:J16"/>
    <mergeCell ref="I17:J22"/>
    <mergeCell ref="I23:J31"/>
    <mergeCell ref="A1:B1"/>
    <mergeCell ref="C1:K1"/>
    <mergeCell ref="K2:M2"/>
    <mergeCell ref="R5:V5"/>
    <mergeCell ref="O6:P6"/>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zoomScale="60" zoomScaleNormal="60" workbookViewId="0">
      <selection activeCell="H21" sqref="H21"/>
    </sheetView>
  </sheetViews>
  <sheetFormatPr defaultRowHeight="13.5" x14ac:dyDescent="0.15"/>
  <cols>
    <col min="1" max="1" width="4.5" style="122" bestFit="1" customWidth="1"/>
    <col min="2" max="2" width="3.375" style="121" bestFit="1" customWidth="1"/>
    <col min="3" max="8" width="17.625" style="121" customWidth="1"/>
    <col min="9" max="9" width="4.5" style="122" bestFit="1" customWidth="1"/>
    <col min="10" max="10" width="3.375" style="121" bestFit="1" customWidth="1"/>
    <col min="11" max="16" width="17.625" style="121" customWidth="1"/>
    <col min="17" max="16384" width="9" style="121"/>
  </cols>
  <sheetData>
    <row r="1" spans="1:16" ht="65.25" customHeight="1" x14ac:dyDescent="0.15">
      <c r="A1" s="120"/>
      <c r="I1" s="120"/>
    </row>
    <row r="2" spans="1:16" s="122" customFormat="1" ht="21.75" customHeight="1" x14ac:dyDescent="0.15">
      <c r="A2" s="241" t="s">
        <v>301</v>
      </c>
      <c r="B2" s="232" t="s">
        <v>302</v>
      </c>
      <c r="C2" s="233" t="s">
        <v>303</v>
      </c>
      <c r="D2" s="242"/>
      <c r="E2" s="233" t="s">
        <v>304</v>
      </c>
      <c r="F2" s="242"/>
      <c r="G2" s="233" t="s">
        <v>305</v>
      </c>
      <c r="H2" s="242"/>
      <c r="I2" s="241" t="s">
        <v>301</v>
      </c>
      <c r="J2" s="232" t="s">
        <v>302</v>
      </c>
      <c r="K2" s="233" t="s">
        <v>303</v>
      </c>
      <c r="L2" s="233"/>
      <c r="M2" s="233" t="s">
        <v>304</v>
      </c>
      <c r="N2" s="233"/>
      <c r="O2" s="233" t="s">
        <v>305</v>
      </c>
      <c r="P2" s="233"/>
    </row>
    <row r="3" spans="1:16" s="122" customFormat="1" ht="13.5" customHeight="1" x14ac:dyDescent="0.15">
      <c r="A3" s="241"/>
      <c r="B3" s="232"/>
      <c r="C3" s="242"/>
      <c r="D3" s="242"/>
      <c r="E3" s="242"/>
      <c r="F3" s="242"/>
      <c r="G3" s="242"/>
      <c r="H3" s="242"/>
      <c r="I3" s="241"/>
      <c r="J3" s="232"/>
      <c r="K3" s="233"/>
      <c r="L3" s="233"/>
      <c r="M3" s="233"/>
      <c r="N3" s="233"/>
      <c r="O3" s="233"/>
      <c r="P3" s="233"/>
    </row>
    <row r="4" spans="1:16" s="122" customFormat="1" ht="18.75" customHeight="1" x14ac:dyDescent="0.15">
      <c r="A4" s="241"/>
      <c r="B4" s="232"/>
      <c r="C4" s="242"/>
      <c r="D4" s="242"/>
      <c r="E4" s="242"/>
      <c r="F4" s="242"/>
      <c r="G4" s="242"/>
      <c r="H4" s="242"/>
      <c r="I4" s="241"/>
      <c r="J4" s="232"/>
      <c r="K4" s="233"/>
      <c r="L4" s="233"/>
      <c r="M4" s="233"/>
      <c r="N4" s="233"/>
      <c r="O4" s="233"/>
      <c r="P4" s="233"/>
    </row>
    <row r="5" spans="1:16" s="122" customFormat="1" ht="15.75" customHeight="1" x14ac:dyDescent="0.15">
      <c r="A5" s="241"/>
      <c r="B5" s="232"/>
      <c r="C5" s="123" t="s">
        <v>222</v>
      </c>
      <c r="D5" s="123" t="s">
        <v>224</v>
      </c>
      <c r="E5" s="123" t="s">
        <v>222</v>
      </c>
      <c r="F5" s="123" t="s">
        <v>224</v>
      </c>
      <c r="G5" s="123" t="s">
        <v>222</v>
      </c>
      <c r="H5" s="123" t="s">
        <v>224</v>
      </c>
      <c r="I5" s="241"/>
      <c r="J5" s="232"/>
      <c r="K5" s="123" t="s">
        <v>222</v>
      </c>
      <c r="L5" s="123" t="s">
        <v>224</v>
      </c>
      <c r="M5" s="123" t="s">
        <v>222</v>
      </c>
      <c r="N5" s="123" t="s">
        <v>224</v>
      </c>
      <c r="O5" s="123" t="s">
        <v>222</v>
      </c>
      <c r="P5" s="123" t="s">
        <v>224</v>
      </c>
    </row>
    <row r="6" spans="1:16" s="122" customFormat="1" ht="13.5" customHeight="1" x14ac:dyDescent="0.15">
      <c r="A6" s="234">
        <v>1</v>
      </c>
      <c r="B6" s="235" t="s">
        <v>306</v>
      </c>
      <c r="C6" s="124" t="s">
        <v>307</v>
      </c>
      <c r="D6" s="124" t="s">
        <v>308</v>
      </c>
      <c r="E6" s="124" t="s">
        <v>309</v>
      </c>
      <c r="F6" s="125" t="s">
        <v>309</v>
      </c>
      <c r="G6" s="124" t="s">
        <v>309</v>
      </c>
      <c r="H6" s="125" t="s">
        <v>309</v>
      </c>
      <c r="I6" s="238">
        <v>16</v>
      </c>
      <c r="J6" s="235" t="s">
        <v>310</v>
      </c>
      <c r="K6" s="126" t="s">
        <v>311</v>
      </c>
      <c r="L6" s="126" t="s">
        <v>312</v>
      </c>
      <c r="M6" s="126" t="s">
        <v>76</v>
      </c>
      <c r="N6" s="127" t="s">
        <v>313</v>
      </c>
      <c r="O6" s="126" t="s">
        <v>76</v>
      </c>
      <c r="P6" s="126" t="s">
        <v>313</v>
      </c>
    </row>
    <row r="7" spans="1:16" x14ac:dyDescent="0.15">
      <c r="A7" s="234"/>
      <c r="B7" s="236"/>
      <c r="C7" s="124" t="s">
        <v>314</v>
      </c>
      <c r="D7" s="124" t="s">
        <v>315</v>
      </c>
      <c r="E7" s="124" t="s">
        <v>316</v>
      </c>
      <c r="F7" s="125" t="s">
        <v>317</v>
      </c>
      <c r="G7" s="124" t="s">
        <v>264</v>
      </c>
      <c r="H7" s="125" t="s">
        <v>317</v>
      </c>
      <c r="I7" s="239"/>
      <c r="J7" s="236"/>
      <c r="K7" s="124" t="s">
        <v>318</v>
      </c>
      <c r="L7" s="124" t="s">
        <v>319</v>
      </c>
      <c r="M7" s="124" t="s">
        <v>268</v>
      </c>
      <c r="N7" s="125" t="s">
        <v>320</v>
      </c>
      <c r="O7" s="124" t="s">
        <v>268</v>
      </c>
      <c r="P7" s="124" t="s">
        <v>321</v>
      </c>
    </row>
    <row r="8" spans="1:16" x14ac:dyDescent="0.15">
      <c r="A8" s="234"/>
      <c r="B8" s="236"/>
      <c r="C8" s="124" t="s">
        <v>322</v>
      </c>
      <c r="D8" s="124" t="s">
        <v>322</v>
      </c>
      <c r="E8" s="124" t="s">
        <v>265</v>
      </c>
      <c r="F8" s="125" t="s">
        <v>323</v>
      </c>
      <c r="G8" s="124" t="s">
        <v>265</v>
      </c>
      <c r="H8" s="125" t="s">
        <v>324</v>
      </c>
      <c r="I8" s="239"/>
      <c r="J8" s="236"/>
      <c r="K8" s="124" t="s">
        <v>325</v>
      </c>
      <c r="L8" s="124" t="s">
        <v>322</v>
      </c>
      <c r="M8" s="124" t="s">
        <v>326</v>
      </c>
      <c r="N8" s="125" t="s">
        <v>327</v>
      </c>
      <c r="O8" s="124" t="s">
        <v>326</v>
      </c>
      <c r="P8" s="124" t="s">
        <v>327</v>
      </c>
    </row>
    <row r="9" spans="1:16" x14ac:dyDescent="0.15">
      <c r="A9" s="234"/>
      <c r="B9" s="237"/>
      <c r="C9" s="124" t="s">
        <v>328</v>
      </c>
      <c r="D9" s="124" t="s">
        <v>329</v>
      </c>
      <c r="E9" s="124" t="s">
        <v>330</v>
      </c>
      <c r="F9" s="125" t="s">
        <v>88</v>
      </c>
      <c r="G9" s="124" t="s">
        <v>330</v>
      </c>
      <c r="H9" s="125" t="s">
        <v>88</v>
      </c>
      <c r="I9" s="240"/>
      <c r="J9" s="237"/>
      <c r="K9" s="128" t="s">
        <v>331</v>
      </c>
      <c r="L9" s="128" t="s">
        <v>332</v>
      </c>
      <c r="M9" s="128" t="s">
        <v>333</v>
      </c>
      <c r="N9" s="129" t="s">
        <v>88</v>
      </c>
      <c r="O9" s="128" t="s">
        <v>334</v>
      </c>
      <c r="P9" s="128" t="s">
        <v>88</v>
      </c>
    </row>
    <row r="10" spans="1:16" ht="13.5" customHeight="1" x14ac:dyDescent="0.15">
      <c r="A10" s="243">
        <v>2</v>
      </c>
      <c r="B10" s="246" t="s">
        <v>310</v>
      </c>
      <c r="C10" s="126" t="s">
        <v>335</v>
      </c>
      <c r="D10" s="126" t="s">
        <v>336</v>
      </c>
      <c r="E10" s="126" t="s">
        <v>76</v>
      </c>
      <c r="F10" s="127" t="s">
        <v>313</v>
      </c>
      <c r="G10" s="126" t="s">
        <v>76</v>
      </c>
      <c r="H10" s="127" t="s">
        <v>313</v>
      </c>
      <c r="I10" s="248">
        <v>17</v>
      </c>
      <c r="J10" s="246" t="s">
        <v>45</v>
      </c>
      <c r="K10" s="124" t="s">
        <v>337</v>
      </c>
      <c r="L10" s="124" t="s">
        <v>338</v>
      </c>
      <c r="M10" s="124" t="s">
        <v>339</v>
      </c>
      <c r="N10" s="125" t="s">
        <v>76</v>
      </c>
      <c r="O10" s="124" t="s">
        <v>339</v>
      </c>
      <c r="P10" s="124" t="s">
        <v>76</v>
      </c>
    </row>
    <row r="11" spans="1:16" x14ac:dyDescent="0.15">
      <c r="A11" s="244"/>
      <c r="B11" s="236"/>
      <c r="C11" s="124" t="s">
        <v>340</v>
      </c>
      <c r="D11" s="124" t="s">
        <v>319</v>
      </c>
      <c r="E11" s="124" t="s">
        <v>268</v>
      </c>
      <c r="F11" s="125" t="s">
        <v>320</v>
      </c>
      <c r="G11" s="124" t="s">
        <v>268</v>
      </c>
      <c r="H11" s="125" t="s">
        <v>321</v>
      </c>
      <c r="I11" s="239"/>
      <c r="J11" s="236"/>
      <c r="K11" s="124" t="s">
        <v>341</v>
      </c>
      <c r="L11" s="124" t="s">
        <v>342</v>
      </c>
      <c r="M11" s="124" t="s">
        <v>273</v>
      </c>
      <c r="N11" s="125" t="s">
        <v>343</v>
      </c>
      <c r="O11" s="124" t="s">
        <v>273</v>
      </c>
      <c r="P11" s="124" t="s">
        <v>343</v>
      </c>
    </row>
    <row r="12" spans="1:16" x14ac:dyDescent="0.15">
      <c r="A12" s="244"/>
      <c r="B12" s="236"/>
      <c r="C12" s="124" t="s">
        <v>325</v>
      </c>
      <c r="D12" s="124" t="s">
        <v>322</v>
      </c>
      <c r="E12" s="124" t="s">
        <v>326</v>
      </c>
      <c r="F12" s="125" t="s">
        <v>327</v>
      </c>
      <c r="G12" s="124" t="s">
        <v>326</v>
      </c>
      <c r="H12" s="125" t="s">
        <v>327</v>
      </c>
      <c r="I12" s="239"/>
      <c r="J12" s="236"/>
      <c r="K12" s="124" t="s">
        <v>344</v>
      </c>
      <c r="L12" s="124" t="s">
        <v>322</v>
      </c>
      <c r="M12" s="124" t="s">
        <v>345</v>
      </c>
      <c r="N12" s="125" t="s">
        <v>346</v>
      </c>
      <c r="O12" s="124" t="s">
        <v>345</v>
      </c>
      <c r="P12" s="124" t="s">
        <v>346</v>
      </c>
    </row>
    <row r="13" spans="1:16" x14ac:dyDescent="0.15">
      <c r="A13" s="245"/>
      <c r="B13" s="247"/>
      <c r="C13" s="128" t="s">
        <v>347</v>
      </c>
      <c r="D13" s="128" t="s">
        <v>332</v>
      </c>
      <c r="E13" s="128" t="s">
        <v>348</v>
      </c>
      <c r="F13" s="129" t="s">
        <v>88</v>
      </c>
      <c r="G13" s="128" t="s">
        <v>348</v>
      </c>
      <c r="H13" s="129" t="s">
        <v>88</v>
      </c>
      <c r="I13" s="249"/>
      <c r="J13" s="247"/>
      <c r="K13" s="124" t="s">
        <v>349</v>
      </c>
      <c r="L13" s="124" t="s">
        <v>350</v>
      </c>
      <c r="M13" s="124" t="s">
        <v>131</v>
      </c>
      <c r="N13" s="125" t="s">
        <v>351</v>
      </c>
      <c r="O13" s="124" t="s">
        <v>131</v>
      </c>
      <c r="P13" s="124" t="s">
        <v>351</v>
      </c>
    </row>
    <row r="14" spans="1:16" ht="13.5" customHeight="1" x14ac:dyDescent="0.15">
      <c r="A14" s="234">
        <v>3</v>
      </c>
      <c r="B14" s="235" t="s">
        <v>45</v>
      </c>
      <c r="C14" s="124" t="s">
        <v>352</v>
      </c>
      <c r="D14" s="124" t="s">
        <v>338</v>
      </c>
      <c r="E14" s="124" t="s">
        <v>353</v>
      </c>
      <c r="F14" s="125" t="s">
        <v>76</v>
      </c>
      <c r="G14" s="124" t="s">
        <v>353</v>
      </c>
      <c r="H14" s="125" t="s">
        <v>76</v>
      </c>
      <c r="I14" s="238">
        <v>18</v>
      </c>
      <c r="J14" s="235" t="s">
        <v>354</v>
      </c>
      <c r="K14" s="126" t="s">
        <v>355</v>
      </c>
      <c r="L14" s="126" t="s">
        <v>356</v>
      </c>
      <c r="M14" s="126" t="s">
        <v>76</v>
      </c>
      <c r="N14" s="127" t="s">
        <v>353</v>
      </c>
      <c r="O14" s="126" t="s">
        <v>76</v>
      </c>
      <c r="P14" s="126" t="s">
        <v>353</v>
      </c>
    </row>
    <row r="15" spans="1:16" x14ac:dyDescent="0.15">
      <c r="A15" s="234"/>
      <c r="B15" s="236"/>
      <c r="C15" s="124" t="s">
        <v>341</v>
      </c>
      <c r="D15" s="124" t="s">
        <v>342</v>
      </c>
      <c r="E15" s="124" t="s">
        <v>273</v>
      </c>
      <c r="F15" s="125" t="s">
        <v>343</v>
      </c>
      <c r="G15" s="124" t="s">
        <v>273</v>
      </c>
      <c r="H15" s="125" t="s">
        <v>343</v>
      </c>
      <c r="I15" s="239"/>
      <c r="J15" s="236"/>
      <c r="K15" s="124" t="s">
        <v>357</v>
      </c>
      <c r="L15" s="124" t="s">
        <v>332</v>
      </c>
      <c r="M15" s="124" t="s">
        <v>275</v>
      </c>
      <c r="N15" s="125" t="s">
        <v>358</v>
      </c>
      <c r="O15" s="124" t="s">
        <v>275</v>
      </c>
      <c r="P15" s="124" t="s">
        <v>358</v>
      </c>
    </row>
    <row r="16" spans="1:16" x14ac:dyDescent="0.15">
      <c r="A16" s="234"/>
      <c r="B16" s="236"/>
      <c r="C16" s="124" t="s">
        <v>344</v>
      </c>
      <c r="D16" s="124" t="s">
        <v>322</v>
      </c>
      <c r="E16" s="124" t="s">
        <v>345</v>
      </c>
      <c r="F16" s="125" t="s">
        <v>346</v>
      </c>
      <c r="G16" s="124" t="s">
        <v>345</v>
      </c>
      <c r="H16" s="125" t="s">
        <v>346</v>
      </c>
      <c r="I16" s="239"/>
      <c r="J16" s="236"/>
      <c r="K16" s="124" t="s">
        <v>329</v>
      </c>
      <c r="L16" s="124" t="s">
        <v>322</v>
      </c>
      <c r="M16" s="124" t="s">
        <v>359</v>
      </c>
      <c r="N16" s="125" t="s">
        <v>360</v>
      </c>
      <c r="O16" s="124" t="s">
        <v>361</v>
      </c>
      <c r="P16" s="124" t="s">
        <v>360</v>
      </c>
    </row>
    <row r="17" spans="1:16" x14ac:dyDescent="0.15">
      <c r="A17" s="234"/>
      <c r="B17" s="237"/>
      <c r="C17" s="124" t="s">
        <v>349</v>
      </c>
      <c r="D17" s="124" t="s">
        <v>350</v>
      </c>
      <c r="E17" s="124" t="s">
        <v>131</v>
      </c>
      <c r="F17" s="125" t="s">
        <v>351</v>
      </c>
      <c r="G17" s="124" t="s">
        <v>131</v>
      </c>
      <c r="H17" s="125" t="s">
        <v>351</v>
      </c>
      <c r="I17" s="240"/>
      <c r="J17" s="237"/>
      <c r="K17" s="128" t="s">
        <v>328</v>
      </c>
      <c r="L17" s="128"/>
      <c r="M17" s="128" t="s">
        <v>362</v>
      </c>
      <c r="N17" s="129" t="s">
        <v>363</v>
      </c>
      <c r="O17" s="128" t="s">
        <v>362</v>
      </c>
      <c r="P17" s="128" t="s">
        <v>363</v>
      </c>
    </row>
    <row r="18" spans="1:16" ht="13.5" customHeight="1" x14ac:dyDescent="0.15">
      <c r="A18" s="243">
        <v>4</v>
      </c>
      <c r="B18" s="246" t="s">
        <v>354</v>
      </c>
      <c r="C18" s="126" t="s">
        <v>355</v>
      </c>
      <c r="D18" s="126" t="s">
        <v>356</v>
      </c>
      <c r="E18" s="126" t="s">
        <v>76</v>
      </c>
      <c r="F18" s="127" t="s">
        <v>353</v>
      </c>
      <c r="G18" s="126" t="s">
        <v>76</v>
      </c>
      <c r="H18" s="127" t="s">
        <v>353</v>
      </c>
      <c r="I18" s="248">
        <v>19</v>
      </c>
      <c r="J18" s="246" t="s">
        <v>364</v>
      </c>
      <c r="K18" s="124" t="s">
        <v>365</v>
      </c>
      <c r="L18" s="124" t="s">
        <v>366</v>
      </c>
      <c r="M18" s="124" t="s">
        <v>76</v>
      </c>
      <c r="N18" s="125" t="s">
        <v>76</v>
      </c>
      <c r="O18" s="124" t="s">
        <v>76</v>
      </c>
      <c r="P18" s="124" t="s">
        <v>76</v>
      </c>
    </row>
    <row r="19" spans="1:16" x14ac:dyDescent="0.15">
      <c r="A19" s="234"/>
      <c r="B19" s="236"/>
      <c r="C19" s="124" t="s">
        <v>357</v>
      </c>
      <c r="D19" s="124" t="s">
        <v>332</v>
      </c>
      <c r="E19" s="124" t="s">
        <v>275</v>
      </c>
      <c r="F19" s="125" t="s">
        <v>358</v>
      </c>
      <c r="G19" s="124" t="s">
        <v>275</v>
      </c>
      <c r="H19" s="125" t="s">
        <v>358</v>
      </c>
      <c r="I19" s="239"/>
      <c r="J19" s="236"/>
      <c r="K19" s="124" t="s">
        <v>367</v>
      </c>
      <c r="L19" s="124" t="s">
        <v>368</v>
      </c>
      <c r="M19" s="124" t="s">
        <v>369</v>
      </c>
      <c r="N19" s="125" t="s">
        <v>370</v>
      </c>
      <c r="O19" s="124" t="s">
        <v>371</v>
      </c>
      <c r="P19" s="124" t="s">
        <v>370</v>
      </c>
    </row>
    <row r="20" spans="1:16" x14ac:dyDescent="0.15">
      <c r="A20" s="234"/>
      <c r="B20" s="236"/>
      <c r="C20" s="124" t="s">
        <v>329</v>
      </c>
      <c r="D20" s="124" t="s">
        <v>322</v>
      </c>
      <c r="E20" s="124" t="s">
        <v>359</v>
      </c>
      <c r="F20" s="125" t="s">
        <v>360</v>
      </c>
      <c r="G20" s="124" t="s">
        <v>361</v>
      </c>
      <c r="H20" s="125" t="s">
        <v>360</v>
      </c>
      <c r="I20" s="239"/>
      <c r="J20" s="236"/>
      <c r="K20" s="124" t="s">
        <v>344</v>
      </c>
      <c r="L20" s="124" t="s">
        <v>372</v>
      </c>
      <c r="M20" s="124" t="s">
        <v>373</v>
      </c>
      <c r="N20" s="125" t="s">
        <v>374</v>
      </c>
      <c r="O20" s="124" t="s">
        <v>373</v>
      </c>
      <c r="P20" s="124" t="s">
        <v>374</v>
      </c>
    </row>
    <row r="21" spans="1:16" x14ac:dyDescent="0.15">
      <c r="A21" s="250"/>
      <c r="B21" s="247"/>
      <c r="C21" s="128" t="s">
        <v>328</v>
      </c>
      <c r="D21" s="128"/>
      <c r="E21" s="128" t="s">
        <v>375</v>
      </c>
      <c r="F21" s="129" t="s">
        <v>376</v>
      </c>
      <c r="G21" s="128" t="s">
        <v>375</v>
      </c>
      <c r="H21" s="129" t="s">
        <v>376</v>
      </c>
      <c r="I21" s="249"/>
      <c r="J21" s="247"/>
      <c r="K21" s="124"/>
      <c r="L21" s="124" t="s">
        <v>377</v>
      </c>
      <c r="M21" s="124"/>
      <c r="N21" s="125" t="s">
        <v>378</v>
      </c>
      <c r="O21" s="124" t="s">
        <v>88</v>
      </c>
      <c r="P21" s="124" t="s">
        <v>378</v>
      </c>
    </row>
    <row r="22" spans="1:16" ht="13.5" customHeight="1" x14ac:dyDescent="0.15">
      <c r="A22" s="234">
        <v>5</v>
      </c>
      <c r="B22" s="235" t="s">
        <v>364</v>
      </c>
      <c r="C22" s="124" t="s">
        <v>379</v>
      </c>
      <c r="D22" s="124" t="s">
        <v>380</v>
      </c>
      <c r="E22" s="124" t="s">
        <v>76</v>
      </c>
      <c r="F22" s="125" t="s">
        <v>76</v>
      </c>
      <c r="G22" s="124" t="s">
        <v>76</v>
      </c>
      <c r="H22" s="125" t="s">
        <v>76</v>
      </c>
      <c r="I22" s="238">
        <v>20</v>
      </c>
      <c r="J22" s="235" t="s">
        <v>381</v>
      </c>
      <c r="K22" s="126" t="s">
        <v>382</v>
      </c>
      <c r="L22" s="126" t="s">
        <v>383</v>
      </c>
      <c r="M22" s="126" t="s">
        <v>76</v>
      </c>
      <c r="N22" s="127" t="s">
        <v>281</v>
      </c>
      <c r="O22" s="126" t="s">
        <v>76</v>
      </c>
      <c r="P22" s="126" t="s">
        <v>281</v>
      </c>
    </row>
    <row r="23" spans="1:16" x14ac:dyDescent="0.15">
      <c r="A23" s="234"/>
      <c r="B23" s="236"/>
      <c r="C23" s="124" t="s">
        <v>367</v>
      </c>
      <c r="D23" s="124" t="s">
        <v>384</v>
      </c>
      <c r="E23" s="124" t="s">
        <v>369</v>
      </c>
      <c r="F23" s="125" t="s">
        <v>370</v>
      </c>
      <c r="G23" s="124" t="s">
        <v>371</v>
      </c>
      <c r="H23" s="125" t="s">
        <v>370</v>
      </c>
      <c r="I23" s="239"/>
      <c r="J23" s="236"/>
      <c r="K23" s="124" t="s">
        <v>385</v>
      </c>
      <c r="L23" s="124" t="s">
        <v>315</v>
      </c>
      <c r="M23" s="124" t="s">
        <v>386</v>
      </c>
      <c r="N23" s="125" t="s">
        <v>387</v>
      </c>
      <c r="O23" s="124" t="s">
        <v>386</v>
      </c>
      <c r="P23" s="124" t="s">
        <v>388</v>
      </c>
    </row>
    <row r="24" spans="1:16" x14ac:dyDescent="0.15">
      <c r="A24" s="234"/>
      <c r="B24" s="236"/>
      <c r="C24" s="124" t="s">
        <v>344</v>
      </c>
      <c r="D24" s="124" t="s">
        <v>372</v>
      </c>
      <c r="E24" s="124" t="s">
        <v>373</v>
      </c>
      <c r="F24" s="125" t="s">
        <v>374</v>
      </c>
      <c r="G24" s="124" t="s">
        <v>373</v>
      </c>
      <c r="H24" s="125" t="s">
        <v>374</v>
      </c>
      <c r="I24" s="239"/>
      <c r="J24" s="236"/>
      <c r="K24" s="124" t="s">
        <v>389</v>
      </c>
      <c r="L24" s="124" t="s">
        <v>314</v>
      </c>
      <c r="M24" s="124" t="s">
        <v>390</v>
      </c>
      <c r="N24" s="125" t="s">
        <v>391</v>
      </c>
      <c r="O24" s="124" t="s">
        <v>390</v>
      </c>
      <c r="P24" s="124" t="s">
        <v>392</v>
      </c>
    </row>
    <row r="25" spans="1:16" x14ac:dyDescent="0.15">
      <c r="A25" s="234"/>
      <c r="B25" s="237"/>
      <c r="C25" s="124"/>
      <c r="D25" s="124" t="s">
        <v>377</v>
      </c>
      <c r="E25" s="124"/>
      <c r="F25" s="125" t="s">
        <v>378</v>
      </c>
      <c r="G25" s="124" t="s">
        <v>88</v>
      </c>
      <c r="H25" s="125" t="s">
        <v>378</v>
      </c>
      <c r="I25" s="240"/>
      <c r="J25" s="237"/>
      <c r="K25" s="128" t="s">
        <v>393</v>
      </c>
      <c r="L25" s="128" t="s">
        <v>394</v>
      </c>
      <c r="M25" s="128" t="s">
        <v>395</v>
      </c>
      <c r="N25" s="129"/>
      <c r="O25" s="128" t="s">
        <v>395</v>
      </c>
      <c r="P25" s="128"/>
    </row>
    <row r="26" spans="1:16" ht="13.5" customHeight="1" x14ac:dyDescent="0.15">
      <c r="A26" s="243">
        <v>6</v>
      </c>
      <c r="B26" s="246" t="s">
        <v>381</v>
      </c>
      <c r="C26" s="126" t="s">
        <v>382</v>
      </c>
      <c r="D26" s="126" t="s">
        <v>383</v>
      </c>
      <c r="E26" s="126" t="s">
        <v>76</v>
      </c>
      <c r="F26" s="127" t="s">
        <v>281</v>
      </c>
      <c r="G26" s="126" t="s">
        <v>76</v>
      </c>
      <c r="H26" s="127" t="s">
        <v>281</v>
      </c>
      <c r="I26" s="248">
        <v>21</v>
      </c>
      <c r="J26" s="246" t="s">
        <v>396</v>
      </c>
      <c r="K26" s="124" t="s">
        <v>397</v>
      </c>
      <c r="L26" s="124" t="s">
        <v>398</v>
      </c>
      <c r="M26" s="124" t="s">
        <v>76</v>
      </c>
      <c r="N26" s="125" t="s">
        <v>76</v>
      </c>
      <c r="O26" s="124" t="s">
        <v>76</v>
      </c>
      <c r="P26" s="124" t="s">
        <v>76</v>
      </c>
    </row>
    <row r="27" spans="1:16" x14ac:dyDescent="0.15">
      <c r="A27" s="234"/>
      <c r="B27" s="236"/>
      <c r="C27" s="124" t="s">
        <v>385</v>
      </c>
      <c r="D27" s="124" t="s">
        <v>315</v>
      </c>
      <c r="E27" s="124" t="s">
        <v>386</v>
      </c>
      <c r="F27" s="125" t="s">
        <v>387</v>
      </c>
      <c r="G27" s="124" t="s">
        <v>386</v>
      </c>
      <c r="H27" s="125" t="s">
        <v>388</v>
      </c>
      <c r="I27" s="239"/>
      <c r="J27" s="236"/>
      <c r="K27" s="124" t="s">
        <v>399</v>
      </c>
      <c r="L27" s="124" t="s">
        <v>400</v>
      </c>
      <c r="M27" s="124" t="s">
        <v>401</v>
      </c>
      <c r="N27" s="125" t="s">
        <v>402</v>
      </c>
      <c r="O27" s="124" t="s">
        <v>401</v>
      </c>
      <c r="P27" s="124" t="s">
        <v>402</v>
      </c>
    </row>
    <row r="28" spans="1:16" x14ac:dyDescent="0.15">
      <c r="A28" s="234"/>
      <c r="B28" s="236"/>
      <c r="C28" s="124" t="s">
        <v>389</v>
      </c>
      <c r="D28" s="124" t="s">
        <v>314</v>
      </c>
      <c r="E28" s="124" t="s">
        <v>390</v>
      </c>
      <c r="F28" s="125" t="s">
        <v>391</v>
      </c>
      <c r="G28" s="124" t="s">
        <v>390</v>
      </c>
      <c r="H28" s="125" t="s">
        <v>392</v>
      </c>
      <c r="I28" s="239"/>
      <c r="J28" s="236"/>
      <c r="K28" s="124" t="s">
        <v>315</v>
      </c>
      <c r="L28" s="124" t="s">
        <v>322</v>
      </c>
      <c r="M28" s="124" t="s">
        <v>403</v>
      </c>
      <c r="N28" s="125" t="s">
        <v>404</v>
      </c>
      <c r="O28" s="124" t="s">
        <v>405</v>
      </c>
      <c r="P28" s="124" t="s">
        <v>406</v>
      </c>
    </row>
    <row r="29" spans="1:16" x14ac:dyDescent="0.15">
      <c r="A29" s="250"/>
      <c r="B29" s="247"/>
      <c r="C29" s="128" t="s">
        <v>393</v>
      </c>
      <c r="D29" s="128" t="s">
        <v>394</v>
      </c>
      <c r="E29" s="128" t="s">
        <v>395</v>
      </c>
      <c r="F29" s="129"/>
      <c r="G29" s="128" t="s">
        <v>395</v>
      </c>
      <c r="H29" s="129"/>
      <c r="I29" s="249"/>
      <c r="J29" s="247"/>
      <c r="K29" s="124" t="s">
        <v>322</v>
      </c>
      <c r="L29" s="124" t="s">
        <v>328</v>
      </c>
      <c r="M29" s="124" t="s">
        <v>88</v>
      </c>
      <c r="N29" s="125" t="s">
        <v>407</v>
      </c>
      <c r="O29" s="124" t="s">
        <v>88</v>
      </c>
      <c r="P29" s="124" t="s">
        <v>407</v>
      </c>
    </row>
    <row r="30" spans="1:16" ht="13.5" customHeight="1" x14ac:dyDescent="0.15">
      <c r="A30" s="234">
        <v>7</v>
      </c>
      <c r="B30" s="235" t="s">
        <v>396</v>
      </c>
      <c r="C30" s="124" t="s">
        <v>397</v>
      </c>
      <c r="D30" s="124" t="s">
        <v>398</v>
      </c>
      <c r="E30" s="124" t="s">
        <v>76</v>
      </c>
      <c r="F30" s="125" t="s">
        <v>76</v>
      </c>
      <c r="G30" s="124" t="s">
        <v>76</v>
      </c>
      <c r="H30" s="125" t="s">
        <v>76</v>
      </c>
      <c r="I30" s="238">
        <v>22</v>
      </c>
      <c r="J30" s="235" t="s">
        <v>306</v>
      </c>
      <c r="K30" s="126" t="s">
        <v>379</v>
      </c>
      <c r="L30" s="126" t="s">
        <v>408</v>
      </c>
      <c r="M30" s="126" t="s">
        <v>76</v>
      </c>
      <c r="N30" s="127" t="s">
        <v>281</v>
      </c>
      <c r="O30" s="126" t="s">
        <v>76</v>
      </c>
      <c r="P30" s="126" t="s">
        <v>281</v>
      </c>
    </row>
    <row r="31" spans="1:16" x14ac:dyDescent="0.15">
      <c r="A31" s="234"/>
      <c r="B31" s="236"/>
      <c r="C31" s="124" t="s">
        <v>399</v>
      </c>
      <c r="D31" s="124" t="s">
        <v>400</v>
      </c>
      <c r="E31" s="124" t="s">
        <v>401</v>
      </c>
      <c r="F31" s="125" t="s">
        <v>402</v>
      </c>
      <c r="G31" s="124" t="s">
        <v>401</v>
      </c>
      <c r="H31" s="125" t="s">
        <v>402</v>
      </c>
      <c r="I31" s="239"/>
      <c r="J31" s="236"/>
      <c r="K31" s="124" t="s">
        <v>409</v>
      </c>
      <c r="L31" s="124" t="s">
        <v>410</v>
      </c>
      <c r="M31" s="124" t="s">
        <v>282</v>
      </c>
      <c r="N31" s="125" t="s">
        <v>411</v>
      </c>
      <c r="O31" s="124" t="s">
        <v>282</v>
      </c>
      <c r="P31" s="124" t="s">
        <v>411</v>
      </c>
    </row>
    <row r="32" spans="1:16" x14ac:dyDescent="0.15">
      <c r="A32" s="234"/>
      <c r="B32" s="236"/>
      <c r="C32" s="124" t="s">
        <v>315</v>
      </c>
      <c r="D32" s="124" t="s">
        <v>322</v>
      </c>
      <c r="E32" s="124" t="s">
        <v>403</v>
      </c>
      <c r="F32" s="125" t="s">
        <v>404</v>
      </c>
      <c r="G32" s="124" t="s">
        <v>405</v>
      </c>
      <c r="H32" s="125" t="s">
        <v>406</v>
      </c>
      <c r="I32" s="239"/>
      <c r="J32" s="236"/>
      <c r="K32" s="124" t="s">
        <v>332</v>
      </c>
      <c r="L32" s="124" t="s">
        <v>342</v>
      </c>
      <c r="M32" s="124" t="s">
        <v>412</v>
      </c>
      <c r="N32" s="125" t="s">
        <v>413</v>
      </c>
      <c r="O32" s="124" t="s">
        <v>412</v>
      </c>
      <c r="P32" s="124" t="s">
        <v>413</v>
      </c>
    </row>
    <row r="33" spans="1:16" x14ac:dyDescent="0.15">
      <c r="A33" s="234"/>
      <c r="B33" s="237"/>
      <c r="C33" s="124" t="s">
        <v>322</v>
      </c>
      <c r="D33" s="124" t="s">
        <v>328</v>
      </c>
      <c r="E33" s="124" t="s">
        <v>88</v>
      </c>
      <c r="F33" s="125" t="s">
        <v>407</v>
      </c>
      <c r="G33" s="124" t="s">
        <v>88</v>
      </c>
      <c r="H33" s="125" t="s">
        <v>407</v>
      </c>
      <c r="I33" s="240"/>
      <c r="J33" s="237"/>
      <c r="K33" s="128" t="s">
        <v>347</v>
      </c>
      <c r="L33" s="128" t="s">
        <v>414</v>
      </c>
      <c r="M33" s="128" t="s">
        <v>348</v>
      </c>
      <c r="N33" s="129"/>
      <c r="O33" s="128" t="s">
        <v>348</v>
      </c>
      <c r="P33" s="128"/>
    </row>
    <row r="34" spans="1:16" ht="13.5" customHeight="1" x14ac:dyDescent="0.15">
      <c r="A34" s="243">
        <v>8</v>
      </c>
      <c r="B34" s="246" t="s">
        <v>306</v>
      </c>
      <c r="C34" s="126" t="s">
        <v>379</v>
      </c>
      <c r="D34" s="126" t="s">
        <v>408</v>
      </c>
      <c r="E34" s="126" t="s">
        <v>76</v>
      </c>
      <c r="F34" s="127" t="s">
        <v>281</v>
      </c>
      <c r="G34" s="126" t="s">
        <v>76</v>
      </c>
      <c r="H34" s="127" t="s">
        <v>281</v>
      </c>
      <c r="I34" s="248">
        <v>23</v>
      </c>
      <c r="J34" s="246" t="s">
        <v>310</v>
      </c>
      <c r="K34" s="124" t="s">
        <v>382</v>
      </c>
      <c r="L34" s="124" t="s">
        <v>308</v>
      </c>
      <c r="M34" s="124" t="s">
        <v>415</v>
      </c>
      <c r="N34" s="125" t="s">
        <v>76</v>
      </c>
      <c r="O34" s="124" t="s">
        <v>415</v>
      </c>
      <c r="P34" s="124" t="s">
        <v>76</v>
      </c>
    </row>
    <row r="35" spans="1:16" x14ac:dyDescent="0.15">
      <c r="A35" s="234"/>
      <c r="B35" s="236"/>
      <c r="C35" s="124" t="s">
        <v>409</v>
      </c>
      <c r="D35" s="124" t="s">
        <v>410</v>
      </c>
      <c r="E35" s="124" t="s">
        <v>282</v>
      </c>
      <c r="F35" s="125" t="s">
        <v>411</v>
      </c>
      <c r="G35" s="124" t="s">
        <v>282</v>
      </c>
      <c r="H35" s="125" t="s">
        <v>411</v>
      </c>
      <c r="I35" s="239"/>
      <c r="J35" s="236"/>
      <c r="K35" s="124" t="s">
        <v>322</v>
      </c>
      <c r="L35" s="124" t="s">
        <v>322</v>
      </c>
      <c r="M35" s="124" t="s">
        <v>287</v>
      </c>
      <c r="N35" s="125" t="s">
        <v>416</v>
      </c>
      <c r="O35" s="124" t="s">
        <v>287</v>
      </c>
      <c r="P35" s="124" t="s">
        <v>416</v>
      </c>
    </row>
    <row r="36" spans="1:16" x14ac:dyDescent="0.15">
      <c r="A36" s="234"/>
      <c r="B36" s="236"/>
      <c r="C36" s="124" t="s">
        <v>332</v>
      </c>
      <c r="D36" s="124" t="s">
        <v>342</v>
      </c>
      <c r="E36" s="124" t="s">
        <v>412</v>
      </c>
      <c r="F36" s="125" t="s">
        <v>413</v>
      </c>
      <c r="G36" s="124" t="s">
        <v>412</v>
      </c>
      <c r="H36" s="125" t="s">
        <v>413</v>
      </c>
      <c r="I36" s="239"/>
      <c r="J36" s="236"/>
      <c r="K36" s="124" t="s">
        <v>329</v>
      </c>
      <c r="L36" s="124" t="s">
        <v>417</v>
      </c>
      <c r="M36" s="124" t="s">
        <v>418</v>
      </c>
      <c r="N36" s="125" t="s">
        <v>419</v>
      </c>
      <c r="O36" s="124" t="s">
        <v>418</v>
      </c>
      <c r="P36" s="124" t="s">
        <v>420</v>
      </c>
    </row>
    <row r="37" spans="1:16" x14ac:dyDescent="0.15">
      <c r="A37" s="250"/>
      <c r="B37" s="247"/>
      <c r="C37" s="128" t="s">
        <v>347</v>
      </c>
      <c r="D37" s="128" t="s">
        <v>414</v>
      </c>
      <c r="E37" s="128" t="s">
        <v>348</v>
      </c>
      <c r="F37" s="129"/>
      <c r="G37" s="128" t="s">
        <v>348</v>
      </c>
      <c r="H37" s="129"/>
      <c r="I37" s="249"/>
      <c r="J37" s="247"/>
      <c r="K37" s="124" t="s">
        <v>319</v>
      </c>
      <c r="L37" s="124" t="s">
        <v>315</v>
      </c>
      <c r="M37" s="124" t="s">
        <v>376</v>
      </c>
      <c r="N37" s="125" t="s">
        <v>88</v>
      </c>
      <c r="O37" s="124" t="s">
        <v>376</v>
      </c>
      <c r="P37" s="124" t="s">
        <v>88</v>
      </c>
    </row>
    <row r="38" spans="1:16" ht="13.5" customHeight="1" x14ac:dyDescent="0.15">
      <c r="A38" s="234">
        <v>9</v>
      </c>
      <c r="B38" s="235" t="s">
        <v>310</v>
      </c>
      <c r="C38" s="124" t="s">
        <v>382</v>
      </c>
      <c r="D38" s="124" t="s">
        <v>308</v>
      </c>
      <c r="E38" s="124" t="s">
        <v>415</v>
      </c>
      <c r="F38" s="125" t="s">
        <v>76</v>
      </c>
      <c r="G38" s="124" t="s">
        <v>415</v>
      </c>
      <c r="H38" s="125" t="s">
        <v>76</v>
      </c>
      <c r="I38" s="238">
        <v>24</v>
      </c>
      <c r="J38" s="235" t="s">
        <v>45</v>
      </c>
      <c r="K38" s="126" t="s">
        <v>421</v>
      </c>
      <c r="L38" s="126" t="s">
        <v>397</v>
      </c>
      <c r="M38" s="126" t="s">
        <v>422</v>
      </c>
      <c r="N38" s="127" t="s">
        <v>76</v>
      </c>
      <c r="O38" s="126" t="s">
        <v>422</v>
      </c>
      <c r="P38" s="126" t="s">
        <v>76</v>
      </c>
    </row>
    <row r="39" spans="1:16" x14ac:dyDescent="0.15">
      <c r="A39" s="234"/>
      <c r="B39" s="236"/>
      <c r="C39" s="124" t="s">
        <v>322</v>
      </c>
      <c r="D39" s="124" t="s">
        <v>322</v>
      </c>
      <c r="E39" s="124" t="s">
        <v>287</v>
      </c>
      <c r="F39" s="125" t="s">
        <v>416</v>
      </c>
      <c r="G39" s="124" t="s">
        <v>287</v>
      </c>
      <c r="H39" s="125" t="s">
        <v>416</v>
      </c>
      <c r="I39" s="239"/>
      <c r="J39" s="236"/>
      <c r="K39" s="124" t="s">
        <v>423</v>
      </c>
      <c r="L39" s="124" t="s">
        <v>399</v>
      </c>
      <c r="M39" s="124" t="s">
        <v>288</v>
      </c>
      <c r="N39" s="125" t="s">
        <v>424</v>
      </c>
      <c r="O39" s="124" t="s">
        <v>288</v>
      </c>
      <c r="P39" s="124" t="s">
        <v>425</v>
      </c>
    </row>
    <row r="40" spans="1:16" x14ac:dyDescent="0.15">
      <c r="A40" s="234"/>
      <c r="B40" s="236"/>
      <c r="C40" s="124" t="s">
        <v>329</v>
      </c>
      <c r="D40" s="124" t="s">
        <v>417</v>
      </c>
      <c r="E40" s="124" t="s">
        <v>284</v>
      </c>
      <c r="F40" s="125" t="s">
        <v>419</v>
      </c>
      <c r="G40" s="124" t="s">
        <v>284</v>
      </c>
      <c r="H40" s="125" t="s">
        <v>420</v>
      </c>
      <c r="I40" s="239"/>
      <c r="J40" s="236"/>
      <c r="K40" s="124" t="s">
        <v>344</v>
      </c>
      <c r="L40" s="124" t="s">
        <v>315</v>
      </c>
      <c r="M40" s="124" t="s">
        <v>426</v>
      </c>
      <c r="N40" s="125" t="s">
        <v>427</v>
      </c>
      <c r="O40" s="124" t="s">
        <v>426</v>
      </c>
      <c r="P40" s="124" t="s">
        <v>427</v>
      </c>
    </row>
    <row r="41" spans="1:16" x14ac:dyDescent="0.15">
      <c r="A41" s="234"/>
      <c r="B41" s="237"/>
      <c r="C41" s="124" t="s">
        <v>319</v>
      </c>
      <c r="D41" s="124" t="s">
        <v>315</v>
      </c>
      <c r="E41" s="124" t="s">
        <v>363</v>
      </c>
      <c r="F41" s="125" t="s">
        <v>88</v>
      </c>
      <c r="G41" s="124" t="s">
        <v>363</v>
      </c>
      <c r="H41" s="125" t="s">
        <v>88</v>
      </c>
      <c r="I41" s="240"/>
      <c r="J41" s="237"/>
      <c r="K41" s="128" t="s">
        <v>350</v>
      </c>
      <c r="L41" s="128" t="s">
        <v>322</v>
      </c>
      <c r="M41" s="128" t="s">
        <v>139</v>
      </c>
      <c r="N41" s="129" t="s">
        <v>88</v>
      </c>
      <c r="O41" s="128" t="s">
        <v>139</v>
      </c>
      <c r="P41" s="128" t="s">
        <v>88</v>
      </c>
    </row>
    <row r="42" spans="1:16" ht="13.5" customHeight="1" x14ac:dyDescent="0.15">
      <c r="A42" s="243">
        <v>10</v>
      </c>
      <c r="B42" s="246" t="s">
        <v>45</v>
      </c>
      <c r="C42" s="126" t="s">
        <v>428</v>
      </c>
      <c r="D42" s="126" t="s">
        <v>429</v>
      </c>
      <c r="E42" s="126" t="s">
        <v>281</v>
      </c>
      <c r="F42" s="127" t="s">
        <v>76</v>
      </c>
      <c r="G42" s="126" t="s">
        <v>281</v>
      </c>
      <c r="H42" s="127" t="s">
        <v>76</v>
      </c>
      <c r="I42" s="248">
        <v>25</v>
      </c>
      <c r="J42" s="246" t="s">
        <v>354</v>
      </c>
      <c r="K42" s="124" t="s">
        <v>430</v>
      </c>
      <c r="L42" s="124" t="s">
        <v>431</v>
      </c>
      <c r="M42" s="124" t="s">
        <v>353</v>
      </c>
      <c r="N42" s="125" t="s">
        <v>353</v>
      </c>
      <c r="O42" s="124" t="s">
        <v>353</v>
      </c>
      <c r="P42" s="124" t="s">
        <v>353</v>
      </c>
    </row>
    <row r="43" spans="1:16" x14ac:dyDescent="0.15">
      <c r="A43" s="234"/>
      <c r="B43" s="236"/>
      <c r="C43" s="124" t="s">
        <v>417</v>
      </c>
      <c r="D43" s="124" t="s">
        <v>399</v>
      </c>
      <c r="E43" s="124" t="s">
        <v>288</v>
      </c>
      <c r="F43" s="125" t="s">
        <v>424</v>
      </c>
      <c r="G43" s="124" t="s">
        <v>288</v>
      </c>
      <c r="H43" s="125" t="s">
        <v>425</v>
      </c>
      <c r="I43" s="239"/>
      <c r="J43" s="236"/>
      <c r="K43" s="124" t="s">
        <v>315</v>
      </c>
      <c r="L43" s="124" t="s">
        <v>394</v>
      </c>
      <c r="M43" s="124" t="s">
        <v>432</v>
      </c>
      <c r="N43" s="125" t="s">
        <v>433</v>
      </c>
      <c r="O43" s="124" t="s">
        <v>434</v>
      </c>
      <c r="P43" s="124" t="s">
        <v>433</v>
      </c>
    </row>
    <row r="44" spans="1:16" x14ac:dyDescent="0.15">
      <c r="A44" s="234"/>
      <c r="B44" s="236"/>
      <c r="C44" s="124" t="s">
        <v>344</v>
      </c>
      <c r="D44" s="124" t="s">
        <v>315</v>
      </c>
      <c r="E44" s="124" t="s">
        <v>426</v>
      </c>
      <c r="F44" s="125" t="s">
        <v>427</v>
      </c>
      <c r="G44" s="124" t="s">
        <v>426</v>
      </c>
      <c r="H44" s="125" t="s">
        <v>427</v>
      </c>
      <c r="I44" s="239"/>
      <c r="J44" s="236"/>
      <c r="K44" s="124" t="s">
        <v>322</v>
      </c>
      <c r="L44" s="124" t="s">
        <v>322</v>
      </c>
      <c r="M44" s="124" t="s">
        <v>290</v>
      </c>
      <c r="N44" s="125" t="s">
        <v>435</v>
      </c>
      <c r="O44" s="124" t="s">
        <v>290</v>
      </c>
      <c r="P44" s="124" t="s">
        <v>435</v>
      </c>
    </row>
    <row r="45" spans="1:16" x14ac:dyDescent="0.15">
      <c r="A45" s="250"/>
      <c r="B45" s="247"/>
      <c r="C45" s="128" t="s">
        <v>350</v>
      </c>
      <c r="D45" s="128" t="s">
        <v>322</v>
      </c>
      <c r="E45" s="128" t="s">
        <v>139</v>
      </c>
      <c r="F45" s="129" t="s">
        <v>88</v>
      </c>
      <c r="G45" s="128" t="s">
        <v>139</v>
      </c>
      <c r="H45" s="129" t="s">
        <v>88</v>
      </c>
      <c r="I45" s="249"/>
      <c r="J45" s="247"/>
      <c r="K45" s="124" t="s">
        <v>414</v>
      </c>
      <c r="L45" s="124"/>
      <c r="M45" s="124" t="s">
        <v>88</v>
      </c>
      <c r="N45" s="125"/>
      <c r="O45" s="124" t="s">
        <v>88</v>
      </c>
      <c r="P45" s="124"/>
    </row>
    <row r="46" spans="1:16" ht="13.5" customHeight="1" x14ac:dyDescent="0.15">
      <c r="A46" s="234">
        <v>11</v>
      </c>
      <c r="B46" s="235" t="s">
        <v>354</v>
      </c>
      <c r="C46" s="124" t="s">
        <v>430</v>
      </c>
      <c r="D46" s="124" t="s">
        <v>431</v>
      </c>
      <c r="E46" s="124" t="s">
        <v>353</v>
      </c>
      <c r="F46" s="125" t="s">
        <v>353</v>
      </c>
      <c r="G46" s="124" t="s">
        <v>353</v>
      </c>
      <c r="H46" s="125" t="s">
        <v>353</v>
      </c>
      <c r="I46" s="238">
        <v>26</v>
      </c>
      <c r="J46" s="235" t="s">
        <v>364</v>
      </c>
      <c r="K46" s="126" t="s">
        <v>431</v>
      </c>
      <c r="L46" s="126" t="s">
        <v>436</v>
      </c>
      <c r="M46" s="126" t="s">
        <v>353</v>
      </c>
      <c r="N46" s="127" t="s">
        <v>76</v>
      </c>
      <c r="O46" s="126" t="s">
        <v>353</v>
      </c>
      <c r="P46" s="126" t="s">
        <v>76</v>
      </c>
    </row>
    <row r="47" spans="1:16" x14ac:dyDescent="0.15">
      <c r="A47" s="234"/>
      <c r="B47" s="236"/>
      <c r="C47" s="124" t="s">
        <v>315</v>
      </c>
      <c r="D47" s="124" t="s">
        <v>394</v>
      </c>
      <c r="E47" s="124" t="s">
        <v>432</v>
      </c>
      <c r="F47" s="125" t="s">
        <v>433</v>
      </c>
      <c r="G47" s="124" t="s">
        <v>434</v>
      </c>
      <c r="H47" s="125" t="s">
        <v>433</v>
      </c>
      <c r="I47" s="239"/>
      <c r="J47" s="236"/>
      <c r="K47" s="124" t="s">
        <v>437</v>
      </c>
      <c r="L47" s="124" t="s">
        <v>438</v>
      </c>
      <c r="M47" s="124" t="s">
        <v>273</v>
      </c>
      <c r="N47" s="125" t="s">
        <v>439</v>
      </c>
      <c r="O47" s="124" t="s">
        <v>291</v>
      </c>
      <c r="P47" s="124" t="s">
        <v>439</v>
      </c>
    </row>
    <row r="48" spans="1:16" x14ac:dyDescent="0.15">
      <c r="A48" s="234"/>
      <c r="B48" s="236"/>
      <c r="C48" s="124" t="s">
        <v>322</v>
      </c>
      <c r="D48" s="124" t="s">
        <v>322</v>
      </c>
      <c r="E48" s="124" t="s">
        <v>290</v>
      </c>
      <c r="F48" s="125" t="s">
        <v>435</v>
      </c>
      <c r="G48" s="124" t="s">
        <v>290</v>
      </c>
      <c r="H48" s="125" t="s">
        <v>435</v>
      </c>
      <c r="I48" s="239"/>
      <c r="J48" s="236"/>
      <c r="K48" s="124" t="s">
        <v>399</v>
      </c>
      <c r="L48" s="124" t="s">
        <v>315</v>
      </c>
      <c r="M48" s="124" t="s">
        <v>440</v>
      </c>
      <c r="N48" s="125" t="s">
        <v>441</v>
      </c>
      <c r="O48" s="124" t="s">
        <v>440</v>
      </c>
      <c r="P48" s="124" t="s">
        <v>441</v>
      </c>
    </row>
    <row r="49" spans="1:17" x14ac:dyDescent="0.15">
      <c r="A49" s="234"/>
      <c r="B49" s="237"/>
      <c r="C49" s="124" t="s">
        <v>414</v>
      </c>
      <c r="D49" s="124"/>
      <c r="E49" s="124" t="s">
        <v>88</v>
      </c>
      <c r="F49" s="125"/>
      <c r="G49" s="124" t="s">
        <v>88</v>
      </c>
      <c r="H49" s="125"/>
      <c r="I49" s="240"/>
      <c r="J49" s="237"/>
      <c r="K49" s="128"/>
      <c r="L49" s="128" t="s">
        <v>442</v>
      </c>
      <c r="M49" s="128"/>
      <c r="N49" s="129" t="s">
        <v>443</v>
      </c>
      <c r="O49" s="128"/>
      <c r="P49" s="128" t="s">
        <v>443</v>
      </c>
    </row>
    <row r="50" spans="1:17" ht="13.5" customHeight="1" x14ac:dyDescent="0.15">
      <c r="A50" s="251">
        <v>12</v>
      </c>
      <c r="B50" s="246" t="s">
        <v>364</v>
      </c>
      <c r="C50" s="126" t="s">
        <v>431</v>
      </c>
      <c r="D50" s="126" t="s">
        <v>436</v>
      </c>
      <c r="E50" s="126" t="s">
        <v>353</v>
      </c>
      <c r="F50" s="127" t="s">
        <v>76</v>
      </c>
      <c r="G50" s="126" t="s">
        <v>353</v>
      </c>
      <c r="H50" s="127" t="s">
        <v>76</v>
      </c>
      <c r="I50" s="248">
        <v>27</v>
      </c>
      <c r="J50" s="246" t="s">
        <v>381</v>
      </c>
      <c r="K50" s="124" t="s">
        <v>444</v>
      </c>
      <c r="L50" s="124" t="s">
        <v>308</v>
      </c>
      <c r="M50" s="124" t="s">
        <v>76</v>
      </c>
      <c r="N50" s="125" t="s">
        <v>76</v>
      </c>
      <c r="O50" s="124" t="s">
        <v>76</v>
      </c>
      <c r="P50" s="124" t="s">
        <v>76</v>
      </c>
    </row>
    <row r="51" spans="1:17" x14ac:dyDescent="0.15">
      <c r="A51" s="234"/>
      <c r="B51" s="236"/>
      <c r="C51" s="124" t="s">
        <v>437</v>
      </c>
      <c r="D51" s="124" t="s">
        <v>438</v>
      </c>
      <c r="E51" s="124" t="s">
        <v>273</v>
      </c>
      <c r="F51" s="125" t="s">
        <v>439</v>
      </c>
      <c r="G51" s="124" t="s">
        <v>291</v>
      </c>
      <c r="H51" s="125" t="s">
        <v>439</v>
      </c>
      <c r="I51" s="239"/>
      <c r="J51" s="236"/>
      <c r="K51" s="124" t="s">
        <v>445</v>
      </c>
      <c r="L51" s="124" t="s">
        <v>399</v>
      </c>
      <c r="M51" s="124" t="s">
        <v>446</v>
      </c>
      <c r="N51" s="125" t="s">
        <v>447</v>
      </c>
      <c r="O51" s="124" t="s">
        <v>446</v>
      </c>
      <c r="P51" s="124" t="s">
        <v>448</v>
      </c>
    </row>
    <row r="52" spans="1:17" x14ac:dyDescent="0.15">
      <c r="A52" s="234"/>
      <c r="B52" s="236"/>
      <c r="C52" s="124" t="s">
        <v>399</v>
      </c>
      <c r="D52" s="124" t="s">
        <v>315</v>
      </c>
      <c r="E52" s="124" t="s">
        <v>440</v>
      </c>
      <c r="F52" s="125" t="s">
        <v>441</v>
      </c>
      <c r="G52" s="124" t="s">
        <v>440</v>
      </c>
      <c r="H52" s="125" t="s">
        <v>441</v>
      </c>
      <c r="I52" s="239"/>
      <c r="J52" s="236"/>
      <c r="K52" s="124" t="s">
        <v>449</v>
      </c>
      <c r="L52" s="124" t="s">
        <v>319</v>
      </c>
      <c r="M52" s="124" t="s">
        <v>450</v>
      </c>
      <c r="N52" s="125" t="s">
        <v>451</v>
      </c>
      <c r="O52" s="124" t="s">
        <v>450</v>
      </c>
      <c r="P52" s="124" t="s">
        <v>451</v>
      </c>
    </row>
    <row r="53" spans="1:17" x14ac:dyDescent="0.15">
      <c r="A53" s="250"/>
      <c r="B53" s="247"/>
      <c r="C53" s="128" t="s">
        <v>349</v>
      </c>
      <c r="D53" s="128" t="s">
        <v>442</v>
      </c>
      <c r="E53" s="128" t="s">
        <v>131</v>
      </c>
      <c r="F53" s="129" t="s">
        <v>334</v>
      </c>
      <c r="G53" s="128" t="s">
        <v>131</v>
      </c>
      <c r="H53" s="129" t="s">
        <v>334</v>
      </c>
      <c r="I53" s="249"/>
      <c r="J53" s="247"/>
      <c r="K53" s="124" t="s">
        <v>139</v>
      </c>
      <c r="L53" s="124" t="s">
        <v>322</v>
      </c>
      <c r="M53" s="124" t="s">
        <v>452</v>
      </c>
      <c r="N53" s="125" t="s">
        <v>453</v>
      </c>
      <c r="O53" s="124" t="s">
        <v>452</v>
      </c>
      <c r="P53" s="124" t="s">
        <v>453</v>
      </c>
    </row>
    <row r="54" spans="1:17" ht="13.5" customHeight="1" x14ac:dyDescent="0.15">
      <c r="A54" s="252">
        <v>13</v>
      </c>
      <c r="B54" s="235" t="s">
        <v>381</v>
      </c>
      <c r="C54" s="124" t="s">
        <v>444</v>
      </c>
      <c r="D54" s="124" t="s">
        <v>308</v>
      </c>
      <c r="E54" s="124" t="s">
        <v>76</v>
      </c>
      <c r="F54" s="125" t="s">
        <v>76</v>
      </c>
      <c r="G54" s="124" t="s">
        <v>76</v>
      </c>
      <c r="H54" s="125" t="s">
        <v>76</v>
      </c>
      <c r="I54" s="238">
        <v>28</v>
      </c>
      <c r="J54" s="235" t="s">
        <v>396</v>
      </c>
      <c r="K54" s="126" t="s">
        <v>454</v>
      </c>
      <c r="L54" s="126" t="s">
        <v>454</v>
      </c>
      <c r="M54" s="126" t="s">
        <v>339</v>
      </c>
      <c r="N54" s="127" t="s">
        <v>76</v>
      </c>
      <c r="O54" s="126" t="s">
        <v>339</v>
      </c>
      <c r="P54" s="126" t="s">
        <v>76</v>
      </c>
    </row>
    <row r="55" spans="1:17" x14ac:dyDescent="0.15">
      <c r="A55" s="234"/>
      <c r="B55" s="236"/>
      <c r="C55" s="124" t="s">
        <v>445</v>
      </c>
      <c r="D55" s="124" t="s">
        <v>399</v>
      </c>
      <c r="E55" s="124" t="s">
        <v>446</v>
      </c>
      <c r="F55" s="125" t="s">
        <v>447</v>
      </c>
      <c r="G55" s="124" t="s">
        <v>446</v>
      </c>
      <c r="H55" s="125" t="s">
        <v>448</v>
      </c>
      <c r="I55" s="239"/>
      <c r="J55" s="236"/>
      <c r="K55" s="124" t="s">
        <v>322</v>
      </c>
      <c r="L55" s="124" t="s">
        <v>455</v>
      </c>
      <c r="M55" s="124" t="s">
        <v>456</v>
      </c>
      <c r="N55" s="125" t="s">
        <v>457</v>
      </c>
      <c r="O55" s="124" t="s">
        <v>456</v>
      </c>
      <c r="P55" s="124" t="s">
        <v>457</v>
      </c>
    </row>
    <row r="56" spans="1:17" x14ac:dyDescent="0.15">
      <c r="A56" s="234"/>
      <c r="B56" s="236"/>
      <c r="C56" s="124" t="s">
        <v>449</v>
      </c>
      <c r="D56" s="124" t="s">
        <v>319</v>
      </c>
      <c r="E56" s="124" t="s">
        <v>450</v>
      </c>
      <c r="F56" s="125" t="s">
        <v>451</v>
      </c>
      <c r="G56" s="124" t="s">
        <v>450</v>
      </c>
      <c r="H56" s="125" t="s">
        <v>451</v>
      </c>
      <c r="I56" s="239"/>
      <c r="J56" s="236"/>
      <c r="K56" s="124" t="s">
        <v>458</v>
      </c>
      <c r="L56" s="124" t="s">
        <v>459</v>
      </c>
      <c r="M56" s="124" t="s">
        <v>323</v>
      </c>
      <c r="N56" s="125" t="s">
        <v>460</v>
      </c>
      <c r="O56" s="124" t="s">
        <v>324</v>
      </c>
      <c r="P56" s="124" t="s">
        <v>461</v>
      </c>
    </row>
    <row r="57" spans="1:17" x14ac:dyDescent="0.15">
      <c r="A57" s="234"/>
      <c r="B57" s="237"/>
      <c r="C57" s="124" t="s">
        <v>328</v>
      </c>
      <c r="D57" s="124" t="s">
        <v>322</v>
      </c>
      <c r="E57" s="124" t="s">
        <v>362</v>
      </c>
      <c r="F57" s="125" t="s">
        <v>462</v>
      </c>
      <c r="G57" s="124" t="s">
        <v>362</v>
      </c>
      <c r="H57" s="125" t="s">
        <v>462</v>
      </c>
      <c r="I57" s="240"/>
      <c r="J57" s="237"/>
      <c r="K57" s="128"/>
      <c r="L57" s="128" t="s">
        <v>463</v>
      </c>
      <c r="M57" s="128" t="s">
        <v>464</v>
      </c>
      <c r="N57" s="129" t="s">
        <v>465</v>
      </c>
      <c r="O57" s="128" t="s">
        <v>464</v>
      </c>
      <c r="P57" s="129" t="s">
        <v>465</v>
      </c>
      <c r="Q57" s="130"/>
    </row>
    <row r="58" spans="1:17" ht="13.5" customHeight="1" x14ac:dyDescent="0.15">
      <c r="A58" s="243">
        <v>14</v>
      </c>
      <c r="B58" s="246" t="s">
        <v>396</v>
      </c>
      <c r="C58" s="126" t="s">
        <v>466</v>
      </c>
      <c r="D58" s="126" t="s">
        <v>466</v>
      </c>
      <c r="E58" s="126" t="s">
        <v>353</v>
      </c>
      <c r="F58" s="127" t="s">
        <v>76</v>
      </c>
      <c r="G58" s="126" t="s">
        <v>353</v>
      </c>
      <c r="H58" s="127" t="s">
        <v>76</v>
      </c>
      <c r="I58" s="248">
        <v>29</v>
      </c>
      <c r="J58" s="246" t="s">
        <v>306</v>
      </c>
      <c r="K58" s="124" t="s">
        <v>307</v>
      </c>
      <c r="L58" s="124" t="s">
        <v>308</v>
      </c>
      <c r="M58" s="124" t="s">
        <v>353</v>
      </c>
      <c r="N58" s="125" t="s">
        <v>353</v>
      </c>
      <c r="O58" s="124" t="s">
        <v>353</v>
      </c>
      <c r="P58" s="124" t="s">
        <v>353</v>
      </c>
    </row>
    <row r="59" spans="1:17" x14ac:dyDescent="0.15">
      <c r="A59" s="234"/>
      <c r="B59" s="236"/>
      <c r="C59" s="124" t="s">
        <v>322</v>
      </c>
      <c r="D59" s="124" t="s">
        <v>467</v>
      </c>
      <c r="E59" s="124" t="s">
        <v>456</v>
      </c>
      <c r="F59" s="125" t="s">
        <v>457</v>
      </c>
      <c r="G59" s="124" t="s">
        <v>456</v>
      </c>
      <c r="H59" s="125" t="s">
        <v>457</v>
      </c>
      <c r="I59" s="239"/>
      <c r="J59" s="236"/>
      <c r="K59" s="124" t="s">
        <v>314</v>
      </c>
      <c r="L59" s="124" t="s">
        <v>315</v>
      </c>
      <c r="M59" s="124" t="s">
        <v>316</v>
      </c>
      <c r="N59" s="125" t="s">
        <v>317</v>
      </c>
      <c r="O59" s="124" t="s">
        <v>264</v>
      </c>
      <c r="P59" s="124" t="s">
        <v>317</v>
      </c>
    </row>
    <row r="60" spans="1:17" x14ac:dyDescent="0.15">
      <c r="A60" s="234"/>
      <c r="B60" s="236"/>
      <c r="C60" s="124" t="s">
        <v>458</v>
      </c>
      <c r="D60" s="124" t="s">
        <v>459</v>
      </c>
      <c r="E60" s="124" t="s">
        <v>323</v>
      </c>
      <c r="F60" s="125" t="s">
        <v>460</v>
      </c>
      <c r="G60" s="124" t="s">
        <v>324</v>
      </c>
      <c r="H60" s="125" t="s">
        <v>461</v>
      </c>
      <c r="I60" s="239"/>
      <c r="J60" s="236"/>
      <c r="K60" s="124" t="s">
        <v>322</v>
      </c>
      <c r="L60" s="124" t="s">
        <v>322</v>
      </c>
      <c r="M60" s="124" t="s">
        <v>265</v>
      </c>
      <c r="N60" s="125" t="s">
        <v>323</v>
      </c>
      <c r="O60" s="124" t="s">
        <v>265</v>
      </c>
      <c r="P60" s="124" t="s">
        <v>324</v>
      </c>
    </row>
    <row r="61" spans="1:17" x14ac:dyDescent="0.15">
      <c r="A61" s="250"/>
      <c r="B61" s="247"/>
      <c r="C61" s="128"/>
      <c r="D61" s="128" t="s">
        <v>350</v>
      </c>
      <c r="E61" s="128" t="s">
        <v>464</v>
      </c>
      <c r="F61" s="129" t="s">
        <v>468</v>
      </c>
      <c r="G61" s="128" t="s">
        <v>464</v>
      </c>
      <c r="H61" s="129" t="s">
        <v>468</v>
      </c>
      <c r="I61" s="249"/>
      <c r="J61" s="247"/>
      <c r="K61" s="124" t="s">
        <v>328</v>
      </c>
      <c r="L61" s="124" t="s">
        <v>329</v>
      </c>
      <c r="M61" s="124" t="s">
        <v>469</v>
      </c>
      <c r="N61" s="125" t="s">
        <v>88</v>
      </c>
      <c r="O61" s="124" t="s">
        <v>469</v>
      </c>
      <c r="P61" s="124" t="s">
        <v>88</v>
      </c>
    </row>
    <row r="62" spans="1:17" ht="13.5" customHeight="1" x14ac:dyDescent="0.15">
      <c r="A62" s="234">
        <v>15</v>
      </c>
      <c r="B62" s="235" t="s">
        <v>306</v>
      </c>
      <c r="C62" s="124" t="s">
        <v>307</v>
      </c>
      <c r="D62" s="124" t="s">
        <v>308</v>
      </c>
      <c r="E62" s="124" t="s">
        <v>353</v>
      </c>
      <c r="F62" s="125" t="s">
        <v>353</v>
      </c>
      <c r="G62" s="124" t="s">
        <v>353</v>
      </c>
      <c r="H62" s="125" t="s">
        <v>353</v>
      </c>
      <c r="I62" s="238">
        <v>30</v>
      </c>
      <c r="J62" s="235" t="s">
        <v>310</v>
      </c>
      <c r="K62" s="126" t="s">
        <v>431</v>
      </c>
      <c r="L62" s="126" t="s">
        <v>466</v>
      </c>
      <c r="M62" s="126" t="s">
        <v>76</v>
      </c>
      <c r="N62" s="127" t="s">
        <v>353</v>
      </c>
      <c r="O62" s="126" t="s">
        <v>76</v>
      </c>
      <c r="P62" s="126" t="s">
        <v>353</v>
      </c>
    </row>
    <row r="63" spans="1:17" x14ac:dyDescent="0.15">
      <c r="A63" s="234"/>
      <c r="B63" s="236"/>
      <c r="C63" s="124" t="s">
        <v>314</v>
      </c>
      <c r="D63" s="124" t="s">
        <v>315</v>
      </c>
      <c r="E63" s="124" t="s">
        <v>316</v>
      </c>
      <c r="F63" s="125" t="s">
        <v>317</v>
      </c>
      <c r="G63" s="124" t="s">
        <v>264</v>
      </c>
      <c r="H63" s="125" t="s">
        <v>317</v>
      </c>
      <c r="I63" s="239"/>
      <c r="J63" s="236"/>
      <c r="K63" s="124" t="s">
        <v>470</v>
      </c>
      <c r="L63" s="124" t="s">
        <v>471</v>
      </c>
      <c r="M63" s="124" t="s">
        <v>268</v>
      </c>
      <c r="N63" s="125" t="s">
        <v>472</v>
      </c>
      <c r="O63" s="124" t="s">
        <v>268</v>
      </c>
      <c r="P63" s="124" t="s">
        <v>473</v>
      </c>
    </row>
    <row r="64" spans="1:17" x14ac:dyDescent="0.15">
      <c r="A64" s="234"/>
      <c r="B64" s="236"/>
      <c r="C64" s="124" t="s">
        <v>322</v>
      </c>
      <c r="D64" s="124" t="s">
        <v>322</v>
      </c>
      <c r="E64" s="124" t="s">
        <v>265</v>
      </c>
      <c r="F64" s="125" t="s">
        <v>323</v>
      </c>
      <c r="G64" s="124" t="s">
        <v>265</v>
      </c>
      <c r="H64" s="125" t="s">
        <v>324</v>
      </c>
      <c r="I64" s="239"/>
      <c r="J64" s="236"/>
      <c r="K64" s="124" t="s">
        <v>325</v>
      </c>
      <c r="L64" s="124" t="s">
        <v>322</v>
      </c>
      <c r="M64" s="124" t="s">
        <v>326</v>
      </c>
      <c r="N64" s="125" t="s">
        <v>427</v>
      </c>
      <c r="O64" s="124" t="s">
        <v>326</v>
      </c>
      <c r="P64" s="124" t="s">
        <v>427</v>
      </c>
    </row>
    <row r="65" spans="1:16" x14ac:dyDescent="0.15">
      <c r="A65" s="234"/>
      <c r="B65" s="237"/>
      <c r="C65" s="124" t="s">
        <v>328</v>
      </c>
      <c r="D65" s="124" t="s">
        <v>329</v>
      </c>
      <c r="E65" s="124" t="s">
        <v>469</v>
      </c>
      <c r="F65" s="125" t="s">
        <v>88</v>
      </c>
      <c r="G65" s="124" t="s">
        <v>469</v>
      </c>
      <c r="H65" s="125" t="s">
        <v>88</v>
      </c>
      <c r="I65" s="240"/>
      <c r="J65" s="237"/>
      <c r="K65" s="124"/>
      <c r="L65" s="124" t="s">
        <v>332</v>
      </c>
      <c r="M65" s="124" t="s">
        <v>289</v>
      </c>
      <c r="N65" s="125" t="s">
        <v>88</v>
      </c>
      <c r="O65" s="124" t="s">
        <v>289</v>
      </c>
      <c r="P65" s="128" t="s">
        <v>88</v>
      </c>
    </row>
    <row r="66" spans="1:16" x14ac:dyDescent="0.15">
      <c r="A66" s="131"/>
      <c r="B66" s="132"/>
      <c r="C66" s="132"/>
      <c r="D66" s="132"/>
      <c r="E66" s="132"/>
      <c r="F66" s="132"/>
      <c r="G66" s="132"/>
      <c r="H66" s="132"/>
      <c r="I66" s="253"/>
      <c r="J66" s="253"/>
      <c r="K66" s="133"/>
      <c r="L66" s="133"/>
      <c r="M66" s="133"/>
      <c r="N66" s="133"/>
      <c r="O66" s="133"/>
      <c r="P66" s="133"/>
    </row>
    <row r="67" spans="1:16" x14ac:dyDescent="0.15">
      <c r="A67" s="134"/>
      <c r="B67" s="135"/>
      <c r="C67" s="135"/>
      <c r="D67" s="135"/>
      <c r="E67" s="135"/>
      <c r="F67" s="135"/>
      <c r="G67" s="135"/>
      <c r="H67" s="135"/>
      <c r="I67" s="254"/>
      <c r="J67" s="255"/>
      <c r="K67" s="136"/>
      <c r="L67" s="136"/>
      <c r="M67" s="136"/>
      <c r="N67" s="136"/>
      <c r="O67" s="136"/>
      <c r="P67" s="136"/>
    </row>
    <row r="68" spans="1:16" x14ac:dyDescent="0.15">
      <c r="I68" s="254"/>
      <c r="J68" s="255"/>
      <c r="K68" s="136"/>
      <c r="L68" s="136"/>
      <c r="M68" s="136"/>
      <c r="N68" s="136"/>
      <c r="O68" s="136"/>
      <c r="P68" s="136"/>
    </row>
    <row r="69" spans="1:16" x14ac:dyDescent="0.15">
      <c r="I69" s="254"/>
      <c r="J69" s="255"/>
      <c r="K69" s="136"/>
      <c r="L69" s="136"/>
      <c r="M69" s="136"/>
      <c r="N69" s="136"/>
      <c r="O69" s="136"/>
      <c r="P69" s="136"/>
    </row>
  </sheetData>
  <mergeCells count="72">
    <mergeCell ref="I66:I69"/>
    <mergeCell ref="J66:J69"/>
    <mergeCell ref="A58:A61"/>
    <mergeCell ref="B58:B61"/>
    <mergeCell ref="I58:I61"/>
    <mergeCell ref="J58:J61"/>
    <mergeCell ref="A62:A65"/>
    <mergeCell ref="B62:B65"/>
    <mergeCell ref="I62:I65"/>
    <mergeCell ref="J62:J65"/>
    <mergeCell ref="A50:A53"/>
    <mergeCell ref="B50:B53"/>
    <mergeCell ref="I50:I53"/>
    <mergeCell ref="J50:J53"/>
    <mergeCell ref="A54:A57"/>
    <mergeCell ref="B54:B57"/>
    <mergeCell ref="I54:I57"/>
    <mergeCell ref="J54:J57"/>
    <mergeCell ref="A42:A45"/>
    <mergeCell ref="B42:B45"/>
    <mergeCell ref="I42:I45"/>
    <mergeCell ref="J42:J45"/>
    <mergeCell ref="A46:A49"/>
    <mergeCell ref="B46:B49"/>
    <mergeCell ref="I46:I49"/>
    <mergeCell ref="J46:J49"/>
    <mergeCell ref="A34:A37"/>
    <mergeCell ref="B34:B37"/>
    <mergeCell ref="I34:I37"/>
    <mergeCell ref="J34:J37"/>
    <mergeCell ref="A38:A41"/>
    <mergeCell ref="B38:B41"/>
    <mergeCell ref="I38:I41"/>
    <mergeCell ref="J38:J41"/>
    <mergeCell ref="A26:A29"/>
    <mergeCell ref="B26:B29"/>
    <mergeCell ref="I26:I29"/>
    <mergeCell ref="J26:J29"/>
    <mergeCell ref="A30:A33"/>
    <mergeCell ref="B30:B33"/>
    <mergeCell ref="I30:I33"/>
    <mergeCell ref="J30:J33"/>
    <mergeCell ref="A18:A21"/>
    <mergeCell ref="B18:B21"/>
    <mergeCell ref="I18:I21"/>
    <mergeCell ref="J18:J21"/>
    <mergeCell ref="A22:A25"/>
    <mergeCell ref="B22:B25"/>
    <mergeCell ref="I22:I25"/>
    <mergeCell ref="J22:J25"/>
    <mergeCell ref="A10:A13"/>
    <mergeCell ref="B10:B13"/>
    <mergeCell ref="I10:I13"/>
    <mergeCell ref="J10:J13"/>
    <mergeCell ref="A14:A17"/>
    <mergeCell ref="B14:B17"/>
    <mergeCell ref="I14:I17"/>
    <mergeCell ref="J14:J17"/>
    <mergeCell ref="J2:J5"/>
    <mergeCell ref="K2:L4"/>
    <mergeCell ref="M2:N4"/>
    <mergeCell ref="O2:P4"/>
    <mergeCell ref="A6:A9"/>
    <mergeCell ref="B6:B9"/>
    <mergeCell ref="I6:I9"/>
    <mergeCell ref="J6:J9"/>
    <mergeCell ref="A2:A5"/>
    <mergeCell ref="B2:B5"/>
    <mergeCell ref="C2:D4"/>
    <mergeCell ref="E2:F4"/>
    <mergeCell ref="G2:H4"/>
    <mergeCell ref="I2:I5"/>
  </mergeCells>
  <phoneticPr fontId="21"/>
  <printOptions horizontalCentered="1" verticalCentered="1"/>
  <pageMargins left="0.39370078740157483" right="0.39370078740157483" top="0.39370078740157483" bottom="0.39370078740157483" header="0.19685039370078741" footer="0.19685039370078741"/>
  <pageSetup paperSize="9" scale="59" orientation="landscape" horizontalDpi="4294967293"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Z11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292" t="s">
        <v>296</v>
      </c>
      <c r="C5" s="292"/>
      <c r="D5" s="5"/>
      <c r="E5" s="2"/>
      <c r="F5" s="6"/>
      <c r="G5" s="7"/>
      <c r="H5" s="7"/>
      <c r="I5" s="2"/>
      <c r="J5" s="12" t="s">
        <v>7</v>
      </c>
      <c r="K5" s="13"/>
      <c r="L5" s="14"/>
      <c r="M5" s="14"/>
      <c r="N5" s="15"/>
      <c r="O5" s="4"/>
      <c r="P5" s="4"/>
      <c r="Q5" s="4"/>
      <c r="R5" s="293" t="s">
        <v>8</v>
      </c>
      <c r="S5" s="293"/>
      <c r="T5" s="293"/>
      <c r="U5" s="293"/>
      <c r="V5" s="29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94"/>
      <c r="T6" s="295"/>
      <c r="U6" s="17" t="s">
        <v>12</v>
      </c>
      <c r="V6" s="17" t="s">
        <v>13</v>
      </c>
      <c r="W6" s="276" t="s">
        <v>14</v>
      </c>
      <c r="X6" s="277"/>
      <c r="Y6" s="18" t="s">
        <v>15</v>
      </c>
    </row>
    <row r="7" spans="1:25" ht="24" customHeight="1" thickBot="1" x14ac:dyDescent="0.3">
      <c r="A7" s="272" t="s">
        <v>209</v>
      </c>
      <c r="B7" s="273"/>
      <c r="C7" s="273"/>
      <c r="D7" s="273"/>
      <c r="E7" s="273"/>
      <c r="F7" s="19"/>
      <c r="G7" s="19"/>
      <c r="H7" s="19"/>
      <c r="I7" s="4"/>
      <c r="J7" s="4"/>
      <c r="K7" s="106"/>
      <c r="L7" s="20"/>
      <c r="M7" s="3"/>
      <c r="N7" s="3"/>
      <c r="O7" s="274" t="s">
        <v>93</v>
      </c>
      <c r="P7" s="275"/>
      <c r="Q7" s="107"/>
      <c r="R7" s="296"/>
      <c r="S7" s="297"/>
      <c r="T7" s="298"/>
      <c r="U7" s="9" t="s">
        <v>17</v>
      </c>
      <c r="V7" s="9" t="s">
        <v>18</v>
      </c>
      <c r="W7" s="278" t="s">
        <v>19</v>
      </c>
      <c r="X7" s="279"/>
      <c r="Y7" s="21" t="s">
        <v>20</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210</v>
      </c>
      <c r="C9" s="42" t="s">
        <v>211</v>
      </c>
      <c r="D9" s="43">
        <v>20</v>
      </c>
      <c r="E9" s="44" t="s">
        <v>51</v>
      </c>
      <c r="F9" s="44">
        <f>ROUNDUP(D9*0.75,2)</f>
        <v>15</v>
      </c>
      <c r="G9" s="45">
        <f>ROUNDUP((K4*D9)+(K5*D9*0.75)+(K6*(D9*2)),0)</f>
        <v>0</v>
      </c>
      <c r="H9" s="45">
        <f>G9+(G9*55/100)</f>
        <v>0</v>
      </c>
      <c r="I9" s="285" t="s">
        <v>258</v>
      </c>
      <c r="J9" s="286"/>
      <c r="K9" s="46" t="s">
        <v>50</v>
      </c>
      <c r="L9" s="47">
        <f>ROUNDUP((K4*M9)+(K5*M9*0.75)+(K6*(M9*2)),2)</f>
        <v>0</v>
      </c>
      <c r="M9" s="43">
        <v>110</v>
      </c>
      <c r="N9" s="48">
        <f>ROUNDUP(M9*0.75,2)</f>
        <v>82.5</v>
      </c>
      <c r="O9" s="49"/>
      <c r="P9" s="86"/>
      <c r="R9" s="280" t="s">
        <v>70</v>
      </c>
      <c r="S9" s="100" t="s">
        <v>298</v>
      </c>
      <c r="T9" s="70" t="s">
        <v>76</v>
      </c>
      <c r="U9" s="70"/>
      <c r="V9" s="71" t="s">
        <v>77</v>
      </c>
      <c r="W9" s="70" t="s">
        <v>76</v>
      </c>
      <c r="X9" s="71" t="s">
        <v>78</v>
      </c>
      <c r="Y9" s="96">
        <v>30</v>
      </c>
    </row>
    <row r="10" spans="1:25" ht="18.75" customHeight="1" x14ac:dyDescent="0.15">
      <c r="A10" s="257"/>
      <c r="B10" s="50"/>
      <c r="C10" s="50"/>
      <c r="D10" s="51"/>
      <c r="E10" s="52"/>
      <c r="F10" s="52"/>
      <c r="G10" s="53"/>
      <c r="H10" s="53"/>
      <c r="I10" s="287"/>
      <c r="J10" s="287"/>
      <c r="K10" s="54" t="s">
        <v>63</v>
      </c>
      <c r="L10" s="55">
        <f>ROUNDUP((K4*M10)+(K5*M10*0.75)+(K6*(M10*2)),2)</f>
        <v>0</v>
      </c>
      <c r="M10" s="51">
        <v>0.1</v>
      </c>
      <c r="N10" s="56">
        <f>ROUNDUP(M10*0.75,2)</f>
        <v>0.08</v>
      </c>
      <c r="O10" s="57"/>
      <c r="P10" s="87"/>
      <c r="R10" s="299"/>
      <c r="S10" s="90"/>
      <c r="T10" s="50" t="s">
        <v>211</v>
      </c>
      <c r="U10" s="72"/>
      <c r="V10" s="73">
        <v>15</v>
      </c>
      <c r="W10" s="50" t="s">
        <v>211</v>
      </c>
      <c r="X10" s="73">
        <v>15</v>
      </c>
      <c r="Y10" s="97">
        <v>10</v>
      </c>
    </row>
    <row r="11" spans="1:25" ht="18.75" customHeight="1" x14ac:dyDescent="0.15">
      <c r="A11" s="257"/>
      <c r="B11" s="50"/>
      <c r="C11" s="50"/>
      <c r="D11" s="51"/>
      <c r="E11" s="52"/>
      <c r="F11" s="52"/>
      <c r="G11" s="53"/>
      <c r="H11" s="53"/>
      <c r="I11" s="287"/>
      <c r="J11" s="287"/>
      <c r="K11" s="54"/>
      <c r="L11" s="55"/>
      <c r="M11" s="51"/>
      <c r="N11" s="56"/>
      <c r="O11" s="57"/>
      <c r="P11" s="87"/>
      <c r="R11" s="299"/>
      <c r="S11" s="90"/>
      <c r="T11" s="72"/>
      <c r="U11" s="72"/>
      <c r="V11" s="73"/>
      <c r="W11" s="72"/>
      <c r="X11" s="73"/>
      <c r="Y11" s="97"/>
    </row>
    <row r="12" spans="1:25" ht="18.75" customHeight="1" x14ac:dyDescent="0.15">
      <c r="A12" s="257"/>
      <c r="B12" s="50"/>
      <c r="C12" s="50"/>
      <c r="D12" s="51"/>
      <c r="E12" s="52"/>
      <c r="F12" s="52"/>
      <c r="G12" s="53"/>
      <c r="H12" s="53"/>
      <c r="I12" s="287"/>
      <c r="J12" s="287"/>
      <c r="K12" s="54"/>
      <c r="L12" s="55"/>
      <c r="M12" s="51"/>
      <c r="N12" s="56"/>
      <c r="O12" s="57"/>
      <c r="P12" s="87"/>
      <c r="R12" s="299"/>
      <c r="S12" s="90"/>
      <c r="T12" s="72"/>
      <c r="U12" s="72"/>
      <c r="V12" s="73"/>
      <c r="W12" s="72"/>
      <c r="X12" s="73"/>
      <c r="Y12" s="97"/>
    </row>
    <row r="13" spans="1:25" ht="18.75" customHeight="1" x14ac:dyDescent="0.15">
      <c r="A13" s="257"/>
      <c r="B13" s="50"/>
      <c r="C13" s="50"/>
      <c r="D13" s="51"/>
      <c r="E13" s="52"/>
      <c r="F13" s="52"/>
      <c r="G13" s="53"/>
      <c r="H13" s="53"/>
      <c r="I13" s="287"/>
      <c r="J13" s="287"/>
      <c r="K13" s="54"/>
      <c r="L13" s="55"/>
      <c r="M13" s="51"/>
      <c r="N13" s="56"/>
      <c r="O13" s="57"/>
      <c r="P13" s="87"/>
      <c r="R13" s="299"/>
      <c r="S13" s="90"/>
      <c r="T13" s="72"/>
      <c r="U13" s="72"/>
      <c r="V13" s="73"/>
      <c r="W13" s="72"/>
      <c r="X13" s="73"/>
      <c r="Y13" s="97"/>
    </row>
    <row r="14" spans="1:25" ht="18.75" customHeight="1" x14ac:dyDescent="0.15">
      <c r="A14" s="257"/>
      <c r="B14" s="50"/>
      <c r="C14" s="50"/>
      <c r="D14" s="51"/>
      <c r="E14" s="52"/>
      <c r="F14" s="52"/>
      <c r="G14" s="53"/>
      <c r="H14" s="53"/>
      <c r="I14" s="287"/>
      <c r="J14" s="287"/>
      <c r="K14" s="54"/>
      <c r="L14" s="55"/>
      <c r="M14" s="51"/>
      <c r="N14" s="56"/>
      <c r="O14" s="57"/>
      <c r="P14" s="87"/>
      <c r="R14" s="299"/>
      <c r="S14" s="91"/>
      <c r="T14" s="74"/>
      <c r="U14" s="74"/>
      <c r="V14" s="75"/>
      <c r="W14" s="74"/>
      <c r="X14" s="75"/>
      <c r="Y14" s="98"/>
    </row>
    <row r="15" spans="1:25" ht="18.75" customHeight="1" x14ac:dyDescent="0.15">
      <c r="A15" s="257"/>
      <c r="B15" s="50"/>
      <c r="C15" s="50"/>
      <c r="D15" s="51"/>
      <c r="E15" s="52"/>
      <c r="F15" s="52"/>
      <c r="G15" s="53"/>
      <c r="H15" s="53"/>
      <c r="I15" s="287"/>
      <c r="J15" s="287"/>
      <c r="K15" s="54"/>
      <c r="L15" s="55"/>
      <c r="M15" s="51"/>
      <c r="N15" s="56"/>
      <c r="O15" s="57"/>
      <c r="P15" s="87"/>
      <c r="R15" s="299"/>
      <c r="S15" s="90" t="s">
        <v>288</v>
      </c>
      <c r="T15" s="72" t="s">
        <v>172</v>
      </c>
      <c r="U15" s="72"/>
      <c r="V15" s="73">
        <v>20</v>
      </c>
      <c r="W15" s="111" t="s">
        <v>161</v>
      </c>
      <c r="X15" s="73">
        <v>10</v>
      </c>
      <c r="Y15" s="97"/>
    </row>
    <row r="16" spans="1:25" ht="18.75" customHeight="1" x14ac:dyDescent="0.15">
      <c r="A16" s="257"/>
      <c r="B16" s="50"/>
      <c r="C16" s="50"/>
      <c r="D16" s="51"/>
      <c r="E16" s="52"/>
      <c r="F16" s="52"/>
      <c r="G16" s="53"/>
      <c r="H16" s="53"/>
      <c r="I16" s="287"/>
      <c r="J16" s="287"/>
      <c r="K16" s="54"/>
      <c r="L16" s="55"/>
      <c r="M16" s="51"/>
      <c r="N16" s="56"/>
      <c r="O16" s="57"/>
      <c r="P16" s="87"/>
      <c r="R16" s="299"/>
      <c r="S16" s="90"/>
      <c r="T16" s="72" t="s">
        <v>101</v>
      </c>
      <c r="U16" s="72"/>
      <c r="V16" s="73">
        <v>10</v>
      </c>
      <c r="W16" s="72" t="s">
        <v>101</v>
      </c>
      <c r="X16" s="73">
        <v>10</v>
      </c>
      <c r="Y16" s="97">
        <v>10</v>
      </c>
    </row>
    <row r="17" spans="1:25" ht="18.75" customHeight="1" x14ac:dyDescent="0.15">
      <c r="A17" s="257"/>
      <c r="B17" s="58"/>
      <c r="C17" s="58"/>
      <c r="D17" s="59"/>
      <c r="E17" s="60"/>
      <c r="F17" s="60"/>
      <c r="G17" s="61"/>
      <c r="H17" s="61"/>
      <c r="I17" s="288"/>
      <c r="J17" s="288"/>
      <c r="K17" s="62"/>
      <c r="L17" s="63"/>
      <c r="M17" s="59"/>
      <c r="N17" s="64"/>
      <c r="O17" s="65"/>
      <c r="P17" s="88"/>
      <c r="R17" s="299"/>
      <c r="S17" s="90"/>
      <c r="T17" s="72" t="s">
        <v>124</v>
      </c>
      <c r="U17" s="72"/>
      <c r="V17" s="73">
        <v>10</v>
      </c>
      <c r="W17" s="72" t="s">
        <v>124</v>
      </c>
      <c r="X17" s="73">
        <v>5</v>
      </c>
      <c r="Y17" s="97">
        <v>5</v>
      </c>
    </row>
    <row r="18" spans="1:25" ht="18.75" customHeight="1" x14ac:dyDescent="0.15">
      <c r="A18" s="257"/>
      <c r="B18" s="50" t="s">
        <v>184</v>
      </c>
      <c r="C18" s="50" t="s">
        <v>172</v>
      </c>
      <c r="D18" s="51">
        <v>1</v>
      </c>
      <c r="E18" s="52" t="s">
        <v>134</v>
      </c>
      <c r="F18" s="52">
        <f>ROUNDUP(D18*0.75,2)</f>
        <v>0.75</v>
      </c>
      <c r="G18" s="53">
        <f>ROUNDUP((K4*D18)+(K5*D18*0.75)+(K6*(D18*2)),0)</f>
        <v>0</v>
      </c>
      <c r="H18" s="53">
        <f>G18</f>
        <v>0</v>
      </c>
      <c r="I18" s="289" t="s">
        <v>292</v>
      </c>
      <c r="J18" s="290"/>
      <c r="K18" s="54" t="s">
        <v>57</v>
      </c>
      <c r="L18" s="55">
        <f>ROUNDUP((K4*M18)+(K5*M18*0.75)+(K6*(M18*2)),2)</f>
        <v>0</v>
      </c>
      <c r="M18" s="51">
        <v>0.5</v>
      </c>
      <c r="N18" s="56">
        <f t="shared" ref="N18:N24" si="0">ROUNDUP(M18*0.75,2)</f>
        <v>0.38</v>
      </c>
      <c r="O18" s="57"/>
      <c r="P18" s="87"/>
      <c r="R18" s="299"/>
      <c r="S18" s="90"/>
      <c r="T18" s="72"/>
      <c r="U18" s="72" t="s">
        <v>259</v>
      </c>
      <c r="V18" s="73" t="s">
        <v>262</v>
      </c>
      <c r="W18" s="72"/>
      <c r="X18" s="73" t="s">
        <v>262</v>
      </c>
      <c r="Y18" s="97"/>
    </row>
    <row r="19" spans="1:25" ht="18.75" customHeight="1" x14ac:dyDescent="0.15">
      <c r="A19" s="257"/>
      <c r="B19" s="50"/>
      <c r="C19" s="50" t="s">
        <v>160</v>
      </c>
      <c r="D19" s="51">
        <v>0.5</v>
      </c>
      <c r="E19" s="52" t="s">
        <v>51</v>
      </c>
      <c r="F19" s="52">
        <f>ROUNDUP(D19*0.75,2)</f>
        <v>0.38</v>
      </c>
      <c r="G19" s="53">
        <f>ROUNDUP((K4*D19)+(K5*D19*0.75)+(K6*(D19*2)),0)</f>
        <v>0</v>
      </c>
      <c r="H19" s="53">
        <f>G19+(G19*8/100)</f>
        <v>0</v>
      </c>
      <c r="I19" s="287"/>
      <c r="J19" s="287"/>
      <c r="K19" s="54" t="s">
        <v>103</v>
      </c>
      <c r="L19" s="55">
        <f>ROUNDUP((K4*M19)+(K5*M19*0.75)+(K6*(M19*2)),2)</f>
        <v>0</v>
      </c>
      <c r="M19" s="51">
        <v>2</v>
      </c>
      <c r="N19" s="56">
        <f t="shared" si="0"/>
        <v>1.5</v>
      </c>
      <c r="O19" s="57"/>
      <c r="P19" s="87"/>
      <c r="R19" s="299"/>
      <c r="S19" s="90"/>
      <c r="T19" s="72"/>
      <c r="U19" s="72" t="s">
        <v>261</v>
      </c>
      <c r="V19" s="73" t="s">
        <v>260</v>
      </c>
      <c r="W19" s="72"/>
      <c r="X19" s="73" t="s">
        <v>260</v>
      </c>
      <c r="Y19" s="97"/>
    </row>
    <row r="20" spans="1:25" ht="18.75" customHeight="1" x14ac:dyDescent="0.15">
      <c r="A20" s="257"/>
      <c r="B20" s="50"/>
      <c r="C20" s="50" t="s">
        <v>185</v>
      </c>
      <c r="D20" s="51">
        <v>0.5</v>
      </c>
      <c r="E20" s="52" t="s">
        <v>51</v>
      </c>
      <c r="F20" s="52">
        <f>ROUNDUP(D20*0.75,2)</f>
        <v>0.38</v>
      </c>
      <c r="G20" s="53">
        <f>ROUNDUP((K4*D20)+(K5*D20*0.75)+(K6*(D20*2)),0)</f>
        <v>0</v>
      </c>
      <c r="H20" s="53">
        <f>G20</f>
        <v>0</v>
      </c>
      <c r="I20" s="287"/>
      <c r="J20" s="287"/>
      <c r="K20" s="54" t="s">
        <v>84</v>
      </c>
      <c r="L20" s="55">
        <f>ROUNDUP((K4*M20)+(K5*M20*0.75)+(K6*(M20*2)),2)</f>
        <v>0</v>
      </c>
      <c r="M20" s="51">
        <v>2</v>
      </c>
      <c r="N20" s="56">
        <f t="shared" si="0"/>
        <v>1.5</v>
      </c>
      <c r="O20" s="57"/>
      <c r="P20" s="87" t="s">
        <v>54</v>
      </c>
      <c r="R20" s="299"/>
      <c r="S20" s="90"/>
      <c r="T20" s="72"/>
      <c r="U20" s="72"/>
      <c r="V20" s="73"/>
      <c r="W20" s="72"/>
      <c r="X20" s="73"/>
      <c r="Y20" s="97"/>
    </row>
    <row r="21" spans="1:25" ht="18.75" customHeight="1" x14ac:dyDescent="0.15">
      <c r="A21" s="257"/>
      <c r="B21" s="50"/>
      <c r="C21" s="50" t="s">
        <v>101</v>
      </c>
      <c r="D21" s="51">
        <v>20</v>
      </c>
      <c r="E21" s="52" t="s">
        <v>51</v>
      </c>
      <c r="F21" s="52">
        <f>ROUNDUP(D21*0.75,2)</f>
        <v>15</v>
      </c>
      <c r="G21" s="53">
        <f>ROUNDUP((K4*D21)+(K5*D21*0.75)+(K6*(D21*2)),0)</f>
        <v>0</v>
      </c>
      <c r="H21" s="53">
        <f>G21+(G21*15/100)</f>
        <v>0</v>
      </c>
      <c r="I21" s="287"/>
      <c r="J21" s="287"/>
      <c r="K21" s="54" t="s">
        <v>52</v>
      </c>
      <c r="L21" s="55">
        <f>ROUNDUP((K4*M21)+(K5*M21*0.75)+(K6*(M21*2)),2)</f>
        <v>0</v>
      </c>
      <c r="M21" s="51">
        <v>1</v>
      </c>
      <c r="N21" s="56">
        <f t="shared" si="0"/>
        <v>0.75</v>
      </c>
      <c r="O21" s="57"/>
      <c r="P21" s="87"/>
      <c r="R21" s="299"/>
      <c r="S21" s="90"/>
      <c r="T21" s="72"/>
      <c r="U21" s="72"/>
      <c r="V21" s="73"/>
      <c r="W21" s="72"/>
      <c r="X21" s="73"/>
      <c r="Y21" s="97"/>
    </row>
    <row r="22" spans="1:25" ht="18.75" customHeight="1" x14ac:dyDescent="0.15">
      <c r="A22" s="257"/>
      <c r="B22" s="50"/>
      <c r="C22" s="50" t="s">
        <v>124</v>
      </c>
      <c r="D22" s="51">
        <v>10</v>
      </c>
      <c r="E22" s="52" t="s">
        <v>51</v>
      </c>
      <c r="F22" s="52">
        <f>ROUNDUP(D22*0.75,2)</f>
        <v>7.5</v>
      </c>
      <c r="G22" s="53">
        <f>ROUNDUP((K4*D22)+(K5*D22*0.75)+(K6*(D22*2)),0)</f>
        <v>0</v>
      </c>
      <c r="H22" s="53">
        <f>G22+(G22*3/100)</f>
        <v>0</v>
      </c>
      <c r="I22" s="287"/>
      <c r="J22" s="287"/>
      <c r="K22" s="54" t="s">
        <v>100</v>
      </c>
      <c r="L22" s="55">
        <f>ROUNDUP((K4*M22)+(K5*M22*0.75)+(K6*(M22*2)),2)</f>
        <v>0</v>
      </c>
      <c r="M22" s="51">
        <v>2</v>
      </c>
      <c r="N22" s="56">
        <f t="shared" si="0"/>
        <v>1.5</v>
      </c>
      <c r="O22" s="57"/>
      <c r="P22" s="87" t="s">
        <v>54</v>
      </c>
      <c r="R22" s="299"/>
      <c r="S22" s="90"/>
      <c r="T22" s="72"/>
      <c r="U22" s="72"/>
      <c r="V22" s="73"/>
      <c r="W22" s="72"/>
      <c r="X22" s="73"/>
      <c r="Y22" s="97"/>
    </row>
    <row r="23" spans="1:25" ht="18.75" customHeight="1" x14ac:dyDescent="0.15">
      <c r="A23" s="257"/>
      <c r="B23" s="50"/>
      <c r="C23" s="50"/>
      <c r="D23" s="51"/>
      <c r="E23" s="52"/>
      <c r="F23" s="52"/>
      <c r="G23" s="53"/>
      <c r="H23" s="53"/>
      <c r="I23" s="287"/>
      <c r="J23" s="287"/>
      <c r="K23" s="54" t="s">
        <v>81</v>
      </c>
      <c r="L23" s="55">
        <f>ROUNDUP((K4*M23)+(K5*M23*0.75)+(K6*(M23*2)),2)</f>
        <v>0</v>
      </c>
      <c r="M23" s="51">
        <v>2</v>
      </c>
      <c r="N23" s="56">
        <f t="shared" si="0"/>
        <v>1.5</v>
      </c>
      <c r="O23" s="57"/>
      <c r="P23" s="87"/>
      <c r="R23" s="299"/>
      <c r="S23" s="90"/>
      <c r="T23" s="72"/>
      <c r="U23" s="72"/>
      <c r="V23" s="73"/>
      <c r="W23" s="72"/>
      <c r="X23" s="73"/>
      <c r="Y23" s="97"/>
    </row>
    <row r="24" spans="1:25" ht="18.75" customHeight="1" x14ac:dyDescent="0.15">
      <c r="A24" s="257"/>
      <c r="B24" s="50"/>
      <c r="C24" s="50"/>
      <c r="D24" s="51"/>
      <c r="E24" s="52"/>
      <c r="F24" s="52"/>
      <c r="G24" s="53"/>
      <c r="H24" s="53"/>
      <c r="I24" s="287"/>
      <c r="J24" s="287"/>
      <c r="K24" s="54" t="s">
        <v>44</v>
      </c>
      <c r="L24" s="55">
        <f>ROUNDUP((K4*M24)+(K5*M24*0.75)+(K6*(M24*2)),2)</f>
        <v>0</v>
      </c>
      <c r="M24" s="51">
        <v>4</v>
      </c>
      <c r="N24" s="56">
        <f t="shared" si="0"/>
        <v>3</v>
      </c>
      <c r="O24" s="57"/>
      <c r="P24" s="87"/>
      <c r="R24" s="299"/>
      <c r="S24" s="90"/>
      <c r="T24" s="72"/>
      <c r="U24" s="72"/>
      <c r="V24" s="73"/>
      <c r="W24" s="72"/>
      <c r="X24" s="73"/>
      <c r="Y24" s="97"/>
    </row>
    <row r="25" spans="1:25" ht="18.75" customHeight="1" x14ac:dyDescent="0.15">
      <c r="A25" s="257"/>
      <c r="B25" s="50"/>
      <c r="C25" s="50"/>
      <c r="D25" s="51"/>
      <c r="E25" s="52"/>
      <c r="F25" s="52"/>
      <c r="G25" s="53"/>
      <c r="H25" s="53"/>
      <c r="I25" s="287"/>
      <c r="J25" s="287"/>
      <c r="K25" s="54"/>
      <c r="L25" s="55"/>
      <c r="M25" s="51"/>
      <c r="N25" s="56"/>
      <c r="O25" s="57"/>
      <c r="P25" s="87"/>
      <c r="R25" s="299"/>
      <c r="S25" s="91"/>
      <c r="T25" s="74"/>
      <c r="U25" s="74"/>
      <c r="V25" s="75"/>
      <c r="W25" s="74"/>
      <c r="X25" s="75"/>
      <c r="Y25" s="98"/>
    </row>
    <row r="26" spans="1:25" ht="18.75" customHeight="1" x14ac:dyDescent="0.15">
      <c r="A26" s="257"/>
      <c r="B26" s="50"/>
      <c r="C26" s="50"/>
      <c r="D26" s="51"/>
      <c r="E26" s="52"/>
      <c r="F26" s="52"/>
      <c r="G26" s="53"/>
      <c r="H26" s="53"/>
      <c r="I26" s="287"/>
      <c r="J26" s="287"/>
      <c r="K26" s="54"/>
      <c r="L26" s="55"/>
      <c r="M26" s="51"/>
      <c r="N26" s="56"/>
      <c r="O26" s="57"/>
      <c r="P26" s="87"/>
      <c r="R26" s="299"/>
      <c r="S26" s="90" t="s">
        <v>289</v>
      </c>
      <c r="T26" s="72" t="s">
        <v>137</v>
      </c>
      <c r="U26" s="72"/>
      <c r="V26" s="73">
        <v>5</v>
      </c>
      <c r="W26" s="72"/>
      <c r="X26" s="73"/>
      <c r="Y26" s="97"/>
    </row>
    <row r="27" spans="1:25" ht="18.75" customHeight="1" x14ac:dyDescent="0.15">
      <c r="A27" s="257"/>
      <c r="B27" s="58"/>
      <c r="C27" s="58"/>
      <c r="D27" s="59"/>
      <c r="E27" s="60"/>
      <c r="F27" s="60"/>
      <c r="G27" s="61"/>
      <c r="H27" s="61"/>
      <c r="I27" s="288"/>
      <c r="J27" s="288"/>
      <c r="K27" s="62"/>
      <c r="L27" s="63"/>
      <c r="M27" s="59"/>
      <c r="N27" s="64"/>
      <c r="O27" s="65"/>
      <c r="P27" s="88"/>
      <c r="R27" s="299"/>
      <c r="S27" s="90"/>
      <c r="T27" s="72" t="s">
        <v>128</v>
      </c>
      <c r="U27" s="72"/>
      <c r="V27" s="73">
        <v>10</v>
      </c>
      <c r="W27" s="72" t="s">
        <v>128</v>
      </c>
      <c r="X27" s="73">
        <v>10</v>
      </c>
      <c r="Y27" s="97">
        <v>5</v>
      </c>
    </row>
    <row r="28" spans="1:25" ht="18.75" customHeight="1" x14ac:dyDescent="0.15">
      <c r="A28" s="257"/>
      <c r="B28" s="50" t="s">
        <v>186</v>
      </c>
      <c r="C28" s="50" t="s">
        <v>137</v>
      </c>
      <c r="D28" s="51">
        <v>20</v>
      </c>
      <c r="E28" s="52" t="s">
        <v>51</v>
      </c>
      <c r="F28" s="52">
        <f>ROUNDUP(D28*0.75,2)</f>
        <v>15</v>
      </c>
      <c r="G28" s="53">
        <f>ROUNDUP((K4*D28)+(K5*D28*0.75)+(K6*(D28*2)),0)</f>
        <v>0</v>
      </c>
      <c r="H28" s="53">
        <f>G28+(G28*3/100)</f>
        <v>0</v>
      </c>
      <c r="I28" s="289" t="s">
        <v>89</v>
      </c>
      <c r="J28" s="290"/>
      <c r="K28" s="54" t="s">
        <v>87</v>
      </c>
      <c r="L28" s="55">
        <f>ROUNDUP((K4*M28)+(K5*M28*0.75)+(K6*(M28*2)),2)</f>
        <v>0</v>
      </c>
      <c r="M28" s="51">
        <v>100</v>
      </c>
      <c r="N28" s="56">
        <f>ROUNDUP(M28*0.75,2)</f>
        <v>75</v>
      </c>
      <c r="O28" s="57"/>
      <c r="P28" s="87"/>
      <c r="R28" s="299"/>
      <c r="S28" s="90"/>
      <c r="T28" s="72" t="s">
        <v>295</v>
      </c>
      <c r="U28" s="72"/>
      <c r="V28" s="73">
        <v>5</v>
      </c>
      <c r="W28" s="72" t="s">
        <v>295</v>
      </c>
      <c r="X28" s="73">
        <v>5</v>
      </c>
      <c r="Y28" s="97">
        <v>5</v>
      </c>
    </row>
    <row r="29" spans="1:25" ht="18.75" customHeight="1" x14ac:dyDescent="0.15">
      <c r="A29" s="257"/>
      <c r="B29" s="50"/>
      <c r="C29" s="50" t="s">
        <v>128</v>
      </c>
      <c r="D29" s="51">
        <v>10</v>
      </c>
      <c r="E29" s="52" t="s">
        <v>51</v>
      </c>
      <c r="F29" s="52">
        <f>ROUNDUP(D29*0.75,2)</f>
        <v>7.5</v>
      </c>
      <c r="G29" s="53">
        <f>ROUNDUP((K4*D29)+(K5*D29*0.75)+(K6*(D29*2)),0)</f>
        <v>0</v>
      </c>
      <c r="H29" s="53">
        <f>G29+(G29*15/100)</f>
        <v>0</v>
      </c>
      <c r="I29" s="287"/>
      <c r="J29" s="287"/>
      <c r="K29" s="54" t="s">
        <v>92</v>
      </c>
      <c r="L29" s="55">
        <f>ROUNDUP((K4*M29)+(K5*M29*0.75)+(K6*(M29*2)),2)</f>
        <v>0</v>
      </c>
      <c r="M29" s="51">
        <v>3</v>
      </c>
      <c r="N29" s="56">
        <f>ROUNDUP(M29*0.75,2)</f>
        <v>2.25</v>
      </c>
      <c r="O29" s="57"/>
      <c r="P29" s="87"/>
      <c r="R29" s="299"/>
      <c r="S29" s="90"/>
      <c r="T29" s="72"/>
      <c r="U29" s="72" t="s">
        <v>86</v>
      </c>
      <c r="V29" s="73" t="s">
        <v>46</v>
      </c>
      <c r="W29" s="72"/>
      <c r="X29" s="73" t="s">
        <v>46</v>
      </c>
      <c r="Y29" s="97"/>
    </row>
    <row r="30" spans="1:25" ht="18.75" customHeight="1" x14ac:dyDescent="0.15">
      <c r="A30" s="257"/>
      <c r="B30" s="50"/>
      <c r="C30" s="50" t="s">
        <v>114</v>
      </c>
      <c r="D30" s="51">
        <v>3</v>
      </c>
      <c r="E30" s="52" t="s">
        <v>51</v>
      </c>
      <c r="F30" s="52">
        <f>ROUNDUP(D30*0.75,2)</f>
        <v>2.25</v>
      </c>
      <c r="G30" s="53">
        <f>ROUNDUP((K4*D30)+(K5*D30*0.75)+(K6*(D30*2)),0)</f>
        <v>0</v>
      </c>
      <c r="H30" s="53">
        <f>G30</f>
        <v>0</v>
      </c>
      <c r="I30" s="287"/>
      <c r="J30" s="287"/>
      <c r="K30" s="54"/>
      <c r="L30" s="55"/>
      <c r="M30" s="51"/>
      <c r="N30" s="56"/>
      <c r="O30" s="57"/>
      <c r="P30" s="87"/>
      <c r="R30" s="299"/>
      <c r="S30" s="90"/>
      <c r="T30" s="72"/>
      <c r="U30" s="72" t="s">
        <v>92</v>
      </c>
      <c r="V30" s="73" t="s">
        <v>48</v>
      </c>
      <c r="W30" s="72"/>
      <c r="X30" s="73" t="s">
        <v>48</v>
      </c>
      <c r="Y30" s="97"/>
    </row>
    <row r="31" spans="1:25" ht="18.75" customHeight="1" x14ac:dyDescent="0.15">
      <c r="A31" s="257"/>
      <c r="B31" s="50"/>
      <c r="C31" s="50" t="s">
        <v>42</v>
      </c>
      <c r="D31" s="51">
        <v>5</v>
      </c>
      <c r="E31" s="52" t="s">
        <v>51</v>
      </c>
      <c r="F31" s="52">
        <f>ROUNDUP(D31*0.75,2)</f>
        <v>3.75</v>
      </c>
      <c r="G31" s="53">
        <f>ROUNDUP((K4*D31)+(K5*D31*0.75)+(K6*(D31*2)),0)</f>
        <v>0</v>
      </c>
      <c r="H31" s="53">
        <f>G31+(G31*3/100)</f>
        <v>0</v>
      </c>
      <c r="I31" s="287"/>
      <c r="J31" s="287"/>
      <c r="K31" s="54"/>
      <c r="L31" s="55"/>
      <c r="M31" s="51"/>
      <c r="N31" s="56"/>
      <c r="O31" s="57"/>
      <c r="P31" s="87"/>
      <c r="R31" s="299"/>
      <c r="S31" s="91"/>
      <c r="T31" s="74"/>
      <c r="U31" s="74"/>
      <c r="V31" s="75"/>
      <c r="W31" s="74"/>
      <c r="X31" s="75"/>
      <c r="Y31" s="98"/>
    </row>
    <row r="32" spans="1:25" ht="18.75" customHeight="1" x14ac:dyDescent="0.15">
      <c r="A32" s="257"/>
      <c r="B32" s="50"/>
      <c r="C32" s="50"/>
      <c r="D32" s="51"/>
      <c r="E32" s="52"/>
      <c r="F32" s="52"/>
      <c r="G32" s="53"/>
      <c r="H32" s="53"/>
      <c r="I32" s="287"/>
      <c r="J32" s="287"/>
      <c r="K32" s="54"/>
      <c r="L32" s="55"/>
      <c r="M32" s="51"/>
      <c r="N32" s="56"/>
      <c r="O32" s="57"/>
      <c r="P32" s="87"/>
      <c r="R32" s="299"/>
      <c r="S32" s="90" t="s">
        <v>139</v>
      </c>
      <c r="T32" s="72" t="s">
        <v>141</v>
      </c>
      <c r="U32" s="72"/>
      <c r="V32" s="73">
        <v>30</v>
      </c>
      <c r="W32" s="72" t="s">
        <v>141</v>
      </c>
      <c r="X32" s="73">
        <v>20</v>
      </c>
      <c r="Y32" s="97">
        <v>10</v>
      </c>
    </row>
    <row r="33" spans="1:25" ht="18.75" customHeight="1" thickBot="1" x14ac:dyDescent="0.2">
      <c r="A33" s="257"/>
      <c r="B33" s="58"/>
      <c r="C33" s="58"/>
      <c r="D33" s="59"/>
      <c r="E33" s="60"/>
      <c r="F33" s="60"/>
      <c r="G33" s="61"/>
      <c r="H33" s="61"/>
      <c r="I33" s="288"/>
      <c r="J33" s="288"/>
      <c r="K33" s="62"/>
      <c r="L33" s="63"/>
      <c r="M33" s="59"/>
      <c r="N33" s="64"/>
      <c r="O33" s="65"/>
      <c r="P33" s="88"/>
      <c r="R33" s="300"/>
      <c r="S33" s="93"/>
      <c r="T33" s="94"/>
      <c r="U33" s="94" t="s">
        <v>47</v>
      </c>
      <c r="V33" s="95" t="s">
        <v>48</v>
      </c>
      <c r="W33" s="94"/>
      <c r="X33" s="95" t="s">
        <v>48</v>
      </c>
      <c r="Y33" s="99"/>
    </row>
    <row r="34" spans="1:25" ht="18.75" customHeight="1" x14ac:dyDescent="0.15">
      <c r="A34" s="257"/>
      <c r="B34" s="50" t="s">
        <v>139</v>
      </c>
      <c r="C34" s="50" t="s">
        <v>141</v>
      </c>
      <c r="D34" s="51">
        <v>40</v>
      </c>
      <c r="E34" s="52" t="s">
        <v>51</v>
      </c>
      <c r="F34" s="52">
        <f>ROUNDUP(D34*0.75,2)</f>
        <v>30</v>
      </c>
      <c r="G34" s="53">
        <f>ROUNDUP((K4*D34)+(K5*D34*0.75)+(K6*(D34*2)),0)</f>
        <v>0</v>
      </c>
      <c r="H34" s="53">
        <f>G34</f>
        <v>0</v>
      </c>
      <c r="I34" s="289" t="s">
        <v>140</v>
      </c>
      <c r="J34" s="290"/>
      <c r="K34" s="54" t="s">
        <v>57</v>
      </c>
      <c r="L34" s="55">
        <f>ROUNDUP((K4*M34)+(K5*M34*0.75)+(K6*(M34*2)),2)</f>
        <v>0</v>
      </c>
      <c r="M34" s="51">
        <v>1</v>
      </c>
      <c r="N34" s="56">
        <f>ROUNDUP(M34*0.75,2)</f>
        <v>0.75</v>
      </c>
      <c r="O34" s="57" t="s">
        <v>56</v>
      </c>
      <c r="P34" s="87"/>
    </row>
    <row r="35" spans="1:25" ht="18.75" customHeight="1" x14ac:dyDescent="0.15">
      <c r="A35" s="257"/>
      <c r="B35" s="50"/>
      <c r="C35" s="50"/>
      <c r="D35" s="51"/>
      <c r="E35" s="52"/>
      <c r="F35" s="52"/>
      <c r="G35" s="53"/>
      <c r="H35" s="53"/>
      <c r="I35" s="287"/>
      <c r="J35" s="287"/>
      <c r="K35" s="54"/>
      <c r="L35" s="55"/>
      <c r="M35" s="51"/>
      <c r="N35" s="56"/>
      <c r="O35" s="57"/>
      <c r="P35" s="87"/>
    </row>
    <row r="36" spans="1:25" ht="18.75" customHeight="1" thickBot="1" x14ac:dyDescent="0.2">
      <c r="A36" s="258"/>
      <c r="B36" s="78"/>
      <c r="C36" s="78"/>
      <c r="D36" s="79"/>
      <c r="E36" s="80"/>
      <c r="F36" s="80"/>
      <c r="G36" s="81"/>
      <c r="H36" s="81"/>
      <c r="I36" s="291"/>
      <c r="J36" s="291"/>
      <c r="K36" s="82"/>
      <c r="L36" s="83"/>
      <c r="M36" s="79"/>
      <c r="N36" s="84"/>
      <c r="O36" s="85"/>
      <c r="P36" s="89"/>
    </row>
    <row r="37" spans="1:25" ht="18.75" customHeight="1" x14ac:dyDescent="0.15">
      <c r="V37" s="34"/>
      <c r="W37" s="33"/>
      <c r="X37" s="34"/>
      <c r="Y37" s="34"/>
    </row>
    <row r="38" spans="1:25" ht="18.75" customHeight="1" x14ac:dyDescent="0.15">
      <c r="S38" s="33"/>
      <c r="T38" s="33"/>
      <c r="U38" s="33"/>
      <c r="V38" s="34"/>
      <c r="W38" s="33"/>
      <c r="X38" s="34"/>
      <c r="Y38" s="4" t="s">
        <v>297</v>
      </c>
    </row>
    <row r="39" spans="1:25" ht="18.75" customHeight="1" x14ac:dyDescent="0.15">
      <c r="S39" s="33"/>
      <c r="T39" s="33"/>
      <c r="U39" s="33"/>
      <c r="V39" s="34"/>
      <c r="W39" s="33"/>
      <c r="X39" s="34"/>
    </row>
    <row r="40" spans="1:25" ht="18.75" customHeight="1" x14ac:dyDescent="0.15">
      <c r="S40" s="33"/>
      <c r="T40" s="33"/>
      <c r="U40" s="33"/>
      <c r="V40" s="34"/>
      <c r="W40" s="33"/>
      <c r="X40" s="34"/>
      <c r="Y40" s="34"/>
    </row>
    <row r="41" spans="1:25" ht="18.75" customHeight="1" x14ac:dyDescent="0.15">
      <c r="S41" s="33"/>
      <c r="T41" s="33"/>
      <c r="U41" s="33"/>
      <c r="V41" s="34"/>
      <c r="W41" s="33"/>
      <c r="X41" s="34"/>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6" ht="18.75" customHeight="1" x14ac:dyDescent="0.15">
      <c r="S49" s="33"/>
      <c r="T49" s="33"/>
      <c r="U49" s="33"/>
      <c r="V49" s="34"/>
      <c r="W49" s="33"/>
      <c r="X49" s="34"/>
      <c r="Y49" s="34"/>
    </row>
    <row r="50" spans="19:26" ht="18.75" customHeight="1" x14ac:dyDescent="0.15">
      <c r="S50" s="33"/>
      <c r="T50" s="33"/>
      <c r="U50" s="33"/>
      <c r="V50" s="34"/>
      <c r="W50" s="33"/>
      <c r="X50" s="34"/>
      <c r="Y50" s="34"/>
    </row>
    <row r="51" spans="19:26" ht="18.75" customHeight="1" x14ac:dyDescent="0.15">
      <c r="S51" s="33"/>
      <c r="T51" s="33"/>
      <c r="U51" s="33"/>
      <c r="V51" s="34"/>
      <c r="W51" s="33"/>
      <c r="X51" s="34"/>
      <c r="Y51" s="34"/>
    </row>
    <row r="52" spans="19:26" ht="18.75" customHeight="1" x14ac:dyDescent="0.15">
      <c r="S52" s="33"/>
      <c r="T52" s="33"/>
      <c r="U52" s="33"/>
      <c r="V52" s="34"/>
      <c r="W52" s="33"/>
      <c r="X52" s="34"/>
      <c r="Y52" s="34"/>
    </row>
    <row r="53" spans="19:26" ht="18.75" customHeight="1" x14ac:dyDescent="0.15">
      <c r="S53" s="33"/>
      <c r="T53" s="33"/>
      <c r="U53" s="33"/>
      <c r="V53" s="34"/>
      <c r="W53" s="33"/>
      <c r="X53" s="34"/>
      <c r="Y53" s="34"/>
    </row>
    <row r="54" spans="19:26" ht="18.75" customHeight="1" x14ac:dyDescent="0.15">
      <c r="S54" s="33"/>
      <c r="T54" s="33"/>
      <c r="U54" s="33"/>
      <c r="V54" s="34"/>
      <c r="W54" s="33"/>
      <c r="X54" s="34"/>
      <c r="Y54" s="34"/>
    </row>
    <row r="55" spans="19:26" ht="18.75" customHeight="1" x14ac:dyDescent="0.15">
      <c r="S55" s="33"/>
      <c r="T55" s="33"/>
      <c r="U55" s="33"/>
      <c r="V55" s="34"/>
      <c r="W55" s="33"/>
      <c r="X55" s="34"/>
      <c r="Z55" s="34"/>
    </row>
    <row r="56" spans="19:26" ht="18.75" customHeight="1" x14ac:dyDescent="0.15">
      <c r="S56" s="33"/>
      <c r="T56" s="33"/>
      <c r="U56" s="33"/>
      <c r="V56" s="34"/>
      <c r="W56" s="33"/>
      <c r="X56" s="34"/>
      <c r="Y56" s="34"/>
    </row>
    <row r="57" spans="19:26" ht="18.75" customHeight="1" x14ac:dyDescent="0.15">
      <c r="S57" s="33"/>
      <c r="T57" s="33"/>
      <c r="U57" s="33"/>
      <c r="V57" s="34"/>
      <c r="W57" s="33"/>
      <c r="X57" s="34"/>
      <c r="Y57" s="34"/>
    </row>
    <row r="58" spans="19:26" ht="18.75" customHeight="1" x14ac:dyDescent="0.15">
      <c r="S58" s="33"/>
      <c r="T58" s="33"/>
      <c r="U58" s="33"/>
      <c r="V58" s="34"/>
      <c r="W58" s="33"/>
      <c r="X58" s="34"/>
      <c r="Y58" s="34"/>
    </row>
    <row r="59" spans="19:26" ht="18.75" customHeight="1" x14ac:dyDescent="0.15">
      <c r="S59" s="33"/>
      <c r="T59" s="33"/>
      <c r="U59" s="33"/>
      <c r="V59" s="34"/>
      <c r="W59" s="33"/>
      <c r="X59" s="34"/>
      <c r="Y59" s="34"/>
    </row>
    <row r="60" spans="19:26" ht="18.75" customHeight="1" x14ac:dyDescent="0.15">
      <c r="S60" s="33"/>
      <c r="T60" s="33"/>
      <c r="U60" s="33"/>
      <c r="V60" s="34"/>
      <c r="W60" s="33"/>
      <c r="X60" s="34"/>
      <c r="Y60" s="34"/>
    </row>
    <row r="61" spans="19:26" ht="18.75" customHeight="1" x14ac:dyDescent="0.15">
      <c r="S61" s="33"/>
      <c r="T61" s="33"/>
      <c r="U61" s="33"/>
      <c r="V61" s="34"/>
      <c r="W61" s="33"/>
      <c r="X61" s="34"/>
      <c r="Y61" s="34"/>
    </row>
    <row r="62" spans="19:26" ht="18.75" customHeight="1" x14ac:dyDescent="0.15">
      <c r="S62" s="33"/>
      <c r="T62" s="33"/>
      <c r="U62" s="33"/>
      <c r="V62" s="34"/>
      <c r="W62" s="33"/>
      <c r="X62" s="34"/>
      <c r="Y62" s="34"/>
    </row>
    <row r="63" spans="19:26" ht="18.75" customHeight="1" x14ac:dyDescent="0.15">
      <c r="S63" s="33"/>
      <c r="T63" s="33"/>
      <c r="U63" s="33"/>
      <c r="V63" s="34"/>
      <c r="W63" s="33"/>
      <c r="X63" s="34"/>
      <c r="Y63" s="34"/>
    </row>
    <row r="64" spans="19:26"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row r="89" spans="19:25" ht="18.75" customHeight="1" x14ac:dyDescent="0.15">
      <c r="S89" s="33"/>
      <c r="T89" s="33"/>
      <c r="U89" s="33"/>
      <c r="V89" s="34"/>
      <c r="W89" s="33"/>
      <c r="X89" s="34"/>
      <c r="Y89" s="34"/>
    </row>
    <row r="90" spans="19:25" ht="18.75" customHeight="1" x14ac:dyDescent="0.15">
      <c r="S90" s="33"/>
      <c r="T90" s="33"/>
      <c r="U90" s="33"/>
      <c r="V90" s="34"/>
      <c r="W90" s="33"/>
      <c r="X90" s="34"/>
      <c r="Y90" s="34"/>
    </row>
    <row r="91" spans="19:25" ht="18.75" customHeight="1" x14ac:dyDescent="0.15">
      <c r="S91" s="33"/>
      <c r="T91" s="33"/>
      <c r="U91" s="33"/>
      <c r="V91" s="34"/>
      <c r="W91" s="33"/>
      <c r="X91" s="34"/>
      <c r="Y91" s="34"/>
    </row>
    <row r="92" spans="19:25" ht="18.75" customHeight="1" x14ac:dyDescent="0.15">
      <c r="S92" s="33"/>
      <c r="T92" s="33"/>
      <c r="U92" s="33"/>
      <c r="V92" s="34"/>
      <c r="W92" s="33"/>
      <c r="X92" s="34"/>
      <c r="Y92" s="34"/>
    </row>
    <row r="93" spans="19:25" ht="18.75" customHeight="1" x14ac:dyDescent="0.15">
      <c r="S93" s="33"/>
      <c r="T93" s="33"/>
      <c r="U93" s="33"/>
      <c r="V93" s="34"/>
      <c r="W93" s="33"/>
      <c r="X93" s="34"/>
      <c r="Y93" s="34"/>
    </row>
    <row r="94" spans="19:25" ht="18.75" customHeight="1" x14ac:dyDescent="0.15">
      <c r="S94" s="33"/>
      <c r="T94" s="33"/>
      <c r="U94" s="33"/>
      <c r="V94" s="34"/>
      <c r="W94" s="33"/>
      <c r="X94" s="34"/>
      <c r="Y94" s="34"/>
    </row>
    <row r="95" spans="19:25" ht="18.75" customHeight="1" x14ac:dyDescent="0.15">
      <c r="S95" s="33"/>
      <c r="T95" s="33"/>
      <c r="U95" s="33"/>
      <c r="V95" s="34"/>
      <c r="W95" s="33"/>
      <c r="X95" s="34"/>
      <c r="Y95" s="34"/>
    </row>
    <row r="96" spans="19:25" ht="18.75" customHeight="1" x14ac:dyDescent="0.15">
      <c r="S96" s="33"/>
      <c r="T96" s="33"/>
      <c r="U96" s="33"/>
      <c r="V96" s="34"/>
      <c r="W96" s="33"/>
      <c r="X96" s="34"/>
      <c r="Y96" s="34"/>
    </row>
    <row r="97" spans="19:25" ht="18.75" customHeight="1" x14ac:dyDescent="0.15">
      <c r="S97" s="33"/>
      <c r="T97" s="33"/>
      <c r="U97" s="33"/>
      <c r="V97" s="34"/>
      <c r="W97" s="33"/>
      <c r="X97" s="34"/>
      <c r="Y97" s="34"/>
    </row>
    <row r="98" spans="19:25" ht="18.75" customHeight="1" x14ac:dyDescent="0.15">
      <c r="S98" s="33"/>
      <c r="T98" s="33"/>
      <c r="U98" s="33"/>
      <c r="V98" s="34"/>
      <c r="W98" s="33"/>
      <c r="X98" s="34"/>
      <c r="Y98" s="34"/>
    </row>
    <row r="99" spans="19:25" ht="18.75" customHeight="1" x14ac:dyDescent="0.15">
      <c r="S99" s="33"/>
      <c r="T99" s="33"/>
      <c r="U99" s="33"/>
      <c r="V99" s="34"/>
      <c r="W99" s="33"/>
      <c r="X99" s="34"/>
      <c r="Y99" s="34"/>
    </row>
    <row r="100" spans="19:25" ht="18.75" customHeight="1" x14ac:dyDescent="0.15">
      <c r="S100" s="33"/>
      <c r="T100" s="33"/>
      <c r="U100" s="33"/>
      <c r="V100" s="34"/>
      <c r="W100" s="33"/>
      <c r="X100" s="34"/>
      <c r="Y100" s="34"/>
    </row>
    <row r="101" spans="19:25" ht="18.75" customHeight="1" x14ac:dyDescent="0.15">
      <c r="S101" s="33"/>
      <c r="T101" s="33"/>
      <c r="U101" s="33"/>
      <c r="V101" s="34"/>
      <c r="W101" s="33"/>
      <c r="X101" s="34"/>
      <c r="Y101" s="34"/>
    </row>
    <row r="102" spans="19:25" ht="18.75" customHeight="1" x14ac:dyDescent="0.15">
      <c r="S102" s="33"/>
      <c r="T102" s="33"/>
      <c r="U102" s="33"/>
      <c r="V102" s="34"/>
      <c r="W102" s="33"/>
      <c r="X102" s="34"/>
      <c r="Y102" s="34"/>
    </row>
    <row r="103" spans="19:25" ht="18.75" customHeight="1" x14ac:dyDescent="0.15">
      <c r="S103" s="33"/>
      <c r="T103" s="33"/>
      <c r="U103" s="33"/>
      <c r="V103" s="34"/>
      <c r="W103" s="33"/>
      <c r="X103" s="34"/>
      <c r="Y103" s="34"/>
    </row>
    <row r="104" spans="19:25" ht="18.75" customHeight="1" x14ac:dyDescent="0.15">
      <c r="S104" s="33"/>
      <c r="T104" s="33"/>
      <c r="U104" s="33"/>
      <c r="V104" s="34"/>
      <c r="W104" s="33"/>
      <c r="X104" s="34"/>
      <c r="Y104" s="34"/>
    </row>
    <row r="105" spans="19:25" ht="18.75" customHeight="1" x14ac:dyDescent="0.15">
      <c r="S105" s="33"/>
      <c r="T105" s="33"/>
      <c r="U105" s="33"/>
      <c r="V105" s="34"/>
      <c r="W105" s="33"/>
      <c r="X105" s="34"/>
      <c r="Y105" s="34"/>
    </row>
    <row r="106" spans="19:25" ht="18.75" customHeight="1" x14ac:dyDescent="0.15">
      <c r="S106" s="33"/>
      <c r="T106" s="33"/>
      <c r="U106" s="33"/>
      <c r="V106" s="34"/>
      <c r="W106" s="33"/>
      <c r="X106" s="34"/>
      <c r="Y106" s="34"/>
    </row>
    <row r="107" spans="19:25" ht="18.75" customHeight="1" x14ac:dyDescent="0.15">
      <c r="S107" s="33"/>
      <c r="T107" s="33"/>
      <c r="U107" s="33"/>
      <c r="V107" s="34"/>
      <c r="W107" s="33"/>
      <c r="X107" s="34"/>
      <c r="Y107" s="34"/>
    </row>
    <row r="108" spans="19:25" ht="18.75" customHeight="1" x14ac:dyDescent="0.15">
      <c r="S108" s="33"/>
      <c r="T108" s="33"/>
      <c r="U108" s="33"/>
      <c r="V108" s="34"/>
      <c r="W108" s="33"/>
      <c r="X108" s="34"/>
      <c r="Y108" s="34"/>
    </row>
    <row r="109" spans="19:25" ht="18.75" customHeight="1" x14ac:dyDescent="0.15">
      <c r="S109" s="33"/>
      <c r="T109" s="33"/>
      <c r="U109" s="33"/>
      <c r="V109" s="34"/>
      <c r="W109" s="33"/>
      <c r="X109" s="34"/>
      <c r="Y109" s="34"/>
    </row>
    <row r="110" spans="19:25" ht="18.75" customHeight="1" x14ac:dyDescent="0.15">
      <c r="S110" s="33"/>
      <c r="T110" s="33"/>
      <c r="U110" s="33"/>
      <c r="V110" s="34"/>
      <c r="W110" s="33"/>
      <c r="X110" s="34"/>
      <c r="Y110" s="34"/>
    </row>
    <row r="111" spans="19:25" ht="18.75" customHeight="1" x14ac:dyDescent="0.15">
      <c r="S111" s="33"/>
      <c r="T111" s="33"/>
      <c r="U111" s="33"/>
      <c r="V111" s="34"/>
      <c r="W111" s="33"/>
      <c r="X111" s="34"/>
      <c r="Y111" s="34"/>
    </row>
    <row r="112" spans="19:25" ht="18.75" customHeight="1" x14ac:dyDescent="0.15">
      <c r="S112" s="33"/>
      <c r="T112" s="33"/>
      <c r="U112" s="33"/>
      <c r="V112" s="34"/>
      <c r="W112" s="33"/>
      <c r="X112" s="34"/>
      <c r="Y112" s="34"/>
    </row>
    <row r="113" spans="19:25" ht="18.75" customHeight="1" x14ac:dyDescent="0.15">
      <c r="S113" s="33"/>
      <c r="T113" s="33"/>
      <c r="U113" s="33"/>
      <c r="V113" s="34"/>
      <c r="W113" s="33"/>
      <c r="X113" s="34"/>
      <c r="Y113" s="34"/>
    </row>
    <row r="114" spans="19:25" ht="18.75" customHeight="1" x14ac:dyDescent="0.15">
      <c r="S114" s="33"/>
      <c r="T114" s="33"/>
      <c r="U114" s="33"/>
      <c r="V114" s="34"/>
      <c r="W114" s="33"/>
      <c r="X114" s="34"/>
      <c r="Y114" s="34"/>
    </row>
    <row r="115" spans="19:25" ht="18.75" customHeight="1" x14ac:dyDescent="0.15">
      <c r="S115" s="33"/>
      <c r="T115" s="33"/>
      <c r="U115" s="33"/>
      <c r="V115" s="34"/>
      <c r="W115" s="33"/>
      <c r="X115" s="34"/>
      <c r="Y115" s="34"/>
    </row>
    <row r="116" spans="19:25" ht="18.75" customHeight="1" x14ac:dyDescent="0.15">
      <c r="S116" s="33"/>
      <c r="T116" s="33"/>
      <c r="U116" s="33"/>
      <c r="V116" s="34"/>
      <c r="W116" s="33"/>
      <c r="X116" s="34"/>
      <c r="Y116" s="34"/>
    </row>
  </sheetData>
  <mergeCells count="19">
    <mergeCell ref="I8:J8"/>
    <mergeCell ref="K8:L8"/>
    <mergeCell ref="W6:X6"/>
    <mergeCell ref="W7:X7"/>
    <mergeCell ref="R9:R33"/>
    <mergeCell ref="A9:A36"/>
    <mergeCell ref="I9:J17"/>
    <mergeCell ref="I18:J27"/>
    <mergeCell ref="I28:J33"/>
    <mergeCell ref="I34:J36"/>
    <mergeCell ref="A1:B1"/>
    <mergeCell ref="C1:K1"/>
    <mergeCell ref="K2:M2"/>
    <mergeCell ref="R5:V5"/>
    <mergeCell ref="O6:P6"/>
    <mergeCell ref="R6:T7"/>
    <mergeCell ref="B5:C5"/>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Y102"/>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212</v>
      </c>
      <c r="B7" s="273"/>
      <c r="C7" s="273"/>
      <c r="D7" s="273"/>
      <c r="E7" s="273"/>
      <c r="F7" s="19"/>
      <c r="G7" s="19"/>
      <c r="H7" s="19"/>
      <c r="I7" s="4"/>
      <c r="J7" s="4"/>
      <c r="K7" s="106"/>
      <c r="L7" s="20"/>
      <c r="M7" s="3"/>
      <c r="N7" s="3"/>
      <c r="O7" s="274" t="s">
        <v>93</v>
      </c>
      <c r="P7" s="275"/>
      <c r="Q7" s="107"/>
      <c r="R7" s="269"/>
      <c r="S7" s="270"/>
      <c r="T7" s="271"/>
      <c r="U7" s="9" t="s">
        <v>17</v>
      </c>
      <c r="V7" s="9" t="s">
        <v>18</v>
      </c>
      <c r="W7" s="278" t="s">
        <v>19</v>
      </c>
      <c r="X7" s="279"/>
      <c r="Y7" s="21" t="s">
        <v>20</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188</v>
      </c>
      <c r="C9" s="42" t="s">
        <v>190</v>
      </c>
      <c r="D9" s="101">
        <v>0.5</v>
      </c>
      <c r="E9" s="44" t="s">
        <v>112</v>
      </c>
      <c r="F9" s="44">
        <f>ROUNDUP(D9*0.75,2)</f>
        <v>0.38</v>
      </c>
      <c r="G9" s="45">
        <f>ROUNDUP((K4*D9)+(K5*D9*0.75)+(K6*(D9*2)),0)</f>
        <v>0</v>
      </c>
      <c r="H9" s="45">
        <f>G9</f>
        <v>0</v>
      </c>
      <c r="I9" s="285" t="s">
        <v>189</v>
      </c>
      <c r="J9" s="286"/>
      <c r="K9" s="46" t="s">
        <v>50</v>
      </c>
      <c r="L9" s="47">
        <f>ROUNDUP((K4*M9)+(K5*M9*0.75)+(K6*(M9*2)),2)</f>
        <v>0</v>
      </c>
      <c r="M9" s="43">
        <v>110</v>
      </c>
      <c r="N9" s="48">
        <f>ROUNDUP(M9*0.75,2)</f>
        <v>82.5</v>
      </c>
      <c r="O9" s="49"/>
      <c r="P9" s="86"/>
      <c r="R9" s="280" t="s">
        <v>70</v>
      </c>
      <c r="S9" s="100" t="s">
        <v>76</v>
      </c>
      <c r="T9" s="70" t="s">
        <v>76</v>
      </c>
      <c r="U9" s="70"/>
      <c r="V9" s="71" t="s">
        <v>77</v>
      </c>
      <c r="W9" s="112" t="s">
        <v>76</v>
      </c>
      <c r="X9" s="71" t="s">
        <v>78</v>
      </c>
      <c r="Y9" s="96">
        <v>30</v>
      </c>
    </row>
    <row r="10" spans="1:25" ht="18.75" customHeight="1" x14ac:dyDescent="0.15">
      <c r="A10" s="257"/>
      <c r="B10" s="50"/>
      <c r="C10" s="50" t="s">
        <v>164</v>
      </c>
      <c r="D10" s="51">
        <v>0.5</v>
      </c>
      <c r="E10" s="52" t="s">
        <v>51</v>
      </c>
      <c r="F10" s="52">
        <f>ROUNDUP(D10*0.75,2)</f>
        <v>0.38</v>
      </c>
      <c r="G10" s="53">
        <f>ROUNDUP((K4*D10)+(K5*D10*0.75)+(K6*(D10*2)),0)</f>
        <v>0</v>
      </c>
      <c r="H10" s="53">
        <f>G10</f>
        <v>0</v>
      </c>
      <c r="I10" s="287"/>
      <c r="J10" s="287"/>
      <c r="K10" s="54" t="s">
        <v>87</v>
      </c>
      <c r="L10" s="55">
        <f>ROUNDUP((K4*M10)+(K5*M10*0.75)+(K6*(M10*2)),2)</f>
        <v>0</v>
      </c>
      <c r="M10" s="51">
        <v>1.5</v>
      </c>
      <c r="N10" s="56">
        <f>ROUNDUP(M10*0.75,2)</f>
        <v>1.1300000000000001</v>
      </c>
      <c r="O10" s="57"/>
      <c r="P10" s="87"/>
      <c r="R10" s="257"/>
      <c r="S10" s="108" t="s">
        <v>294</v>
      </c>
      <c r="T10" s="108" t="s">
        <v>39</v>
      </c>
      <c r="U10" s="108"/>
      <c r="V10" s="109">
        <v>20</v>
      </c>
      <c r="W10" s="113" t="s">
        <v>161</v>
      </c>
      <c r="X10" s="109">
        <v>10</v>
      </c>
      <c r="Y10" s="110"/>
    </row>
    <row r="11" spans="1:25" ht="18.75" customHeight="1" x14ac:dyDescent="0.15">
      <c r="A11" s="257"/>
      <c r="B11" s="50"/>
      <c r="C11" s="50"/>
      <c r="D11" s="51"/>
      <c r="E11" s="52"/>
      <c r="F11" s="52"/>
      <c r="G11" s="53"/>
      <c r="H11" s="53"/>
      <c r="I11" s="287"/>
      <c r="J11" s="287"/>
      <c r="K11" s="54" t="s">
        <v>84</v>
      </c>
      <c r="L11" s="55">
        <f>ROUNDUP((K4*M11)+(K5*M11*0.75)+(K6*(M11*2)),2)</f>
        <v>0</v>
      </c>
      <c r="M11" s="51">
        <v>1</v>
      </c>
      <c r="N11" s="56">
        <f>ROUNDUP(M11*0.75,2)</f>
        <v>0.75</v>
      </c>
      <c r="O11" s="57"/>
      <c r="P11" s="87" t="s">
        <v>54</v>
      </c>
      <c r="R11" s="257"/>
      <c r="S11" s="72"/>
      <c r="T11" s="72" t="s">
        <v>41</v>
      </c>
      <c r="U11" s="72"/>
      <c r="V11" s="73">
        <v>20</v>
      </c>
      <c r="W11" s="72" t="s">
        <v>41</v>
      </c>
      <c r="X11" s="73">
        <v>10</v>
      </c>
      <c r="Y11" s="97">
        <v>10</v>
      </c>
    </row>
    <row r="12" spans="1:25" ht="18.75" customHeight="1" x14ac:dyDescent="0.15">
      <c r="A12" s="257"/>
      <c r="B12" s="50"/>
      <c r="C12" s="50"/>
      <c r="D12" s="51"/>
      <c r="E12" s="52"/>
      <c r="F12" s="52"/>
      <c r="G12" s="53"/>
      <c r="H12" s="53"/>
      <c r="I12" s="287"/>
      <c r="J12" s="287"/>
      <c r="K12" s="54"/>
      <c r="L12" s="55"/>
      <c r="M12" s="51"/>
      <c r="N12" s="56"/>
      <c r="O12" s="57"/>
      <c r="P12" s="87"/>
      <c r="R12" s="257"/>
      <c r="S12" s="72"/>
      <c r="T12" s="72" t="s">
        <v>40</v>
      </c>
      <c r="U12" s="72"/>
      <c r="V12" s="73">
        <v>10</v>
      </c>
      <c r="W12" s="72" t="s">
        <v>40</v>
      </c>
      <c r="X12" s="73">
        <v>10</v>
      </c>
      <c r="Y12" s="97">
        <v>10</v>
      </c>
    </row>
    <row r="13" spans="1:25" ht="18.75" customHeight="1" x14ac:dyDescent="0.15">
      <c r="A13" s="257"/>
      <c r="B13" s="50"/>
      <c r="C13" s="50"/>
      <c r="D13" s="51"/>
      <c r="E13" s="52"/>
      <c r="F13" s="52"/>
      <c r="G13" s="53"/>
      <c r="H13" s="53"/>
      <c r="I13" s="287"/>
      <c r="J13" s="287"/>
      <c r="K13" s="54"/>
      <c r="L13" s="55"/>
      <c r="M13" s="51"/>
      <c r="N13" s="56"/>
      <c r="O13" s="57"/>
      <c r="P13" s="87"/>
      <c r="R13" s="257"/>
      <c r="S13" s="72"/>
      <c r="T13" s="72" t="s">
        <v>42</v>
      </c>
      <c r="U13" s="72"/>
      <c r="V13" s="73">
        <v>5</v>
      </c>
      <c r="W13" s="72" t="s">
        <v>42</v>
      </c>
      <c r="X13" s="73">
        <v>5</v>
      </c>
      <c r="Y13" s="97">
        <v>5</v>
      </c>
    </row>
    <row r="14" spans="1:25" ht="18.75" customHeight="1" x14ac:dyDescent="0.15">
      <c r="A14" s="257"/>
      <c r="B14" s="50"/>
      <c r="C14" s="50"/>
      <c r="D14" s="51"/>
      <c r="E14" s="52"/>
      <c r="F14" s="52"/>
      <c r="G14" s="53"/>
      <c r="H14" s="53"/>
      <c r="I14" s="287"/>
      <c r="J14" s="287"/>
      <c r="K14" s="54"/>
      <c r="L14" s="55"/>
      <c r="M14" s="51"/>
      <c r="N14" s="56"/>
      <c r="O14" s="57"/>
      <c r="P14" s="87"/>
      <c r="R14" s="257"/>
      <c r="S14" s="72"/>
      <c r="T14" s="72"/>
      <c r="U14" s="72" t="s">
        <v>86</v>
      </c>
      <c r="V14" s="73" t="s">
        <v>46</v>
      </c>
      <c r="W14" s="72"/>
      <c r="X14" s="73" t="s">
        <v>46</v>
      </c>
      <c r="Y14" s="97"/>
    </row>
    <row r="15" spans="1:25" ht="18.75" customHeight="1" x14ac:dyDescent="0.15">
      <c r="A15" s="257"/>
      <c r="B15" s="58"/>
      <c r="C15" s="58"/>
      <c r="D15" s="59"/>
      <c r="E15" s="60"/>
      <c r="F15" s="60"/>
      <c r="G15" s="61"/>
      <c r="H15" s="61"/>
      <c r="I15" s="288"/>
      <c r="J15" s="288"/>
      <c r="K15" s="62"/>
      <c r="L15" s="63"/>
      <c r="M15" s="59"/>
      <c r="N15" s="64"/>
      <c r="O15" s="65"/>
      <c r="P15" s="88"/>
      <c r="R15" s="257"/>
      <c r="S15" s="90"/>
      <c r="T15" s="72"/>
      <c r="U15" s="72" t="s">
        <v>267</v>
      </c>
      <c r="V15" s="73" t="s">
        <v>48</v>
      </c>
      <c r="W15" s="72"/>
      <c r="X15" s="73" t="s">
        <v>48</v>
      </c>
      <c r="Y15" s="97"/>
    </row>
    <row r="16" spans="1:25" ht="18.75" customHeight="1" x14ac:dyDescent="0.15">
      <c r="A16" s="257"/>
      <c r="B16" s="50" t="s">
        <v>191</v>
      </c>
      <c r="C16" s="50" t="s">
        <v>39</v>
      </c>
      <c r="D16" s="51">
        <v>40</v>
      </c>
      <c r="E16" s="52" t="s">
        <v>51</v>
      </c>
      <c r="F16" s="52">
        <f>ROUNDUP(D16*0.75,2)</f>
        <v>30</v>
      </c>
      <c r="G16" s="53">
        <f>ROUNDUP((K4*D16)+(K5*D16*0.75)+(K6*(D16*2)),0)</f>
        <v>0</v>
      </c>
      <c r="H16" s="53">
        <f>G16</f>
        <v>0</v>
      </c>
      <c r="I16" s="289" t="s">
        <v>192</v>
      </c>
      <c r="J16" s="290"/>
      <c r="K16" s="54" t="s">
        <v>52</v>
      </c>
      <c r="L16" s="55">
        <f>ROUNDUP((K4*M16)+(K5*M16*0.75)+(K6*(M16*2)),2)</f>
        <v>0</v>
      </c>
      <c r="M16" s="51">
        <v>0.5</v>
      </c>
      <c r="N16" s="56">
        <f t="shared" ref="N16:N21" si="0">ROUNDUP(M16*0.75,2)</f>
        <v>0.38</v>
      </c>
      <c r="O16" s="57"/>
      <c r="P16" s="87"/>
      <c r="R16" s="257"/>
      <c r="S16" s="90"/>
      <c r="T16" s="72"/>
      <c r="U16" s="72" t="s">
        <v>47</v>
      </c>
      <c r="V16" s="73" t="s">
        <v>48</v>
      </c>
      <c r="W16" s="72"/>
      <c r="X16" s="73" t="s">
        <v>48</v>
      </c>
      <c r="Y16" s="97"/>
    </row>
    <row r="17" spans="1:25" ht="18.75" customHeight="1" x14ac:dyDescent="0.15">
      <c r="A17" s="257"/>
      <c r="B17" s="50"/>
      <c r="C17" s="50" t="s">
        <v>41</v>
      </c>
      <c r="D17" s="51">
        <v>50</v>
      </c>
      <c r="E17" s="52" t="s">
        <v>51</v>
      </c>
      <c r="F17" s="52">
        <f>ROUNDUP(D17*0.75,2)</f>
        <v>37.5</v>
      </c>
      <c r="G17" s="53">
        <f>ROUNDUP((K4*D17)+(K5*D17*0.75)+(K6*(D17*2)),0)</f>
        <v>0</v>
      </c>
      <c r="H17" s="53">
        <f>G17+(G17*10/100)</f>
        <v>0</v>
      </c>
      <c r="I17" s="287"/>
      <c r="J17" s="287"/>
      <c r="K17" s="54" t="s">
        <v>44</v>
      </c>
      <c r="L17" s="55">
        <f>ROUNDUP((K4*M17)+(K5*M17*0.75)+(K6*(M17*2)),2)</f>
        <v>0</v>
      </c>
      <c r="M17" s="51">
        <v>1</v>
      </c>
      <c r="N17" s="56">
        <f t="shared" si="0"/>
        <v>0.75</v>
      </c>
      <c r="O17" s="57"/>
      <c r="P17" s="87"/>
      <c r="R17" s="257"/>
      <c r="S17" s="90"/>
      <c r="T17" s="72"/>
      <c r="U17" s="72"/>
      <c r="V17" s="73"/>
      <c r="W17" s="72"/>
      <c r="X17" s="73"/>
      <c r="Y17" s="97"/>
    </row>
    <row r="18" spans="1:25" ht="18.75" customHeight="1" x14ac:dyDescent="0.15">
      <c r="A18" s="257"/>
      <c r="B18" s="50"/>
      <c r="C18" s="50" t="s">
        <v>40</v>
      </c>
      <c r="D18" s="51">
        <v>20</v>
      </c>
      <c r="E18" s="52" t="s">
        <v>51</v>
      </c>
      <c r="F18" s="52">
        <f>ROUNDUP(D18*0.75,2)</f>
        <v>15</v>
      </c>
      <c r="G18" s="53">
        <f>ROUNDUP((K4*D18)+(K5*D18*0.75)+(K6*(D18*2)),0)</f>
        <v>0</v>
      </c>
      <c r="H18" s="53">
        <f>G18+(G18*6/100)</f>
        <v>0</v>
      </c>
      <c r="I18" s="287"/>
      <c r="J18" s="287"/>
      <c r="K18" s="54" t="s">
        <v>87</v>
      </c>
      <c r="L18" s="55">
        <f>ROUNDUP((K4*M18)+(K5*M18*0.75)+(K6*(M18*2)),2)</f>
        <v>0</v>
      </c>
      <c r="M18" s="51">
        <v>30</v>
      </c>
      <c r="N18" s="56">
        <f t="shared" si="0"/>
        <v>22.5</v>
      </c>
      <c r="O18" s="57"/>
      <c r="P18" s="87"/>
      <c r="R18" s="257"/>
      <c r="S18" s="90"/>
      <c r="T18" s="72"/>
      <c r="U18" s="72"/>
      <c r="V18" s="73"/>
      <c r="W18" s="72"/>
      <c r="X18" s="73"/>
      <c r="Y18" s="97"/>
    </row>
    <row r="19" spans="1:25" ht="18.75" customHeight="1" x14ac:dyDescent="0.15">
      <c r="A19" s="257"/>
      <c r="B19" s="50"/>
      <c r="C19" s="50" t="s">
        <v>42</v>
      </c>
      <c r="D19" s="51">
        <v>10</v>
      </c>
      <c r="E19" s="52" t="s">
        <v>51</v>
      </c>
      <c r="F19" s="52">
        <f>ROUNDUP(D19*0.75,2)</f>
        <v>7.5</v>
      </c>
      <c r="G19" s="53">
        <f>ROUNDUP((K4*D19)+(K5*D19*0.75)+(K6*(D19*2)),0)</f>
        <v>0</v>
      </c>
      <c r="H19" s="53">
        <f>G19+(G19*3/100)</f>
        <v>0</v>
      </c>
      <c r="I19" s="287"/>
      <c r="J19" s="287"/>
      <c r="K19" s="54" t="s">
        <v>57</v>
      </c>
      <c r="L19" s="55">
        <f>ROUNDUP((K4*M19)+(K5*M19*0.75)+(K6*(M19*2)),2)</f>
        <v>0</v>
      </c>
      <c r="M19" s="51">
        <v>2</v>
      </c>
      <c r="N19" s="56">
        <f t="shared" si="0"/>
        <v>1.5</v>
      </c>
      <c r="O19" s="57"/>
      <c r="P19" s="87"/>
      <c r="R19" s="257"/>
      <c r="S19" s="91"/>
      <c r="T19" s="74"/>
      <c r="U19" s="74"/>
      <c r="V19" s="75"/>
      <c r="W19" s="74"/>
      <c r="X19" s="75"/>
      <c r="Y19" s="98"/>
    </row>
    <row r="20" spans="1:25" ht="18.75" customHeight="1" x14ac:dyDescent="0.15">
      <c r="A20" s="257"/>
      <c r="B20" s="50"/>
      <c r="C20" s="50"/>
      <c r="D20" s="51"/>
      <c r="E20" s="52"/>
      <c r="F20" s="52"/>
      <c r="G20" s="53"/>
      <c r="H20" s="53"/>
      <c r="I20" s="287"/>
      <c r="J20" s="287"/>
      <c r="K20" s="54" t="s">
        <v>103</v>
      </c>
      <c r="L20" s="55">
        <f>ROUNDUP((K4*M20)+(K5*M20*0.75)+(K6*(M20*2)),2)</f>
        <v>0</v>
      </c>
      <c r="M20" s="51">
        <v>1</v>
      </c>
      <c r="N20" s="56">
        <f t="shared" si="0"/>
        <v>0.75</v>
      </c>
      <c r="O20" s="57"/>
      <c r="P20" s="87"/>
      <c r="R20" s="257"/>
      <c r="S20" s="90" t="s">
        <v>290</v>
      </c>
      <c r="T20" s="72" t="s">
        <v>60</v>
      </c>
      <c r="U20" s="72"/>
      <c r="V20" s="73">
        <v>20</v>
      </c>
      <c r="W20" s="72" t="s">
        <v>60</v>
      </c>
      <c r="X20" s="73">
        <v>15</v>
      </c>
      <c r="Y20" s="97">
        <v>10</v>
      </c>
    </row>
    <row r="21" spans="1:25" ht="18.75" customHeight="1" x14ac:dyDescent="0.15">
      <c r="A21" s="257"/>
      <c r="B21" s="50"/>
      <c r="C21" s="50"/>
      <c r="D21" s="51"/>
      <c r="E21" s="52"/>
      <c r="F21" s="52"/>
      <c r="G21" s="53"/>
      <c r="H21" s="53"/>
      <c r="I21" s="287"/>
      <c r="J21" s="287"/>
      <c r="K21" s="54" t="s">
        <v>84</v>
      </c>
      <c r="L21" s="55">
        <f>ROUNDUP((K4*M21)+(K5*M21*0.75)+(K6*(M21*2)),2)</f>
        <v>0</v>
      </c>
      <c r="M21" s="51">
        <v>3.6</v>
      </c>
      <c r="N21" s="56">
        <f t="shared" si="0"/>
        <v>2.7</v>
      </c>
      <c r="O21" s="57"/>
      <c r="P21" s="87" t="s">
        <v>54</v>
      </c>
      <c r="R21" s="257"/>
      <c r="S21" s="90"/>
      <c r="T21" s="72" t="s">
        <v>107</v>
      </c>
      <c r="U21" s="72"/>
      <c r="V21" s="73" t="s">
        <v>48</v>
      </c>
      <c r="W21" s="72" t="s">
        <v>107</v>
      </c>
      <c r="X21" s="73" t="s">
        <v>48</v>
      </c>
      <c r="Y21" s="97"/>
    </row>
    <row r="22" spans="1:25" ht="18.75" customHeight="1" x14ac:dyDescent="0.15">
      <c r="A22" s="257"/>
      <c r="B22" s="50"/>
      <c r="C22" s="50"/>
      <c r="D22" s="51"/>
      <c r="E22" s="52"/>
      <c r="F22" s="52"/>
      <c r="G22" s="53"/>
      <c r="H22" s="53"/>
      <c r="I22" s="287"/>
      <c r="J22" s="287"/>
      <c r="K22" s="54"/>
      <c r="L22" s="55"/>
      <c r="M22" s="51"/>
      <c r="N22" s="56"/>
      <c r="O22" s="57"/>
      <c r="P22" s="87"/>
      <c r="R22" s="257"/>
      <c r="S22" s="90"/>
      <c r="T22" s="72"/>
      <c r="U22" s="72"/>
      <c r="V22" s="73"/>
      <c r="W22" s="72"/>
      <c r="X22" s="73"/>
      <c r="Y22" s="97"/>
    </row>
    <row r="23" spans="1:25" ht="18.75" customHeight="1" x14ac:dyDescent="0.15">
      <c r="A23" s="257"/>
      <c r="B23" s="58"/>
      <c r="C23" s="58"/>
      <c r="D23" s="59"/>
      <c r="E23" s="60"/>
      <c r="F23" s="60"/>
      <c r="G23" s="61"/>
      <c r="H23" s="61"/>
      <c r="I23" s="288"/>
      <c r="J23" s="288"/>
      <c r="K23" s="62"/>
      <c r="L23" s="63"/>
      <c r="M23" s="59"/>
      <c r="N23" s="64"/>
      <c r="O23" s="65"/>
      <c r="P23" s="88"/>
      <c r="R23" s="257"/>
      <c r="S23" s="90"/>
      <c r="T23" s="72"/>
      <c r="U23" s="72"/>
      <c r="V23" s="73"/>
      <c r="W23" s="72"/>
      <c r="X23" s="73"/>
      <c r="Y23" s="97"/>
    </row>
    <row r="24" spans="1:25" ht="18.75" customHeight="1" x14ac:dyDescent="0.15">
      <c r="A24" s="257"/>
      <c r="B24" s="50" t="s">
        <v>193</v>
      </c>
      <c r="C24" s="50" t="s">
        <v>60</v>
      </c>
      <c r="D24" s="51">
        <v>40</v>
      </c>
      <c r="E24" s="52" t="s">
        <v>51</v>
      </c>
      <c r="F24" s="52">
        <f>ROUNDUP(D24*0.75,2)</f>
        <v>30</v>
      </c>
      <c r="G24" s="53">
        <f>ROUNDUP((K4*D24)+(K5*D24*0.75)+(K6*(D24*2)),0)</f>
        <v>0</v>
      </c>
      <c r="H24" s="53">
        <f>G24+(G24*10/100)</f>
        <v>0</v>
      </c>
      <c r="I24" s="289" t="s">
        <v>194</v>
      </c>
      <c r="J24" s="290"/>
      <c r="K24" s="54" t="s">
        <v>87</v>
      </c>
      <c r="L24" s="55">
        <f>ROUNDUP((K4*M24)+(K5*M24*0.75)+(K6*(M24*2)),2)</f>
        <v>0</v>
      </c>
      <c r="M24" s="51">
        <v>1.5</v>
      </c>
      <c r="N24" s="56">
        <f>ROUNDUP(M24*0.75,2)</f>
        <v>1.1300000000000001</v>
      </c>
      <c r="O24" s="57"/>
      <c r="P24" s="87"/>
      <c r="R24" s="257"/>
      <c r="S24" s="90"/>
      <c r="T24" s="72"/>
      <c r="U24" s="72"/>
      <c r="V24" s="73"/>
      <c r="W24" s="72"/>
      <c r="X24" s="73"/>
      <c r="Y24" s="97"/>
    </row>
    <row r="25" spans="1:25" ht="18.75" customHeight="1" x14ac:dyDescent="0.15">
      <c r="A25" s="257"/>
      <c r="B25" s="50"/>
      <c r="C25" s="50" t="s">
        <v>107</v>
      </c>
      <c r="D25" s="51">
        <v>0.5</v>
      </c>
      <c r="E25" s="52" t="s">
        <v>51</v>
      </c>
      <c r="F25" s="52">
        <f>ROUNDUP(D25*0.75,2)</f>
        <v>0.38</v>
      </c>
      <c r="G25" s="53">
        <f>ROUNDUP((K4*D25)+(K5*D25*0.75)+(K6*(D25*2)),0)</f>
        <v>0</v>
      </c>
      <c r="H25" s="53">
        <f>G25</f>
        <v>0</v>
      </c>
      <c r="I25" s="287"/>
      <c r="J25" s="287"/>
      <c r="K25" s="54" t="s">
        <v>57</v>
      </c>
      <c r="L25" s="55">
        <f>ROUNDUP((K4*M25)+(K5*M25*0.75)+(K6*(M25*2)),2)</f>
        <v>0</v>
      </c>
      <c r="M25" s="51">
        <v>0.5</v>
      </c>
      <c r="N25" s="56">
        <f>ROUNDUP(M25*0.75,2)</f>
        <v>0.38</v>
      </c>
      <c r="O25" s="57"/>
      <c r="P25" s="87"/>
      <c r="R25" s="257"/>
      <c r="S25" s="91"/>
      <c r="T25" s="74"/>
      <c r="U25" s="74"/>
      <c r="V25" s="75"/>
      <c r="W25" s="74"/>
      <c r="X25" s="75"/>
      <c r="Y25" s="98"/>
    </row>
    <row r="26" spans="1:25" ht="18.75" customHeight="1" x14ac:dyDescent="0.15">
      <c r="A26" s="257"/>
      <c r="B26" s="50"/>
      <c r="C26" s="50" t="s">
        <v>62</v>
      </c>
      <c r="D26" s="51">
        <v>2</v>
      </c>
      <c r="E26" s="52" t="s">
        <v>51</v>
      </c>
      <c r="F26" s="52">
        <f>ROUNDUP(D26*0.75,2)</f>
        <v>1.5</v>
      </c>
      <c r="G26" s="53">
        <f>ROUNDUP((K4*D26)+(K5*D26*0.75)+(K6*(D26*2)),0)</f>
        <v>0</v>
      </c>
      <c r="H26" s="53">
        <f>G26</f>
        <v>0</v>
      </c>
      <c r="I26" s="287"/>
      <c r="J26" s="287"/>
      <c r="K26" s="54" t="s">
        <v>84</v>
      </c>
      <c r="L26" s="55">
        <f>ROUNDUP((K4*M26)+(K5*M26*0.75)+(K6*(M26*2)),2)</f>
        <v>0</v>
      </c>
      <c r="M26" s="51">
        <v>1</v>
      </c>
      <c r="N26" s="56">
        <f>ROUNDUP(M26*0.75,2)</f>
        <v>0.75</v>
      </c>
      <c r="O26" s="57"/>
      <c r="P26" s="87" t="s">
        <v>54</v>
      </c>
      <c r="R26" s="257"/>
      <c r="S26" s="90" t="s">
        <v>88</v>
      </c>
      <c r="T26" s="72" t="s">
        <v>90</v>
      </c>
      <c r="U26" s="72"/>
      <c r="V26" s="73">
        <v>1</v>
      </c>
      <c r="W26" s="72" t="s">
        <v>90</v>
      </c>
      <c r="X26" s="73">
        <v>1</v>
      </c>
      <c r="Y26" s="97"/>
    </row>
    <row r="27" spans="1:25" ht="18.75" customHeight="1" x14ac:dyDescent="0.15">
      <c r="A27" s="257"/>
      <c r="B27" s="50"/>
      <c r="C27" s="50"/>
      <c r="D27" s="51"/>
      <c r="E27" s="52"/>
      <c r="F27" s="52"/>
      <c r="G27" s="53"/>
      <c r="H27" s="53"/>
      <c r="I27" s="287"/>
      <c r="J27" s="287"/>
      <c r="K27" s="54"/>
      <c r="L27" s="55"/>
      <c r="M27" s="51"/>
      <c r="N27" s="56"/>
      <c r="O27" s="57"/>
      <c r="P27" s="87"/>
      <c r="R27" s="257"/>
      <c r="S27" s="90"/>
      <c r="T27" s="72"/>
      <c r="U27" s="72" t="s">
        <v>86</v>
      </c>
      <c r="V27" s="73" t="s">
        <v>46</v>
      </c>
      <c r="W27" s="72"/>
      <c r="X27" s="73" t="s">
        <v>46</v>
      </c>
      <c r="Y27" s="97"/>
    </row>
    <row r="28" spans="1:25" ht="18.75" customHeight="1" x14ac:dyDescent="0.15">
      <c r="A28" s="257"/>
      <c r="B28" s="50"/>
      <c r="C28" s="50"/>
      <c r="D28" s="51"/>
      <c r="E28" s="52"/>
      <c r="F28" s="52"/>
      <c r="G28" s="53"/>
      <c r="H28" s="53"/>
      <c r="I28" s="287"/>
      <c r="J28" s="287"/>
      <c r="K28" s="54"/>
      <c r="L28" s="55"/>
      <c r="M28" s="51"/>
      <c r="N28" s="56"/>
      <c r="O28" s="57"/>
      <c r="P28" s="87"/>
      <c r="R28" s="257"/>
      <c r="S28" s="90"/>
      <c r="T28" s="72"/>
      <c r="U28" s="72" t="s">
        <v>92</v>
      </c>
      <c r="V28" s="73" t="s">
        <v>48</v>
      </c>
      <c r="W28" s="72"/>
      <c r="X28" s="73" t="s">
        <v>48</v>
      </c>
      <c r="Y28" s="97"/>
    </row>
    <row r="29" spans="1:25" ht="18.75" customHeight="1" thickBot="1" x14ac:dyDescent="0.2">
      <c r="A29" s="257"/>
      <c r="B29" s="50"/>
      <c r="C29" s="50"/>
      <c r="D29" s="51"/>
      <c r="E29" s="52"/>
      <c r="F29" s="52"/>
      <c r="G29" s="53"/>
      <c r="H29" s="53"/>
      <c r="I29" s="287"/>
      <c r="J29" s="287"/>
      <c r="K29" s="54"/>
      <c r="L29" s="55"/>
      <c r="M29" s="51"/>
      <c r="N29" s="56"/>
      <c r="O29" s="57"/>
      <c r="P29" s="87"/>
      <c r="R29" s="258"/>
      <c r="S29" s="93"/>
      <c r="T29" s="94"/>
      <c r="U29" s="94"/>
      <c r="V29" s="95"/>
      <c r="W29" s="94"/>
      <c r="X29" s="95"/>
      <c r="Y29" s="99"/>
    </row>
    <row r="30" spans="1:25" ht="18.75" customHeight="1" x14ac:dyDescent="0.15">
      <c r="A30" s="257"/>
      <c r="B30" s="58"/>
      <c r="C30" s="58"/>
      <c r="D30" s="59"/>
      <c r="E30" s="60"/>
      <c r="F30" s="60"/>
      <c r="G30" s="61"/>
      <c r="H30" s="61"/>
      <c r="I30" s="288"/>
      <c r="J30" s="288"/>
      <c r="K30" s="62"/>
      <c r="L30" s="63"/>
      <c r="M30" s="59"/>
      <c r="N30" s="64"/>
      <c r="O30" s="65"/>
      <c r="P30" s="88"/>
    </row>
    <row r="31" spans="1:25" ht="18.75" customHeight="1" x14ac:dyDescent="0.15">
      <c r="A31" s="257"/>
      <c r="B31" s="50" t="s">
        <v>88</v>
      </c>
      <c r="C31" s="50" t="s">
        <v>90</v>
      </c>
      <c r="D31" s="51">
        <v>2</v>
      </c>
      <c r="E31" s="52" t="s">
        <v>69</v>
      </c>
      <c r="F31" s="52">
        <f>ROUNDUP(D31*0.75,2)</f>
        <v>1.5</v>
      </c>
      <c r="G31" s="53">
        <f>ROUNDUP((K4*D31)+(K5*D31*0.75)+(K6*(D31*2)),0)</f>
        <v>0</v>
      </c>
      <c r="H31" s="53">
        <f>G31</f>
        <v>0</v>
      </c>
      <c r="I31" s="289" t="s">
        <v>89</v>
      </c>
      <c r="J31" s="290"/>
      <c r="K31" s="54" t="s">
        <v>87</v>
      </c>
      <c r="L31" s="55">
        <f>ROUNDUP((K4*M31)+(K5*M31*0.75)+(K6*(M31*2)),2)</f>
        <v>0</v>
      </c>
      <c r="M31" s="51">
        <v>100</v>
      </c>
      <c r="N31" s="56">
        <f>ROUNDUP(M31*0.75,2)</f>
        <v>75</v>
      </c>
      <c r="O31" s="57" t="s">
        <v>54</v>
      </c>
      <c r="P31" s="87"/>
    </row>
    <row r="32" spans="1:25" ht="18.75" customHeight="1" x14ac:dyDescent="0.15">
      <c r="A32" s="257"/>
      <c r="B32" s="50"/>
      <c r="C32" s="50" t="s">
        <v>195</v>
      </c>
      <c r="D32" s="51">
        <v>5</v>
      </c>
      <c r="E32" s="52" t="s">
        <v>51</v>
      </c>
      <c r="F32" s="52">
        <f>ROUNDUP(D32*0.75,2)</f>
        <v>3.75</v>
      </c>
      <c r="G32" s="53">
        <f>ROUNDUP((K4*D32)+(K5*D32*0.75)+(K6*(D32*2)),0)</f>
        <v>0</v>
      </c>
      <c r="H32" s="53">
        <f>G32</f>
        <v>0</v>
      </c>
      <c r="I32" s="287"/>
      <c r="J32" s="287"/>
      <c r="K32" s="54" t="s">
        <v>92</v>
      </c>
      <c r="L32" s="55">
        <f>ROUNDUP((K4*M32)+(K5*M32*0.75)+(K6*(M32*2)),2)</f>
        <v>0</v>
      </c>
      <c r="M32" s="51">
        <v>3</v>
      </c>
      <c r="N32" s="56">
        <f>ROUNDUP(M32*0.75,2)</f>
        <v>2.25</v>
      </c>
      <c r="O32" s="57"/>
      <c r="P32" s="87"/>
    </row>
    <row r="33" spans="1:25" ht="18.75" customHeight="1" x14ac:dyDescent="0.15">
      <c r="A33" s="257"/>
      <c r="B33" s="50"/>
      <c r="C33" s="50"/>
      <c r="D33" s="51"/>
      <c r="E33" s="52"/>
      <c r="F33" s="52"/>
      <c r="G33" s="53"/>
      <c r="H33" s="53"/>
      <c r="I33" s="287"/>
      <c r="J33" s="287"/>
      <c r="K33" s="54"/>
      <c r="L33" s="55"/>
      <c r="M33" s="51"/>
      <c r="N33" s="56"/>
      <c r="O33" s="57"/>
      <c r="P33" s="87"/>
    </row>
    <row r="34" spans="1:25" ht="18.75" customHeight="1" thickBot="1" x14ac:dyDescent="0.2">
      <c r="A34" s="258"/>
      <c r="B34" s="78"/>
      <c r="C34" s="78"/>
      <c r="D34" s="79"/>
      <c r="E34" s="80"/>
      <c r="F34" s="80"/>
      <c r="G34" s="81"/>
      <c r="H34" s="81"/>
      <c r="I34" s="291"/>
      <c r="J34" s="291"/>
      <c r="K34" s="82"/>
      <c r="L34" s="83"/>
      <c r="M34" s="79"/>
      <c r="N34" s="84"/>
      <c r="O34" s="85"/>
      <c r="P34" s="89"/>
    </row>
    <row r="37" spans="1:25" ht="18.75" customHeight="1" x14ac:dyDescent="0.15">
      <c r="S37" s="33"/>
      <c r="T37" s="33"/>
      <c r="U37" s="33"/>
      <c r="V37" s="34"/>
      <c r="W37" s="33"/>
      <c r="X37" s="34"/>
      <c r="Y37" s="34"/>
    </row>
    <row r="38" spans="1:25" ht="18.75" customHeight="1" x14ac:dyDescent="0.15">
      <c r="S38" s="33"/>
      <c r="T38" s="33"/>
      <c r="U38" s="33"/>
      <c r="V38" s="34"/>
      <c r="W38" s="33"/>
      <c r="X38" s="34"/>
      <c r="Y38" s="34"/>
    </row>
    <row r="39" spans="1:25" ht="18.75" customHeight="1" x14ac:dyDescent="0.15">
      <c r="S39" s="33"/>
      <c r="T39" s="33"/>
      <c r="U39" s="33"/>
      <c r="V39" s="34"/>
      <c r="W39" s="33"/>
      <c r="X39" s="34"/>
      <c r="Y39" s="34"/>
    </row>
    <row r="40" spans="1:25" ht="18.75" customHeight="1" x14ac:dyDescent="0.15">
      <c r="S40" s="33"/>
      <c r="T40" s="33"/>
      <c r="U40" s="33"/>
      <c r="V40" s="34"/>
      <c r="W40" s="33"/>
      <c r="X40" s="34"/>
      <c r="Y40" s="34"/>
    </row>
    <row r="41" spans="1:25" ht="18.75" customHeight="1" x14ac:dyDescent="0.15">
      <c r="S41" s="33"/>
      <c r="T41" s="33"/>
      <c r="U41" s="33"/>
      <c r="V41" s="34"/>
      <c r="W41" s="33"/>
      <c r="X41" s="34"/>
      <c r="Y41" s="34"/>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row r="89" spans="19:25" ht="18.75" customHeight="1" x14ac:dyDescent="0.15">
      <c r="S89" s="33"/>
      <c r="T89" s="33"/>
      <c r="U89" s="33"/>
      <c r="V89" s="34"/>
      <c r="W89" s="33"/>
      <c r="X89" s="34"/>
      <c r="Y89" s="34"/>
    </row>
    <row r="90" spans="19:25" ht="18.75" customHeight="1" x14ac:dyDescent="0.15">
      <c r="S90" s="33"/>
      <c r="T90" s="33"/>
      <c r="U90" s="33"/>
      <c r="V90" s="34"/>
      <c r="W90" s="33"/>
      <c r="X90" s="34"/>
      <c r="Y90" s="34"/>
    </row>
    <row r="91" spans="19:25" ht="18.75" customHeight="1" x14ac:dyDescent="0.15">
      <c r="S91" s="33"/>
      <c r="T91" s="33"/>
      <c r="U91" s="33"/>
      <c r="V91" s="34"/>
      <c r="W91" s="33"/>
      <c r="X91" s="34"/>
      <c r="Y91" s="34"/>
    </row>
    <row r="92" spans="19:25" ht="18.75" customHeight="1" x14ac:dyDescent="0.15">
      <c r="S92" s="33"/>
      <c r="T92" s="33"/>
      <c r="U92" s="33"/>
      <c r="V92" s="34"/>
      <c r="W92" s="33"/>
      <c r="X92" s="34"/>
      <c r="Y92" s="34"/>
    </row>
    <row r="93" spans="19:25" ht="18.75" customHeight="1" x14ac:dyDescent="0.15">
      <c r="S93" s="33"/>
      <c r="T93" s="33"/>
      <c r="U93" s="33"/>
      <c r="V93" s="34"/>
      <c r="W93" s="33"/>
      <c r="X93" s="34"/>
      <c r="Y93" s="34"/>
    </row>
    <row r="94" spans="19:25" ht="18.75" customHeight="1" x14ac:dyDescent="0.15">
      <c r="S94" s="33"/>
      <c r="T94" s="33"/>
      <c r="U94" s="33"/>
      <c r="V94" s="34"/>
      <c r="W94" s="33"/>
      <c r="X94" s="34"/>
      <c r="Y94" s="34"/>
    </row>
    <row r="95" spans="19:25" ht="18.75" customHeight="1" x14ac:dyDescent="0.15">
      <c r="S95" s="33"/>
      <c r="T95" s="33"/>
      <c r="U95" s="33"/>
      <c r="V95" s="34"/>
      <c r="W95" s="33"/>
      <c r="X95" s="34"/>
      <c r="Y95" s="34"/>
    </row>
    <row r="96" spans="19:25" ht="18.75" customHeight="1" x14ac:dyDescent="0.15">
      <c r="S96" s="33"/>
      <c r="T96" s="33"/>
      <c r="U96" s="33"/>
      <c r="V96" s="34"/>
      <c r="W96" s="33"/>
      <c r="X96" s="34"/>
      <c r="Y96" s="34"/>
    </row>
    <row r="97" spans="19:25" ht="18.75" customHeight="1" x14ac:dyDescent="0.15">
      <c r="S97" s="33"/>
      <c r="T97" s="33"/>
      <c r="U97" s="33"/>
      <c r="V97" s="34"/>
      <c r="W97" s="33"/>
      <c r="X97" s="34"/>
      <c r="Y97" s="34"/>
    </row>
    <row r="98" spans="19:25" ht="18.75" customHeight="1" x14ac:dyDescent="0.15">
      <c r="S98" s="33"/>
      <c r="T98" s="33"/>
      <c r="U98" s="33"/>
      <c r="V98" s="34"/>
      <c r="W98" s="33"/>
      <c r="X98" s="34"/>
      <c r="Y98" s="34"/>
    </row>
    <row r="99" spans="19:25" ht="18.75" customHeight="1" x14ac:dyDescent="0.15">
      <c r="S99" s="33"/>
      <c r="T99" s="33"/>
      <c r="U99" s="33"/>
      <c r="V99" s="34"/>
      <c r="W99" s="33"/>
      <c r="X99" s="34"/>
      <c r="Y99" s="34"/>
    </row>
    <row r="100" spans="19:25" ht="18.75" customHeight="1" x14ac:dyDescent="0.15">
      <c r="S100" s="33"/>
      <c r="T100" s="33"/>
      <c r="U100" s="33"/>
      <c r="V100" s="34"/>
      <c r="W100" s="33"/>
      <c r="X100" s="34"/>
      <c r="Y100" s="34"/>
    </row>
    <row r="101" spans="19:25" ht="18.75" customHeight="1" x14ac:dyDescent="0.15">
      <c r="S101" s="33"/>
      <c r="T101" s="33"/>
      <c r="U101" s="33"/>
      <c r="V101" s="34"/>
      <c r="W101" s="33"/>
      <c r="X101" s="34"/>
      <c r="Y101" s="34"/>
    </row>
    <row r="102" spans="19:25" ht="18.75" customHeight="1" x14ac:dyDescent="0.15">
      <c r="S102" s="33"/>
      <c r="T102" s="33"/>
      <c r="U102" s="33"/>
      <c r="V102" s="34"/>
      <c r="W102" s="33"/>
      <c r="X102" s="34"/>
      <c r="Y102" s="34"/>
    </row>
  </sheetData>
  <mergeCells count="18">
    <mergeCell ref="A9:A34"/>
    <mergeCell ref="I24:J30"/>
    <mergeCell ref="I31:J34"/>
    <mergeCell ref="A1:B1"/>
    <mergeCell ref="C1:K1"/>
    <mergeCell ref="K2:M2"/>
    <mergeCell ref="R5:V5"/>
    <mergeCell ref="O6:P6"/>
    <mergeCell ref="A7:E7"/>
    <mergeCell ref="O7:P7"/>
    <mergeCell ref="R6:T7"/>
    <mergeCell ref="W6:X6"/>
    <mergeCell ref="W7:X7"/>
    <mergeCell ref="R9:R29"/>
    <mergeCell ref="I8:J8"/>
    <mergeCell ref="K8:L8"/>
    <mergeCell ref="I9:J15"/>
    <mergeCell ref="I16:J23"/>
  </mergeCells>
  <phoneticPr fontId="3"/>
  <printOptions horizontalCentered="1" verticalCentered="1"/>
  <pageMargins left="0.39370078740157483" right="0.39370078740157483" top="0.39370078740157483" bottom="0.39370078740157483" header="0.19685039370078741" footer="0.31496062992125984"/>
  <pageSetup paperSize="12" scale="4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Y99"/>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213</v>
      </c>
      <c r="B7" s="273"/>
      <c r="C7" s="273"/>
      <c r="D7" s="273"/>
      <c r="E7" s="273"/>
      <c r="F7" s="19"/>
      <c r="G7" s="19"/>
      <c r="H7" s="19"/>
      <c r="I7" s="4"/>
      <c r="J7" s="4"/>
      <c r="K7" s="106"/>
      <c r="L7" s="20"/>
      <c r="M7" s="3"/>
      <c r="N7" s="3"/>
      <c r="O7" s="274" t="s">
        <v>93</v>
      </c>
      <c r="P7" s="275"/>
      <c r="Q7" s="107"/>
      <c r="R7" s="269"/>
      <c r="S7" s="270"/>
      <c r="T7" s="271"/>
      <c r="U7" s="9" t="s">
        <v>17</v>
      </c>
      <c r="V7" s="9" t="s">
        <v>18</v>
      </c>
      <c r="W7" s="278" t="s">
        <v>19</v>
      </c>
      <c r="X7" s="279"/>
      <c r="Y7" s="21" t="s">
        <v>20</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197</v>
      </c>
      <c r="C9" s="42" t="s">
        <v>39</v>
      </c>
      <c r="D9" s="43">
        <v>30</v>
      </c>
      <c r="E9" s="44" t="s">
        <v>51</v>
      </c>
      <c r="F9" s="44">
        <f>ROUNDUP(D9*0.75,2)</f>
        <v>22.5</v>
      </c>
      <c r="G9" s="45">
        <f>ROUNDUP((K4*D9)+(K5*D9*0.75)+(K6*(D9*2)),0)</f>
        <v>0</v>
      </c>
      <c r="H9" s="45">
        <f>G9</f>
        <v>0</v>
      </c>
      <c r="I9" s="285" t="s">
        <v>198</v>
      </c>
      <c r="J9" s="286"/>
      <c r="K9" s="46" t="s">
        <v>50</v>
      </c>
      <c r="L9" s="47">
        <f>ROUNDUP((K4*M9)+(K5*M9*0.75)+(K6*(M9*2)),2)</f>
        <v>0</v>
      </c>
      <c r="M9" s="43">
        <v>110</v>
      </c>
      <c r="N9" s="48">
        <f>ROUNDUP(M9*0.75,2)</f>
        <v>82.5</v>
      </c>
      <c r="O9" s="49"/>
      <c r="P9" s="86"/>
      <c r="R9" s="280" t="s">
        <v>70</v>
      </c>
      <c r="S9" s="100" t="s">
        <v>76</v>
      </c>
      <c r="T9" s="70" t="s">
        <v>76</v>
      </c>
      <c r="U9" s="70"/>
      <c r="V9" s="71" t="s">
        <v>77</v>
      </c>
      <c r="W9" s="112" t="s">
        <v>76</v>
      </c>
      <c r="X9" s="71" t="s">
        <v>78</v>
      </c>
      <c r="Y9" s="96">
        <v>30</v>
      </c>
    </row>
    <row r="10" spans="1:25" ht="18.75" customHeight="1" x14ac:dyDescent="0.15">
      <c r="A10" s="257"/>
      <c r="B10" s="50"/>
      <c r="C10" s="50" t="s">
        <v>40</v>
      </c>
      <c r="D10" s="51">
        <v>50</v>
      </c>
      <c r="E10" s="52" t="s">
        <v>51</v>
      </c>
      <c r="F10" s="52">
        <f>ROUNDUP(D10*0.75,2)</f>
        <v>37.5</v>
      </c>
      <c r="G10" s="53">
        <f>ROUNDUP((K4*D10)+(K5*D10*0.75)+(K6*(D10*2)),0)</f>
        <v>0</v>
      </c>
      <c r="H10" s="53">
        <f>G10+(G10*6/100)</f>
        <v>0</v>
      </c>
      <c r="I10" s="287"/>
      <c r="J10" s="287"/>
      <c r="K10" s="54" t="s">
        <v>52</v>
      </c>
      <c r="L10" s="55">
        <f>ROUNDUP((K4*M10)+(K5*M10*0.75)+(K6*(M10*2)),2)</f>
        <v>0</v>
      </c>
      <c r="M10" s="51">
        <v>0.5</v>
      </c>
      <c r="N10" s="56">
        <f>ROUNDUP(M10*0.75,2)</f>
        <v>0.38</v>
      </c>
      <c r="O10" s="57"/>
      <c r="P10" s="87"/>
      <c r="R10" s="257"/>
      <c r="S10" s="108" t="s">
        <v>291</v>
      </c>
      <c r="T10" s="108" t="s">
        <v>39</v>
      </c>
      <c r="U10" s="108"/>
      <c r="V10" s="109">
        <v>15</v>
      </c>
      <c r="W10" s="113" t="s">
        <v>161</v>
      </c>
      <c r="X10" s="109">
        <v>10</v>
      </c>
      <c r="Y10" s="110"/>
    </row>
    <row r="11" spans="1:25" ht="18.75" customHeight="1" x14ac:dyDescent="0.15">
      <c r="A11" s="257"/>
      <c r="B11" s="50"/>
      <c r="C11" s="50" t="s">
        <v>159</v>
      </c>
      <c r="D11" s="51">
        <v>50</v>
      </c>
      <c r="E11" s="52" t="s">
        <v>51</v>
      </c>
      <c r="F11" s="52">
        <f>ROUNDUP(D11*0.75,2)</f>
        <v>37.5</v>
      </c>
      <c r="G11" s="53">
        <f>ROUNDUP((K4*D11)+(K5*D11*0.75)+(K6*(D11*2)),0)</f>
        <v>0</v>
      </c>
      <c r="H11" s="53">
        <f>G11</f>
        <v>0</v>
      </c>
      <c r="I11" s="287"/>
      <c r="J11" s="287"/>
      <c r="K11" s="54" t="s">
        <v>44</v>
      </c>
      <c r="L11" s="55">
        <f>ROUNDUP((K4*M11)+(K5*M11*0.75)+(K6*(M11*2)),2)</f>
        <v>0</v>
      </c>
      <c r="M11" s="51">
        <v>1</v>
      </c>
      <c r="N11" s="56">
        <f>ROUNDUP(M11*0.75,2)</f>
        <v>0.75</v>
      </c>
      <c r="O11" s="57"/>
      <c r="P11" s="87"/>
      <c r="R11" s="257"/>
      <c r="S11" s="72"/>
      <c r="T11" s="72" t="s">
        <v>40</v>
      </c>
      <c r="U11" s="72"/>
      <c r="V11" s="73">
        <v>30</v>
      </c>
      <c r="W11" s="72" t="s">
        <v>40</v>
      </c>
      <c r="X11" s="73">
        <v>20</v>
      </c>
      <c r="Y11" s="97">
        <v>20</v>
      </c>
    </row>
    <row r="12" spans="1:25" ht="18.75" customHeight="1" x14ac:dyDescent="0.15">
      <c r="A12" s="257"/>
      <c r="B12" s="50"/>
      <c r="C12" s="50" t="s">
        <v>199</v>
      </c>
      <c r="D12" s="51">
        <v>10</v>
      </c>
      <c r="E12" s="52" t="s">
        <v>51</v>
      </c>
      <c r="F12" s="52">
        <f>ROUNDUP(D12*0.75,2)</f>
        <v>7.5</v>
      </c>
      <c r="G12" s="53">
        <f>ROUNDUP((K4*D12)+(K5*D12*0.75)+(K6*(D12*2)),0)</f>
        <v>0</v>
      </c>
      <c r="H12" s="53">
        <f>G12</f>
        <v>0</v>
      </c>
      <c r="I12" s="287"/>
      <c r="J12" s="287"/>
      <c r="K12" s="54" t="s">
        <v>45</v>
      </c>
      <c r="L12" s="55">
        <f>ROUNDUP((K4*M12)+(K5*M12*0.75)+(K6*(M12*2)),2)</f>
        <v>0</v>
      </c>
      <c r="M12" s="51">
        <v>30</v>
      </c>
      <c r="N12" s="56">
        <f>ROUNDUP(M12*0.75,2)</f>
        <v>22.5</v>
      </c>
      <c r="O12" s="57" t="s">
        <v>200</v>
      </c>
      <c r="P12" s="87"/>
      <c r="R12" s="257"/>
      <c r="S12" s="72"/>
      <c r="T12" s="72" t="s">
        <v>159</v>
      </c>
      <c r="U12" s="72"/>
      <c r="V12" s="73">
        <v>30</v>
      </c>
      <c r="W12" s="72" t="s">
        <v>159</v>
      </c>
      <c r="X12" s="73">
        <v>20</v>
      </c>
      <c r="Y12" s="97">
        <v>15</v>
      </c>
    </row>
    <row r="13" spans="1:25" ht="18.75" customHeight="1" x14ac:dyDescent="0.15">
      <c r="A13" s="257"/>
      <c r="B13" s="50"/>
      <c r="C13" s="50" t="s">
        <v>121</v>
      </c>
      <c r="D13" s="51">
        <v>5</v>
      </c>
      <c r="E13" s="52" t="s">
        <v>51</v>
      </c>
      <c r="F13" s="52">
        <f>ROUNDUP(D13*0.75,2)</f>
        <v>3.75</v>
      </c>
      <c r="G13" s="53">
        <f>ROUNDUP((K4*D13)+(K5*D13*0.75)+(K6*(D13*2)),0)</f>
        <v>0</v>
      </c>
      <c r="H13" s="53">
        <f>G13</f>
        <v>0</v>
      </c>
      <c r="I13" s="287"/>
      <c r="J13" s="287"/>
      <c r="K13" s="54" t="s">
        <v>57</v>
      </c>
      <c r="L13" s="55">
        <f>ROUNDUP((K4*M13)+(K5*M13*0.75)+(K6*(M13*2)),2)</f>
        <v>0</v>
      </c>
      <c r="M13" s="51">
        <v>0.5</v>
      </c>
      <c r="N13" s="56">
        <f>ROUNDUP(M13*0.75,2)</f>
        <v>0.38</v>
      </c>
      <c r="O13" s="57"/>
      <c r="P13" s="87"/>
      <c r="R13" s="257"/>
      <c r="S13" s="72"/>
      <c r="T13" s="72"/>
      <c r="U13" s="72" t="s">
        <v>45</v>
      </c>
      <c r="V13" s="73" t="s">
        <v>46</v>
      </c>
      <c r="W13" s="72"/>
      <c r="X13" s="73" t="s">
        <v>46</v>
      </c>
      <c r="Y13" s="97"/>
    </row>
    <row r="14" spans="1:25" ht="18.75" customHeight="1" x14ac:dyDescent="0.15">
      <c r="A14" s="257"/>
      <c r="B14" s="50"/>
      <c r="C14" s="50"/>
      <c r="D14" s="51"/>
      <c r="E14" s="52"/>
      <c r="F14" s="52"/>
      <c r="G14" s="53"/>
      <c r="H14" s="53"/>
      <c r="I14" s="287"/>
      <c r="J14" s="287"/>
      <c r="K14" s="54"/>
      <c r="L14" s="55"/>
      <c r="M14" s="51"/>
      <c r="N14" s="56"/>
      <c r="O14" s="57"/>
      <c r="P14" s="87"/>
      <c r="R14" s="257"/>
      <c r="S14" s="90"/>
      <c r="T14" s="72"/>
      <c r="U14" s="72" t="s">
        <v>261</v>
      </c>
      <c r="V14" s="73" t="s">
        <v>48</v>
      </c>
      <c r="W14" s="72"/>
      <c r="X14" s="73" t="s">
        <v>48</v>
      </c>
      <c r="Y14" s="97"/>
    </row>
    <row r="15" spans="1:25" ht="18.75" customHeight="1" x14ac:dyDescent="0.15">
      <c r="A15" s="257"/>
      <c r="B15" s="50"/>
      <c r="C15" s="50"/>
      <c r="D15" s="51"/>
      <c r="E15" s="52"/>
      <c r="F15" s="52"/>
      <c r="G15" s="53"/>
      <c r="H15" s="53"/>
      <c r="I15" s="287"/>
      <c r="J15" s="287"/>
      <c r="K15" s="54"/>
      <c r="L15" s="55"/>
      <c r="M15" s="51"/>
      <c r="N15" s="56"/>
      <c r="O15" s="57"/>
      <c r="P15" s="87"/>
      <c r="R15" s="257"/>
      <c r="S15" s="90"/>
      <c r="T15" s="72"/>
      <c r="U15" s="72"/>
      <c r="V15" s="73"/>
      <c r="W15" s="72"/>
      <c r="X15" s="73"/>
      <c r="Y15" s="97"/>
    </row>
    <row r="16" spans="1:25" ht="18.75" customHeight="1" x14ac:dyDescent="0.15">
      <c r="A16" s="257"/>
      <c r="B16" s="50"/>
      <c r="C16" s="50"/>
      <c r="D16" s="51"/>
      <c r="E16" s="52"/>
      <c r="F16" s="52"/>
      <c r="G16" s="53"/>
      <c r="H16" s="53"/>
      <c r="I16" s="287"/>
      <c r="J16" s="287"/>
      <c r="K16" s="54"/>
      <c r="L16" s="55"/>
      <c r="M16" s="51"/>
      <c r="N16" s="56"/>
      <c r="O16" s="57"/>
      <c r="P16" s="87"/>
      <c r="R16" s="257"/>
      <c r="S16" s="90"/>
      <c r="T16" s="72"/>
      <c r="U16" s="72"/>
      <c r="V16" s="73"/>
      <c r="W16" s="72"/>
      <c r="X16" s="73"/>
      <c r="Y16" s="97"/>
    </row>
    <row r="17" spans="1:25" ht="18.75" customHeight="1" x14ac:dyDescent="0.15">
      <c r="A17" s="257"/>
      <c r="B17" s="58"/>
      <c r="C17" s="58"/>
      <c r="D17" s="59"/>
      <c r="E17" s="60"/>
      <c r="F17" s="60"/>
      <c r="G17" s="61"/>
      <c r="H17" s="61"/>
      <c r="I17" s="288"/>
      <c r="J17" s="288"/>
      <c r="K17" s="62"/>
      <c r="L17" s="63"/>
      <c r="M17" s="59"/>
      <c r="N17" s="64"/>
      <c r="O17" s="65"/>
      <c r="P17" s="88"/>
      <c r="R17" s="257"/>
      <c r="S17" s="91"/>
      <c r="T17" s="74"/>
      <c r="U17" s="74"/>
      <c r="V17" s="75"/>
      <c r="W17" s="74"/>
      <c r="X17" s="75"/>
      <c r="Y17" s="98"/>
    </row>
    <row r="18" spans="1:25" ht="18.75" customHeight="1" x14ac:dyDescent="0.15">
      <c r="A18" s="257"/>
      <c r="B18" s="50" t="s">
        <v>201</v>
      </c>
      <c r="C18" s="50" t="s">
        <v>71</v>
      </c>
      <c r="D18" s="76">
        <v>0.16666666666666666</v>
      </c>
      <c r="E18" s="52" t="s">
        <v>72</v>
      </c>
      <c r="F18" s="52">
        <f>ROUNDUP(D18*0.75,2)</f>
        <v>0.13</v>
      </c>
      <c r="G18" s="53">
        <f>ROUNDUP((K4*D18)+(K5*D18*0.75)+(K6*(D18*2)),0)</f>
        <v>0</v>
      </c>
      <c r="H18" s="53">
        <f>G18</f>
        <v>0</v>
      </c>
      <c r="I18" s="289" t="s">
        <v>300</v>
      </c>
      <c r="J18" s="290"/>
      <c r="K18" s="54" t="s">
        <v>57</v>
      </c>
      <c r="L18" s="55">
        <f>ROUNDUP((K4*M18)+(K5*M18*0.75)+(K6*(M18*2)),2)</f>
        <v>0</v>
      </c>
      <c r="M18" s="51">
        <v>1</v>
      </c>
      <c r="N18" s="56">
        <f>ROUNDUP(M18*0.75,2)</f>
        <v>0.75</v>
      </c>
      <c r="O18" s="57"/>
      <c r="P18" s="87"/>
      <c r="R18" s="257"/>
      <c r="S18" s="90" t="s">
        <v>201</v>
      </c>
      <c r="T18" s="72" t="s">
        <v>71</v>
      </c>
      <c r="U18" s="72"/>
      <c r="V18" s="102" t="s">
        <v>270</v>
      </c>
      <c r="W18" s="72" t="s">
        <v>71</v>
      </c>
      <c r="X18" s="73" t="s">
        <v>269</v>
      </c>
      <c r="Y18" s="97" t="s">
        <v>269</v>
      </c>
    </row>
    <row r="19" spans="1:25" ht="18.75" customHeight="1" x14ac:dyDescent="0.15">
      <c r="A19" s="257"/>
      <c r="B19" s="50"/>
      <c r="C19" s="50" t="s">
        <v>42</v>
      </c>
      <c r="D19" s="51">
        <v>10</v>
      </c>
      <c r="E19" s="52" t="s">
        <v>51</v>
      </c>
      <c r="F19" s="52">
        <f>ROUNDUP(D19*0.75,2)</f>
        <v>7.5</v>
      </c>
      <c r="G19" s="53">
        <f>ROUNDUP((K4*D19)+(K5*D19*0.75)+(K6*(D19*2)),0)</f>
        <v>0</v>
      </c>
      <c r="H19" s="53">
        <f>G19+(G19*3/100)</f>
        <v>0</v>
      </c>
      <c r="I19" s="287"/>
      <c r="J19" s="287"/>
      <c r="K19" s="54" t="s">
        <v>84</v>
      </c>
      <c r="L19" s="55">
        <f>ROUNDUP((K4*M19)+(K5*M19*0.75)+(K6*(M19*2)),2)</f>
        <v>0</v>
      </c>
      <c r="M19" s="51">
        <v>0.5</v>
      </c>
      <c r="N19" s="56">
        <f>ROUNDUP(M19*0.75,2)</f>
        <v>0.38</v>
      </c>
      <c r="O19" s="57"/>
      <c r="P19" s="87" t="s">
        <v>54</v>
      </c>
      <c r="R19" s="257"/>
      <c r="S19" s="90"/>
      <c r="T19" s="72" t="s">
        <v>42</v>
      </c>
      <c r="U19" s="72"/>
      <c r="V19" s="73">
        <v>10</v>
      </c>
      <c r="W19" s="72" t="s">
        <v>42</v>
      </c>
      <c r="X19" s="73">
        <v>10</v>
      </c>
      <c r="Y19" s="97">
        <v>10</v>
      </c>
    </row>
    <row r="20" spans="1:25" ht="18.75" customHeight="1" x14ac:dyDescent="0.15">
      <c r="A20" s="257"/>
      <c r="B20" s="50"/>
      <c r="C20" s="50" t="s">
        <v>61</v>
      </c>
      <c r="D20" s="51">
        <v>10</v>
      </c>
      <c r="E20" s="52" t="s">
        <v>51</v>
      </c>
      <c r="F20" s="52">
        <f>ROUNDUP(D20*0.75,2)</f>
        <v>7.5</v>
      </c>
      <c r="G20" s="53">
        <f>ROUNDUP((K4*D20)+(K5*D20*0.75)+(K6*(D20*2)),0)</f>
        <v>0</v>
      </c>
      <c r="H20" s="53">
        <f>G20+(G20*2/100)</f>
        <v>0</v>
      </c>
      <c r="I20" s="287"/>
      <c r="J20" s="287"/>
      <c r="K20" s="54" t="s">
        <v>63</v>
      </c>
      <c r="L20" s="55">
        <f>ROUNDUP((K4*M20)+(K5*M20*0.75)+(K6*(M20*2)),2)</f>
        <v>0</v>
      </c>
      <c r="M20" s="51">
        <v>0.1</v>
      </c>
      <c r="N20" s="56">
        <f>ROUNDUP(M20*0.75,2)</f>
        <v>0.08</v>
      </c>
      <c r="O20" s="57"/>
      <c r="P20" s="87"/>
      <c r="R20" s="257"/>
      <c r="S20" s="90"/>
      <c r="T20" s="72" t="s">
        <v>61</v>
      </c>
      <c r="U20" s="72"/>
      <c r="V20" s="73">
        <v>10</v>
      </c>
      <c r="W20" s="72" t="s">
        <v>61</v>
      </c>
      <c r="X20" s="73">
        <v>10</v>
      </c>
      <c r="Y20" s="97"/>
    </row>
    <row r="21" spans="1:25" ht="18.75" customHeight="1" x14ac:dyDescent="0.15">
      <c r="A21" s="257"/>
      <c r="B21" s="50"/>
      <c r="C21" s="50"/>
      <c r="D21" s="51"/>
      <c r="E21" s="52"/>
      <c r="F21" s="52"/>
      <c r="G21" s="53"/>
      <c r="H21" s="53"/>
      <c r="I21" s="287"/>
      <c r="J21" s="287"/>
      <c r="K21" s="54" t="s">
        <v>83</v>
      </c>
      <c r="L21" s="55">
        <f>ROUNDUP((K4*M21)+(K5*M21*0.75)+(K6*(M21*2)),2)</f>
        <v>0</v>
      </c>
      <c r="M21" s="51">
        <v>2</v>
      </c>
      <c r="N21" s="56">
        <f>ROUNDUP(M21*0.75,2)</f>
        <v>1.5</v>
      </c>
      <c r="O21" s="57"/>
      <c r="P21" s="87"/>
      <c r="R21" s="257"/>
      <c r="S21" s="90"/>
      <c r="T21" s="72"/>
      <c r="U21" s="72"/>
      <c r="V21" s="73"/>
      <c r="W21" s="72"/>
      <c r="X21" s="73"/>
      <c r="Y21" s="97"/>
    </row>
    <row r="22" spans="1:25" ht="18.75" customHeight="1" x14ac:dyDescent="0.15">
      <c r="A22" s="257"/>
      <c r="B22" s="50"/>
      <c r="C22" s="50"/>
      <c r="D22" s="51"/>
      <c r="E22" s="52"/>
      <c r="F22" s="52"/>
      <c r="G22" s="53"/>
      <c r="H22" s="53"/>
      <c r="I22" s="287"/>
      <c r="J22" s="287"/>
      <c r="K22" s="54" t="s">
        <v>44</v>
      </c>
      <c r="L22" s="55">
        <f>ROUNDUP((K4*M22)+(K5*M22*0.75)+(K6*(M22*2)),2)</f>
        <v>0</v>
      </c>
      <c r="M22" s="51">
        <v>2</v>
      </c>
      <c r="N22" s="56">
        <f>ROUNDUP(M22*0.75,2)</f>
        <v>1.5</v>
      </c>
      <c r="O22" s="57"/>
      <c r="P22" s="87"/>
      <c r="R22" s="257"/>
      <c r="S22" s="90"/>
      <c r="T22" s="72"/>
      <c r="U22" s="72"/>
      <c r="V22" s="73"/>
      <c r="W22" s="72"/>
      <c r="X22" s="73"/>
      <c r="Y22" s="97"/>
    </row>
    <row r="23" spans="1:25" ht="18.75" customHeight="1" x14ac:dyDescent="0.15">
      <c r="A23" s="257"/>
      <c r="B23" s="50"/>
      <c r="C23" s="50"/>
      <c r="D23" s="51"/>
      <c r="E23" s="52"/>
      <c r="F23" s="52"/>
      <c r="G23" s="53"/>
      <c r="H23" s="53"/>
      <c r="I23" s="287"/>
      <c r="J23" s="287"/>
      <c r="K23" s="54"/>
      <c r="L23" s="55"/>
      <c r="M23" s="51"/>
      <c r="N23" s="56"/>
      <c r="O23" s="57"/>
      <c r="P23" s="87"/>
      <c r="R23" s="257"/>
      <c r="S23" s="90"/>
      <c r="T23" s="72"/>
      <c r="U23" s="72"/>
      <c r="V23" s="73"/>
      <c r="W23" s="72"/>
      <c r="X23" s="73"/>
      <c r="Y23" s="97"/>
    </row>
    <row r="24" spans="1:25" ht="18.75" customHeight="1" x14ac:dyDescent="0.15">
      <c r="A24" s="257"/>
      <c r="B24" s="58"/>
      <c r="C24" s="58"/>
      <c r="D24" s="59"/>
      <c r="E24" s="60"/>
      <c r="F24" s="60"/>
      <c r="G24" s="61"/>
      <c r="H24" s="61"/>
      <c r="I24" s="288"/>
      <c r="J24" s="288"/>
      <c r="K24" s="62"/>
      <c r="L24" s="63"/>
      <c r="M24" s="59"/>
      <c r="N24" s="64"/>
      <c r="O24" s="65"/>
      <c r="P24" s="88"/>
      <c r="R24" s="257"/>
      <c r="S24" s="72"/>
      <c r="T24" s="72"/>
      <c r="U24" s="72"/>
      <c r="V24" s="73"/>
      <c r="W24" s="72"/>
      <c r="X24" s="73"/>
      <c r="Y24" s="97"/>
    </row>
    <row r="25" spans="1:25" ht="18.75" customHeight="1" thickBot="1" x14ac:dyDescent="0.2">
      <c r="A25" s="257"/>
      <c r="B25" s="50" t="s">
        <v>135</v>
      </c>
      <c r="C25" s="50" t="s">
        <v>136</v>
      </c>
      <c r="D25" s="51">
        <v>20</v>
      </c>
      <c r="E25" s="52" t="s">
        <v>51</v>
      </c>
      <c r="F25" s="52">
        <f>ROUNDUP(D25*0.75,2)</f>
        <v>15</v>
      </c>
      <c r="G25" s="53">
        <f>ROUNDUP((K4*D25)+(K5*D25*0.75)+(K6*(D25*2)),0)</f>
        <v>0</v>
      </c>
      <c r="H25" s="53">
        <f>G25</f>
        <v>0</v>
      </c>
      <c r="I25" s="289"/>
      <c r="J25" s="290"/>
      <c r="K25" s="54"/>
      <c r="L25" s="55"/>
      <c r="M25" s="51"/>
      <c r="N25" s="56"/>
      <c r="O25" s="57"/>
      <c r="P25" s="87"/>
      <c r="R25" s="258"/>
      <c r="S25" s="93"/>
      <c r="T25" s="94"/>
      <c r="U25" s="94"/>
      <c r="V25" s="95"/>
      <c r="W25" s="94"/>
      <c r="X25" s="95"/>
      <c r="Y25" s="99">
        <v>0</v>
      </c>
    </row>
    <row r="26" spans="1:25" ht="18.75" customHeight="1" x14ac:dyDescent="0.15">
      <c r="A26" s="257"/>
      <c r="B26" s="50"/>
      <c r="C26" s="50"/>
      <c r="D26" s="51"/>
      <c r="E26" s="52"/>
      <c r="F26" s="52"/>
      <c r="G26" s="53"/>
      <c r="H26" s="53"/>
      <c r="I26" s="287"/>
      <c r="J26" s="287"/>
      <c r="K26" s="54"/>
      <c r="L26" s="55"/>
      <c r="M26" s="51"/>
      <c r="N26" s="56"/>
      <c r="O26" s="57"/>
      <c r="P26" s="87"/>
    </row>
    <row r="27" spans="1:25" ht="18.75" customHeight="1" thickBot="1" x14ac:dyDescent="0.2">
      <c r="A27" s="258"/>
      <c r="B27" s="78"/>
      <c r="C27" s="78"/>
      <c r="D27" s="79"/>
      <c r="E27" s="80"/>
      <c r="F27" s="80"/>
      <c r="G27" s="81"/>
      <c r="H27" s="81"/>
      <c r="I27" s="291"/>
      <c r="J27" s="291"/>
      <c r="K27" s="82"/>
      <c r="L27" s="83"/>
      <c r="M27" s="79"/>
      <c r="N27" s="84"/>
      <c r="O27" s="85"/>
      <c r="P27" s="89"/>
    </row>
    <row r="30" spans="1:25" ht="18.75" customHeight="1" x14ac:dyDescent="0.15">
      <c r="S30" s="33"/>
      <c r="T30" s="33"/>
      <c r="U30" s="33"/>
      <c r="V30" s="34"/>
      <c r="W30" s="33"/>
      <c r="X30" s="34"/>
      <c r="Y30" s="34"/>
    </row>
    <row r="31" spans="1:25" ht="18.75" customHeight="1" x14ac:dyDescent="0.15">
      <c r="S31" s="33"/>
      <c r="T31" s="33"/>
      <c r="U31" s="33"/>
      <c r="V31" s="34"/>
      <c r="W31" s="33"/>
      <c r="X31" s="34"/>
      <c r="Y31" s="34"/>
    </row>
    <row r="32" spans="1:25" ht="18.75" customHeight="1" x14ac:dyDescent="0.15">
      <c r="S32" s="33"/>
      <c r="T32" s="33"/>
      <c r="U32" s="33"/>
      <c r="V32" s="34"/>
      <c r="W32" s="33"/>
      <c r="X32" s="34"/>
      <c r="Y32" s="34"/>
    </row>
    <row r="33" spans="19:25" ht="18.75" customHeight="1" x14ac:dyDescent="0.15">
      <c r="S33" s="33"/>
      <c r="T33" s="33"/>
      <c r="U33" s="33"/>
      <c r="V33" s="34"/>
      <c r="W33" s="33"/>
      <c r="X33" s="34"/>
      <c r="Y33" s="34"/>
    </row>
    <row r="34" spans="19:25" ht="18.75" customHeight="1" x14ac:dyDescent="0.15">
      <c r="S34" s="33"/>
      <c r="T34" s="33"/>
      <c r="U34" s="33"/>
      <c r="V34" s="34"/>
      <c r="W34" s="33"/>
      <c r="X34" s="34"/>
      <c r="Y34" s="34"/>
    </row>
    <row r="35" spans="19:25" ht="18.75" customHeight="1" x14ac:dyDescent="0.15">
      <c r="S35" s="33"/>
      <c r="T35" s="33"/>
      <c r="U35" s="33"/>
      <c r="V35" s="34"/>
      <c r="W35" s="33"/>
      <c r="X35" s="34"/>
      <c r="Y35" s="34"/>
    </row>
    <row r="36" spans="19:25" ht="18.75" customHeight="1" x14ac:dyDescent="0.15">
      <c r="S36" s="33"/>
      <c r="T36" s="33"/>
      <c r="U36" s="33"/>
      <c r="V36" s="34"/>
      <c r="W36" s="33"/>
      <c r="X36" s="34"/>
      <c r="Y36" s="34"/>
    </row>
    <row r="37" spans="19:25" ht="18.75" customHeight="1" x14ac:dyDescent="0.15">
      <c r="S37" s="33"/>
      <c r="T37" s="33"/>
      <c r="U37" s="33"/>
      <c r="V37" s="34"/>
      <c r="W37" s="33"/>
      <c r="X37" s="34"/>
      <c r="Y37" s="34"/>
    </row>
    <row r="38" spans="19:25" ht="18.75" customHeight="1" x14ac:dyDescent="0.15">
      <c r="S38" s="33"/>
      <c r="T38" s="33"/>
      <c r="U38" s="33"/>
      <c r="V38" s="34"/>
      <c r="W38" s="33"/>
      <c r="X38" s="34"/>
      <c r="Y38" s="34"/>
    </row>
    <row r="39" spans="19:25" ht="18.75" customHeight="1" x14ac:dyDescent="0.15">
      <c r="S39" s="33"/>
      <c r="T39" s="33"/>
      <c r="U39" s="33"/>
      <c r="V39" s="34"/>
      <c r="W39" s="33"/>
      <c r="X39" s="34"/>
      <c r="Y39" s="34"/>
    </row>
    <row r="40" spans="19:25" ht="18.75" customHeight="1" x14ac:dyDescent="0.15">
      <c r="S40" s="33"/>
      <c r="T40" s="33"/>
      <c r="U40" s="33"/>
      <c r="V40" s="34"/>
      <c r="W40" s="33"/>
      <c r="X40" s="34"/>
      <c r="Y40" s="34"/>
    </row>
    <row r="41" spans="19:25" ht="18.75" customHeight="1" x14ac:dyDescent="0.15">
      <c r="S41" s="33"/>
      <c r="T41" s="33"/>
      <c r="U41" s="33"/>
      <c r="V41" s="34"/>
      <c r="W41" s="33"/>
      <c r="X41" s="34"/>
      <c r="Y41" s="34"/>
    </row>
    <row r="42" spans="19:25" ht="18.75" customHeight="1" x14ac:dyDescent="0.15">
      <c r="S42" s="33"/>
      <c r="T42" s="33"/>
      <c r="U42" s="33"/>
      <c r="V42" s="34"/>
      <c r="W42" s="33"/>
      <c r="X42" s="34"/>
      <c r="Y42" s="34"/>
    </row>
    <row r="43" spans="19:25" ht="18.75" customHeight="1" x14ac:dyDescent="0.15">
      <c r="S43" s="33"/>
      <c r="T43" s="33"/>
      <c r="U43" s="33"/>
      <c r="V43" s="34"/>
      <c r="W43" s="33"/>
      <c r="X43" s="34"/>
      <c r="Y43" s="34"/>
    </row>
    <row r="44" spans="19:25" ht="18.75" customHeight="1" x14ac:dyDescent="0.15">
      <c r="S44" s="33"/>
      <c r="T44" s="33"/>
      <c r="U44" s="33"/>
      <c r="V44" s="34"/>
      <c r="W44" s="33"/>
      <c r="X44" s="34"/>
      <c r="Y44" s="34"/>
    </row>
    <row r="45" spans="19:25" ht="18.75" customHeight="1" x14ac:dyDescent="0.15">
      <c r="S45" s="33"/>
      <c r="T45" s="33"/>
      <c r="U45" s="33"/>
      <c r="V45" s="34"/>
      <c r="W45" s="33"/>
      <c r="X45" s="34"/>
      <c r="Y45" s="34"/>
    </row>
    <row r="46" spans="19:25" ht="18.75" customHeight="1" x14ac:dyDescent="0.15">
      <c r="S46" s="33"/>
      <c r="T46" s="33"/>
      <c r="U46" s="33"/>
      <c r="V46" s="34"/>
      <c r="W46" s="33"/>
      <c r="X46" s="34"/>
      <c r="Y46" s="34"/>
    </row>
    <row r="47" spans="19:25" ht="18.75" customHeight="1" x14ac:dyDescent="0.15">
      <c r="S47" s="33"/>
      <c r="T47" s="33"/>
      <c r="U47" s="33"/>
      <c r="V47" s="34"/>
      <c r="W47" s="33"/>
      <c r="X47" s="34"/>
      <c r="Y47" s="34"/>
    </row>
    <row r="48" spans="19: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row r="89" spans="19:25" ht="18.75" customHeight="1" x14ac:dyDescent="0.15">
      <c r="S89" s="33"/>
      <c r="T89" s="33"/>
      <c r="U89" s="33"/>
      <c r="V89" s="34"/>
      <c r="W89" s="33"/>
      <c r="X89" s="34"/>
      <c r="Y89" s="34"/>
    </row>
    <row r="90" spans="19:25" ht="18.75" customHeight="1" x14ac:dyDescent="0.15">
      <c r="S90" s="33"/>
      <c r="T90" s="33"/>
      <c r="U90" s="33"/>
      <c r="V90" s="34"/>
      <c r="W90" s="33"/>
      <c r="X90" s="34"/>
      <c r="Y90" s="34"/>
    </row>
    <row r="91" spans="19:25" ht="18.75" customHeight="1" x14ac:dyDescent="0.15">
      <c r="S91" s="33"/>
      <c r="T91" s="33"/>
      <c r="U91" s="33"/>
      <c r="V91" s="34"/>
      <c r="W91" s="33"/>
      <c r="X91" s="34"/>
      <c r="Y91" s="34"/>
    </row>
    <row r="92" spans="19:25" ht="18.75" customHeight="1" x14ac:dyDescent="0.15">
      <c r="S92" s="33"/>
      <c r="T92" s="33"/>
      <c r="U92" s="33"/>
      <c r="V92" s="34"/>
      <c r="W92" s="33"/>
      <c r="X92" s="34"/>
      <c r="Y92" s="34"/>
    </row>
    <row r="93" spans="19:25" ht="18.75" customHeight="1" x14ac:dyDescent="0.15">
      <c r="S93" s="33"/>
      <c r="T93" s="33"/>
      <c r="U93" s="33"/>
      <c r="V93" s="34"/>
      <c r="W93" s="33"/>
      <c r="X93" s="34"/>
      <c r="Y93" s="34"/>
    </row>
    <row r="94" spans="19:25" ht="18.75" customHeight="1" x14ac:dyDescent="0.15">
      <c r="S94" s="33"/>
      <c r="T94" s="33"/>
      <c r="U94" s="33"/>
      <c r="V94" s="34"/>
      <c r="W94" s="33"/>
      <c r="X94" s="34"/>
      <c r="Y94" s="34"/>
    </row>
    <row r="95" spans="19:25" ht="18.75" customHeight="1" x14ac:dyDescent="0.15">
      <c r="S95" s="33"/>
      <c r="T95" s="33"/>
      <c r="U95" s="33"/>
      <c r="V95" s="34"/>
      <c r="W95" s="33"/>
      <c r="X95" s="34"/>
      <c r="Y95" s="34"/>
    </row>
    <row r="96" spans="19:25" ht="18.75" customHeight="1" x14ac:dyDescent="0.15">
      <c r="S96" s="33"/>
      <c r="T96" s="33"/>
      <c r="U96" s="33"/>
      <c r="V96" s="34"/>
      <c r="W96" s="33"/>
      <c r="X96" s="34"/>
      <c r="Y96" s="34"/>
    </row>
    <row r="97" spans="19:25" ht="18.75" customHeight="1" x14ac:dyDescent="0.15">
      <c r="S97" s="33"/>
      <c r="T97" s="33"/>
      <c r="U97" s="33"/>
      <c r="V97" s="34"/>
      <c r="W97" s="33"/>
      <c r="X97" s="34"/>
      <c r="Y97" s="34"/>
    </row>
    <row r="98" spans="19:25" ht="18.75" customHeight="1" x14ac:dyDescent="0.15">
      <c r="S98" s="33"/>
      <c r="T98" s="33"/>
      <c r="U98" s="33"/>
      <c r="V98" s="34"/>
      <c r="W98" s="33"/>
      <c r="X98" s="34"/>
      <c r="Y98" s="34"/>
    </row>
    <row r="99" spans="19:25" ht="18.75" customHeight="1" x14ac:dyDescent="0.15">
      <c r="S99" s="33"/>
      <c r="T99" s="33"/>
      <c r="U99" s="33"/>
      <c r="V99" s="34"/>
      <c r="W99" s="33"/>
      <c r="X99" s="34"/>
      <c r="Y99" s="34"/>
    </row>
  </sheetData>
  <mergeCells count="17">
    <mergeCell ref="A1:B1"/>
    <mergeCell ref="C1:K1"/>
    <mergeCell ref="K2:M2"/>
    <mergeCell ref="R5:V5"/>
    <mergeCell ref="O6:P6"/>
    <mergeCell ref="R6:T7"/>
    <mergeCell ref="A7:E7"/>
    <mergeCell ref="O7:P7"/>
    <mergeCell ref="I18:J24"/>
    <mergeCell ref="I25:J27"/>
    <mergeCell ref="W6:X6"/>
    <mergeCell ref="W7:X7"/>
    <mergeCell ref="A9:A27"/>
    <mergeCell ref="R9:R25"/>
    <mergeCell ref="I8:J8"/>
    <mergeCell ref="K8:L8"/>
    <mergeCell ref="I9:J17"/>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Y114"/>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214</v>
      </c>
      <c r="B7" s="273"/>
      <c r="C7" s="273"/>
      <c r="D7" s="273"/>
      <c r="E7" s="273"/>
      <c r="F7" s="19"/>
      <c r="G7" s="19"/>
      <c r="H7" s="19"/>
      <c r="I7" s="4"/>
      <c r="J7" s="4"/>
      <c r="K7" s="106"/>
      <c r="L7" s="20"/>
      <c r="M7" s="3"/>
      <c r="N7" s="3"/>
      <c r="O7" s="274" t="s">
        <v>93</v>
      </c>
      <c r="P7" s="275"/>
      <c r="Q7" s="107"/>
      <c r="R7" s="269"/>
      <c r="S7" s="270"/>
      <c r="T7" s="271"/>
      <c r="U7" s="9" t="s">
        <v>17</v>
      </c>
      <c r="V7" s="9" t="s">
        <v>18</v>
      </c>
      <c r="W7" s="278" t="s">
        <v>19</v>
      </c>
      <c r="X7" s="279"/>
      <c r="Y7" s="21" t="s">
        <v>20</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50</v>
      </c>
      <c r="C9" s="42"/>
      <c r="D9" s="43"/>
      <c r="E9" s="44"/>
      <c r="F9" s="44"/>
      <c r="G9" s="45"/>
      <c r="H9" s="45"/>
      <c r="I9" s="285"/>
      <c r="J9" s="286"/>
      <c r="K9" s="46" t="s">
        <v>50</v>
      </c>
      <c r="L9" s="47">
        <f>ROUNDUP((K4*M9)+(K5*M9*0.75)+(K6*(M9*2)),2)</f>
        <v>0</v>
      </c>
      <c r="M9" s="43">
        <v>110</v>
      </c>
      <c r="N9" s="48">
        <f>ROUNDUP(M9*0.75,2)</f>
        <v>82.5</v>
      </c>
      <c r="O9" s="49"/>
      <c r="P9" s="86"/>
      <c r="R9" s="280" t="s">
        <v>70</v>
      </c>
      <c r="S9" s="100" t="s">
        <v>76</v>
      </c>
      <c r="T9" s="70" t="s">
        <v>76</v>
      </c>
      <c r="U9" s="70"/>
      <c r="V9" s="71" t="s">
        <v>77</v>
      </c>
      <c r="W9" s="70" t="s">
        <v>76</v>
      </c>
      <c r="X9" s="71" t="s">
        <v>78</v>
      </c>
      <c r="Y9" s="96">
        <v>30</v>
      </c>
    </row>
    <row r="10" spans="1:25" ht="18.75" customHeight="1" x14ac:dyDescent="0.15">
      <c r="A10" s="257"/>
      <c r="B10" s="50"/>
      <c r="C10" s="50"/>
      <c r="D10" s="51"/>
      <c r="E10" s="52"/>
      <c r="F10" s="52"/>
      <c r="G10" s="53"/>
      <c r="H10" s="53"/>
      <c r="I10" s="287"/>
      <c r="J10" s="287"/>
      <c r="K10" s="54"/>
      <c r="L10" s="55"/>
      <c r="M10" s="51"/>
      <c r="N10" s="56"/>
      <c r="O10" s="57"/>
      <c r="P10" s="87"/>
      <c r="R10" s="257"/>
      <c r="S10" s="91"/>
      <c r="T10" s="74"/>
      <c r="U10" s="74"/>
      <c r="V10" s="75"/>
      <c r="W10" s="74"/>
      <c r="X10" s="75"/>
      <c r="Y10" s="98"/>
    </row>
    <row r="11" spans="1:25" ht="18.75" customHeight="1" x14ac:dyDescent="0.15">
      <c r="A11" s="257"/>
      <c r="B11" s="58"/>
      <c r="C11" s="58"/>
      <c r="D11" s="59"/>
      <c r="E11" s="60"/>
      <c r="F11" s="60"/>
      <c r="G11" s="61"/>
      <c r="H11" s="61"/>
      <c r="I11" s="288"/>
      <c r="J11" s="288"/>
      <c r="K11" s="62"/>
      <c r="L11" s="63"/>
      <c r="M11" s="59"/>
      <c r="N11" s="64"/>
      <c r="O11" s="65"/>
      <c r="P11" s="88"/>
      <c r="R11" s="257"/>
      <c r="S11" s="90" t="s">
        <v>268</v>
      </c>
      <c r="T11" s="72" t="s">
        <v>99</v>
      </c>
      <c r="U11" s="72"/>
      <c r="V11" s="73">
        <v>20</v>
      </c>
      <c r="W11" s="72" t="s">
        <v>99</v>
      </c>
      <c r="X11" s="73">
        <v>10</v>
      </c>
      <c r="Y11" s="97">
        <v>5</v>
      </c>
    </row>
    <row r="12" spans="1:25" ht="18.75" customHeight="1" x14ac:dyDescent="0.15">
      <c r="A12" s="257"/>
      <c r="B12" s="50" t="s">
        <v>97</v>
      </c>
      <c r="C12" s="50" t="s">
        <v>99</v>
      </c>
      <c r="D12" s="51">
        <v>1</v>
      </c>
      <c r="E12" s="52" t="s">
        <v>102</v>
      </c>
      <c r="F12" s="52">
        <f>ROUNDUP(D12*0.75,2)</f>
        <v>0.75</v>
      </c>
      <c r="G12" s="53">
        <f>ROUNDUP((K4*D12)+(K5*D12*0.75)+(K6*(D12*2)),0)</f>
        <v>0</v>
      </c>
      <c r="H12" s="53">
        <f>G12</f>
        <v>0</v>
      </c>
      <c r="I12" s="289" t="s">
        <v>215</v>
      </c>
      <c r="J12" s="290"/>
      <c r="K12" s="54" t="s">
        <v>52</v>
      </c>
      <c r="L12" s="55">
        <f>ROUNDUP((K4*M12)+(K5*M12*0.75)+(K6*(M12*2)),2)</f>
        <v>0</v>
      </c>
      <c r="M12" s="51">
        <v>0.5</v>
      </c>
      <c r="N12" s="56">
        <f>ROUNDUP(M12*0.75,2)</f>
        <v>0.38</v>
      </c>
      <c r="O12" s="57"/>
      <c r="P12" s="87"/>
      <c r="R12" s="257"/>
      <c r="S12" s="90"/>
      <c r="T12" s="50" t="s">
        <v>216</v>
      </c>
      <c r="U12" s="72"/>
      <c r="V12" s="73">
        <v>20</v>
      </c>
      <c r="W12" s="50" t="s">
        <v>216</v>
      </c>
      <c r="X12" s="73">
        <v>15</v>
      </c>
      <c r="Y12" s="97">
        <v>10</v>
      </c>
    </row>
    <row r="13" spans="1:25" ht="18.75" customHeight="1" x14ac:dyDescent="0.15">
      <c r="A13" s="257"/>
      <c r="B13" s="50"/>
      <c r="C13" s="50" t="s">
        <v>216</v>
      </c>
      <c r="D13" s="51">
        <v>20</v>
      </c>
      <c r="E13" s="52" t="s">
        <v>51</v>
      </c>
      <c r="F13" s="52">
        <f>ROUNDUP(D13*0.75,2)</f>
        <v>15</v>
      </c>
      <c r="G13" s="53">
        <f>ROUNDUP((K4*D13)+(K5*D13*0.75)+(K6*(D13*2)),0)</f>
        <v>0</v>
      </c>
      <c r="H13" s="53">
        <f>G13</f>
        <v>0</v>
      </c>
      <c r="I13" s="287"/>
      <c r="J13" s="287"/>
      <c r="K13" s="54" t="s">
        <v>100</v>
      </c>
      <c r="L13" s="55">
        <f>ROUNDUP((K4*M13)+(K5*M13*0.75)+(K6*(M13*2)),2)</f>
        <v>0</v>
      </c>
      <c r="M13" s="51">
        <v>5</v>
      </c>
      <c r="N13" s="56">
        <f>ROUNDUP(M13*0.75,2)</f>
        <v>3.75</v>
      </c>
      <c r="O13" s="57"/>
      <c r="P13" s="87" t="s">
        <v>54</v>
      </c>
      <c r="R13" s="257"/>
      <c r="S13" s="90"/>
      <c r="T13" s="72"/>
      <c r="U13" s="72" t="s">
        <v>86</v>
      </c>
      <c r="V13" s="73" t="s">
        <v>46</v>
      </c>
      <c r="W13" s="72"/>
      <c r="X13" s="73" t="s">
        <v>46</v>
      </c>
      <c r="Y13" s="97"/>
    </row>
    <row r="14" spans="1:25" ht="18.75" customHeight="1" x14ac:dyDescent="0.15">
      <c r="A14" s="257"/>
      <c r="B14" s="50"/>
      <c r="C14" s="50"/>
      <c r="D14" s="51"/>
      <c r="E14" s="52"/>
      <c r="F14" s="52"/>
      <c r="G14" s="53"/>
      <c r="H14" s="53"/>
      <c r="I14" s="287"/>
      <c r="J14" s="287"/>
      <c r="K14" s="54" t="s">
        <v>44</v>
      </c>
      <c r="L14" s="55">
        <f>ROUNDUP((K4*M14)+(K5*M14*0.75)+(K6*(M14*2)),2)</f>
        <v>0</v>
      </c>
      <c r="M14" s="51">
        <v>2</v>
      </c>
      <c r="N14" s="56">
        <f>ROUNDUP(M14*0.75,2)</f>
        <v>1.5</v>
      </c>
      <c r="O14" s="57"/>
      <c r="P14" s="87"/>
      <c r="R14" s="257"/>
      <c r="S14" s="90"/>
      <c r="T14" s="72"/>
      <c r="U14" s="72" t="s">
        <v>267</v>
      </c>
      <c r="V14" s="73" t="s">
        <v>48</v>
      </c>
      <c r="W14" s="72"/>
      <c r="X14" s="73" t="s">
        <v>48</v>
      </c>
      <c r="Y14" s="97"/>
    </row>
    <row r="15" spans="1:25" ht="18.75" customHeight="1" x14ac:dyDescent="0.15">
      <c r="A15" s="257"/>
      <c r="B15" s="50"/>
      <c r="C15" s="50"/>
      <c r="D15" s="51"/>
      <c r="E15" s="52"/>
      <c r="F15" s="52"/>
      <c r="G15" s="53"/>
      <c r="H15" s="53"/>
      <c r="I15" s="287"/>
      <c r="J15" s="287"/>
      <c r="K15" s="54" t="s">
        <v>84</v>
      </c>
      <c r="L15" s="55">
        <f>ROUNDUP((K4*M15)+(K5*M15*0.75)+(K6*(M15*2)),2)</f>
        <v>0</v>
      </c>
      <c r="M15" s="51">
        <v>1.5</v>
      </c>
      <c r="N15" s="56">
        <f>ROUNDUP(M15*0.75,2)</f>
        <v>1.1300000000000001</v>
      </c>
      <c r="O15" s="57"/>
      <c r="P15" s="87" t="s">
        <v>54</v>
      </c>
      <c r="R15" s="257"/>
      <c r="S15" s="90"/>
      <c r="T15" s="72"/>
      <c r="U15" s="72" t="s">
        <v>47</v>
      </c>
      <c r="V15" s="73" t="s">
        <v>48</v>
      </c>
      <c r="W15" s="72"/>
      <c r="X15" s="73" t="s">
        <v>48</v>
      </c>
      <c r="Y15" s="97"/>
    </row>
    <row r="16" spans="1:25" ht="18.75" customHeight="1" x14ac:dyDescent="0.15">
      <c r="A16" s="257"/>
      <c r="B16" s="50"/>
      <c r="C16" s="50"/>
      <c r="D16" s="51"/>
      <c r="E16" s="52"/>
      <c r="F16" s="52"/>
      <c r="G16" s="53"/>
      <c r="H16" s="53"/>
      <c r="I16" s="287"/>
      <c r="J16" s="287"/>
      <c r="K16" s="54" t="s">
        <v>103</v>
      </c>
      <c r="L16" s="55">
        <f>ROUNDUP((K4*M16)+(K5*M16*0.75)+(K6*(M16*2)),2)</f>
        <v>0</v>
      </c>
      <c r="M16" s="51">
        <v>2</v>
      </c>
      <c r="N16" s="56">
        <f>ROUNDUP(M16*0.75,2)</f>
        <v>1.5</v>
      </c>
      <c r="O16" s="57"/>
      <c r="P16" s="87"/>
      <c r="R16" s="257"/>
      <c r="S16" s="91"/>
      <c r="T16" s="74"/>
      <c r="U16" s="74"/>
      <c r="V16" s="75"/>
      <c r="W16" s="74"/>
      <c r="X16" s="75"/>
      <c r="Y16" s="98"/>
    </row>
    <row r="17" spans="1:25" ht="18.75" customHeight="1" x14ac:dyDescent="0.15">
      <c r="A17" s="257"/>
      <c r="B17" s="50"/>
      <c r="C17" s="50"/>
      <c r="D17" s="51"/>
      <c r="E17" s="52"/>
      <c r="F17" s="52"/>
      <c r="G17" s="53"/>
      <c r="H17" s="53"/>
      <c r="I17" s="287"/>
      <c r="J17" s="287"/>
      <c r="K17" s="54"/>
      <c r="L17" s="55"/>
      <c r="M17" s="51"/>
      <c r="N17" s="56"/>
      <c r="O17" s="57"/>
      <c r="P17" s="87"/>
      <c r="R17" s="257"/>
      <c r="S17" s="90" t="s">
        <v>271</v>
      </c>
      <c r="T17" s="72" t="s">
        <v>71</v>
      </c>
      <c r="U17" s="72"/>
      <c r="V17" s="102" t="s">
        <v>270</v>
      </c>
      <c r="W17" s="72" t="s">
        <v>71</v>
      </c>
      <c r="X17" s="73" t="s">
        <v>269</v>
      </c>
      <c r="Y17" s="97" t="s">
        <v>269</v>
      </c>
    </row>
    <row r="18" spans="1:25" ht="18.75" customHeight="1" x14ac:dyDescent="0.15">
      <c r="A18" s="257"/>
      <c r="B18" s="50"/>
      <c r="C18" s="50"/>
      <c r="D18" s="51"/>
      <c r="E18" s="52"/>
      <c r="F18" s="52"/>
      <c r="G18" s="53"/>
      <c r="H18" s="53"/>
      <c r="I18" s="287"/>
      <c r="J18" s="287"/>
      <c r="K18" s="54"/>
      <c r="L18" s="55"/>
      <c r="M18" s="51"/>
      <c r="N18" s="56"/>
      <c r="O18" s="57"/>
      <c r="P18" s="87"/>
      <c r="R18" s="257"/>
      <c r="S18" s="90"/>
      <c r="T18" s="72" t="s">
        <v>272</v>
      </c>
      <c r="U18" s="72"/>
      <c r="V18" s="73">
        <v>5</v>
      </c>
      <c r="W18" s="72" t="s">
        <v>106</v>
      </c>
      <c r="X18" s="73">
        <v>5</v>
      </c>
      <c r="Y18" s="97"/>
    </row>
    <row r="19" spans="1:25" ht="18.75" customHeight="1" x14ac:dyDescent="0.15">
      <c r="A19" s="257"/>
      <c r="B19" s="58"/>
      <c r="C19" s="58"/>
      <c r="D19" s="59"/>
      <c r="E19" s="60"/>
      <c r="F19" s="60"/>
      <c r="G19" s="61"/>
      <c r="H19" s="61"/>
      <c r="I19" s="288"/>
      <c r="J19" s="288"/>
      <c r="K19" s="62"/>
      <c r="L19" s="63"/>
      <c r="M19" s="59"/>
      <c r="N19" s="64"/>
      <c r="O19" s="65"/>
      <c r="P19" s="88"/>
      <c r="R19" s="257"/>
      <c r="S19" s="90"/>
      <c r="T19" s="72" t="s">
        <v>40</v>
      </c>
      <c r="U19" s="72"/>
      <c r="V19" s="73">
        <v>20</v>
      </c>
      <c r="W19" s="72" t="s">
        <v>40</v>
      </c>
      <c r="X19" s="73">
        <v>15</v>
      </c>
      <c r="Y19" s="97">
        <v>15</v>
      </c>
    </row>
    <row r="20" spans="1:25" ht="18.75" customHeight="1" x14ac:dyDescent="0.15">
      <c r="A20" s="257"/>
      <c r="B20" s="50" t="s">
        <v>104</v>
      </c>
      <c r="C20" s="50" t="s">
        <v>71</v>
      </c>
      <c r="D20" s="76">
        <v>0.25</v>
      </c>
      <c r="E20" s="52" t="s">
        <v>72</v>
      </c>
      <c r="F20" s="52">
        <f>ROUNDUP(D20*0.75,2)</f>
        <v>0.19</v>
      </c>
      <c r="G20" s="53">
        <f>ROUNDUP((K4*D20)+(K5*D20*0.75)+(K6*(D20*2)),0)</f>
        <v>0</v>
      </c>
      <c r="H20" s="53">
        <f>G20</f>
        <v>0</v>
      </c>
      <c r="I20" s="289" t="s">
        <v>217</v>
      </c>
      <c r="J20" s="290"/>
      <c r="K20" s="54" t="s">
        <v>87</v>
      </c>
      <c r="L20" s="55">
        <f>ROUNDUP((K4*M20)+(K5*M20*0.75)+(K6*(M20*2)),2)</f>
        <v>0</v>
      </c>
      <c r="M20" s="51">
        <v>20</v>
      </c>
      <c r="N20" s="56">
        <f>ROUNDUP(M20*0.75,2)</f>
        <v>15</v>
      </c>
      <c r="O20" s="57"/>
      <c r="P20" s="87"/>
      <c r="R20" s="257"/>
      <c r="S20" s="90"/>
      <c r="T20" s="50" t="s">
        <v>218</v>
      </c>
      <c r="U20" s="72"/>
      <c r="V20" s="73">
        <v>5</v>
      </c>
      <c r="W20" s="50" t="s">
        <v>218</v>
      </c>
      <c r="X20" s="73">
        <v>5</v>
      </c>
      <c r="Y20" s="97">
        <v>5</v>
      </c>
    </row>
    <row r="21" spans="1:25" ht="18.75" customHeight="1" x14ac:dyDescent="0.15">
      <c r="A21" s="257"/>
      <c r="B21" s="50"/>
      <c r="C21" s="50" t="s">
        <v>106</v>
      </c>
      <c r="D21" s="51">
        <v>10</v>
      </c>
      <c r="E21" s="52" t="s">
        <v>51</v>
      </c>
      <c r="F21" s="52">
        <f>ROUNDUP(D21*0.75,2)</f>
        <v>7.5</v>
      </c>
      <c r="G21" s="53">
        <f>ROUNDUP((K4*D21)+(K5*D21*0.75)+(K6*(D21*2)),0)</f>
        <v>0</v>
      </c>
      <c r="H21" s="53">
        <f>G21</f>
        <v>0</v>
      </c>
      <c r="I21" s="287"/>
      <c r="J21" s="287"/>
      <c r="K21" s="54" t="s">
        <v>63</v>
      </c>
      <c r="L21" s="55">
        <f>ROUNDUP((K4*M21)+(K5*M21*0.75)+(K6*(M21*2)),2)</f>
        <v>0</v>
      </c>
      <c r="M21" s="51">
        <v>0.2</v>
      </c>
      <c r="N21" s="56">
        <f>ROUNDUP(M21*0.75,2)</f>
        <v>0.15</v>
      </c>
      <c r="O21" s="57"/>
      <c r="P21" s="87"/>
      <c r="R21" s="257"/>
      <c r="S21" s="90"/>
      <c r="T21" s="72"/>
      <c r="U21" s="72" t="s">
        <v>86</v>
      </c>
      <c r="V21" s="73" t="s">
        <v>46</v>
      </c>
      <c r="W21" s="72"/>
      <c r="X21" s="73" t="s">
        <v>46</v>
      </c>
      <c r="Y21" s="97"/>
    </row>
    <row r="22" spans="1:25" ht="18.75" customHeight="1" x14ac:dyDescent="0.15">
      <c r="A22" s="257"/>
      <c r="B22" s="50"/>
      <c r="C22" s="50" t="s">
        <v>40</v>
      </c>
      <c r="D22" s="51">
        <v>20</v>
      </c>
      <c r="E22" s="52" t="s">
        <v>51</v>
      </c>
      <c r="F22" s="52">
        <f>ROUNDUP(D22*0.75,2)</f>
        <v>15</v>
      </c>
      <c r="G22" s="53">
        <f>ROUNDUP((K4*D22)+(K5*D22*0.75)+(K6*(D22*2)),0)</f>
        <v>0</v>
      </c>
      <c r="H22" s="53">
        <f>G22+(G22*6/100)</f>
        <v>0</v>
      </c>
      <c r="I22" s="287"/>
      <c r="J22" s="287"/>
      <c r="K22" s="54" t="s">
        <v>103</v>
      </c>
      <c r="L22" s="55">
        <f>ROUNDUP((K4*M22)+(K5*M22*0.75)+(K6*(M22*2)),2)</f>
        <v>0</v>
      </c>
      <c r="M22" s="51">
        <v>2</v>
      </c>
      <c r="N22" s="56">
        <f>ROUNDUP(M22*0.75,2)</f>
        <v>1.5</v>
      </c>
      <c r="O22" s="57"/>
      <c r="P22" s="87"/>
      <c r="R22" s="257"/>
      <c r="S22" s="90"/>
      <c r="T22" s="72"/>
      <c r="U22" s="72" t="s">
        <v>267</v>
      </c>
      <c r="V22" s="73" t="s">
        <v>48</v>
      </c>
      <c r="W22" s="72"/>
      <c r="X22" s="73" t="s">
        <v>48</v>
      </c>
      <c r="Y22" s="97"/>
    </row>
    <row r="23" spans="1:25" ht="18.75" customHeight="1" x14ac:dyDescent="0.15">
      <c r="A23" s="257"/>
      <c r="B23" s="50"/>
      <c r="C23" s="50" t="s">
        <v>218</v>
      </c>
      <c r="D23" s="51">
        <v>10</v>
      </c>
      <c r="E23" s="52" t="s">
        <v>51</v>
      </c>
      <c r="F23" s="52">
        <f>ROUNDUP(D23*0.75,2)</f>
        <v>7.5</v>
      </c>
      <c r="G23" s="53">
        <f>ROUNDUP((K4*D23)+(K5*D23*0.75)+(K6*(D23*2)),0)</f>
        <v>0</v>
      </c>
      <c r="H23" s="53">
        <f>G23</f>
        <v>0</v>
      </c>
      <c r="I23" s="287"/>
      <c r="J23" s="287"/>
      <c r="K23" s="54" t="s">
        <v>84</v>
      </c>
      <c r="L23" s="55">
        <f>ROUNDUP((K4*M23)+(K5*M23*0.75)+(K6*(M23*2)),2)</f>
        <v>0</v>
      </c>
      <c r="M23" s="51">
        <v>0.5</v>
      </c>
      <c r="N23" s="56">
        <f>ROUNDUP(M23*0.75,2)</f>
        <v>0.38</v>
      </c>
      <c r="O23" s="57"/>
      <c r="P23" s="87" t="s">
        <v>54</v>
      </c>
      <c r="R23" s="257"/>
      <c r="S23" s="90"/>
      <c r="T23" s="72"/>
      <c r="U23" s="72" t="s">
        <v>47</v>
      </c>
      <c r="V23" s="73" t="s">
        <v>48</v>
      </c>
      <c r="W23" s="72"/>
      <c r="X23" s="73" t="s">
        <v>48</v>
      </c>
      <c r="Y23" s="97"/>
    </row>
    <row r="24" spans="1:25" ht="18.75" customHeight="1" x14ac:dyDescent="0.15">
      <c r="A24" s="257"/>
      <c r="B24" s="50"/>
      <c r="C24" s="50"/>
      <c r="D24" s="51"/>
      <c r="E24" s="52"/>
      <c r="F24" s="52"/>
      <c r="G24" s="53"/>
      <c r="H24" s="53"/>
      <c r="I24" s="287"/>
      <c r="J24" s="287"/>
      <c r="K24" s="54" t="s">
        <v>81</v>
      </c>
      <c r="L24" s="55">
        <f>ROUNDUP((K4*M24)+(K5*M24*0.75)+(K6*(M24*2)),2)</f>
        <v>0</v>
      </c>
      <c r="M24" s="51">
        <v>1</v>
      </c>
      <c r="N24" s="56">
        <f>ROUNDUP(M24*0.75,2)</f>
        <v>0.75</v>
      </c>
      <c r="O24" s="57"/>
      <c r="P24" s="87"/>
      <c r="R24" s="257"/>
      <c r="S24" s="90"/>
      <c r="T24" s="72"/>
      <c r="U24" s="72"/>
      <c r="V24" s="73"/>
      <c r="W24" s="72"/>
      <c r="X24" s="73"/>
      <c r="Y24" s="97"/>
    </row>
    <row r="25" spans="1:25" ht="18.75" customHeight="1" x14ac:dyDescent="0.15">
      <c r="A25" s="257"/>
      <c r="B25" s="50"/>
      <c r="C25" s="50"/>
      <c r="D25" s="51"/>
      <c r="E25" s="52"/>
      <c r="F25" s="52"/>
      <c r="G25" s="53"/>
      <c r="H25" s="53"/>
      <c r="I25" s="287"/>
      <c r="J25" s="287"/>
      <c r="K25" s="54"/>
      <c r="L25" s="55"/>
      <c r="M25" s="51"/>
      <c r="N25" s="56"/>
      <c r="O25" s="57"/>
      <c r="P25" s="87"/>
      <c r="R25" s="257"/>
      <c r="S25" s="90"/>
      <c r="T25" s="72"/>
      <c r="U25" s="72"/>
      <c r="V25" s="73"/>
      <c r="W25" s="72"/>
      <c r="X25" s="73"/>
      <c r="Y25" s="97"/>
    </row>
    <row r="26" spans="1:25" ht="18.75" customHeight="1" x14ac:dyDescent="0.15">
      <c r="A26" s="257"/>
      <c r="B26" s="50"/>
      <c r="C26" s="50"/>
      <c r="D26" s="51"/>
      <c r="E26" s="52"/>
      <c r="F26" s="52"/>
      <c r="G26" s="53"/>
      <c r="H26" s="53"/>
      <c r="I26" s="287"/>
      <c r="J26" s="287"/>
      <c r="K26" s="54"/>
      <c r="L26" s="55"/>
      <c r="M26" s="51"/>
      <c r="N26" s="56"/>
      <c r="O26" s="57"/>
      <c r="P26" s="87"/>
      <c r="R26" s="257"/>
      <c r="S26" s="90"/>
      <c r="T26" s="72"/>
      <c r="U26" s="72"/>
      <c r="V26" s="73"/>
      <c r="W26" s="72"/>
      <c r="X26" s="73"/>
      <c r="Y26" s="97"/>
    </row>
    <row r="27" spans="1:25" ht="18.75" customHeight="1" x14ac:dyDescent="0.15">
      <c r="A27" s="257"/>
      <c r="B27" s="50"/>
      <c r="C27" s="50"/>
      <c r="D27" s="51"/>
      <c r="E27" s="52"/>
      <c r="F27" s="52"/>
      <c r="G27" s="53"/>
      <c r="H27" s="53"/>
      <c r="I27" s="287"/>
      <c r="J27" s="287"/>
      <c r="K27" s="54"/>
      <c r="L27" s="55"/>
      <c r="M27" s="51"/>
      <c r="N27" s="56"/>
      <c r="O27" s="57"/>
      <c r="P27" s="87"/>
      <c r="R27" s="257"/>
      <c r="S27" s="91"/>
      <c r="T27" s="74"/>
      <c r="U27" s="74"/>
      <c r="V27" s="75"/>
      <c r="W27" s="74"/>
      <c r="X27" s="75"/>
      <c r="Y27" s="98"/>
    </row>
    <row r="28" spans="1:25" ht="18.75" customHeight="1" x14ac:dyDescent="0.15">
      <c r="A28" s="257"/>
      <c r="B28" s="50"/>
      <c r="C28" s="50"/>
      <c r="D28" s="51"/>
      <c r="E28" s="52"/>
      <c r="F28" s="52"/>
      <c r="G28" s="53"/>
      <c r="H28" s="53"/>
      <c r="I28" s="287"/>
      <c r="J28" s="287"/>
      <c r="K28" s="54"/>
      <c r="L28" s="55"/>
      <c r="M28" s="51"/>
      <c r="N28" s="56"/>
      <c r="O28" s="57"/>
      <c r="P28" s="87"/>
      <c r="R28" s="257"/>
      <c r="S28" s="90" t="s">
        <v>88</v>
      </c>
      <c r="T28" s="72" t="s">
        <v>73</v>
      </c>
      <c r="U28" s="72"/>
      <c r="V28" s="102" t="s">
        <v>266</v>
      </c>
      <c r="W28" s="72" t="s">
        <v>73</v>
      </c>
      <c r="X28" s="73" t="s">
        <v>79</v>
      </c>
      <c r="Y28" s="97"/>
    </row>
    <row r="29" spans="1:25" ht="18.75" customHeight="1" x14ac:dyDescent="0.15">
      <c r="A29" s="257"/>
      <c r="B29" s="58"/>
      <c r="C29" s="58"/>
      <c r="D29" s="59"/>
      <c r="E29" s="60"/>
      <c r="F29" s="60"/>
      <c r="G29" s="61"/>
      <c r="H29" s="61"/>
      <c r="I29" s="288"/>
      <c r="J29" s="288"/>
      <c r="K29" s="62"/>
      <c r="L29" s="63"/>
      <c r="M29" s="59"/>
      <c r="N29" s="64"/>
      <c r="O29" s="65"/>
      <c r="P29" s="88"/>
      <c r="R29" s="257"/>
      <c r="S29" s="90"/>
      <c r="T29" s="72" t="s">
        <v>107</v>
      </c>
      <c r="U29" s="72"/>
      <c r="V29" s="73" t="s">
        <v>48</v>
      </c>
      <c r="W29" s="72" t="s">
        <v>107</v>
      </c>
      <c r="X29" s="73" t="s">
        <v>48</v>
      </c>
      <c r="Y29" s="97"/>
    </row>
    <row r="30" spans="1:25" ht="18.75" customHeight="1" x14ac:dyDescent="0.15">
      <c r="A30" s="257"/>
      <c r="B30" s="50" t="s">
        <v>88</v>
      </c>
      <c r="C30" s="50" t="s">
        <v>73</v>
      </c>
      <c r="D30" s="76">
        <v>0.25</v>
      </c>
      <c r="E30" s="52" t="s">
        <v>69</v>
      </c>
      <c r="F30" s="52">
        <f>ROUNDUP(D30*0.75,2)</f>
        <v>0.19</v>
      </c>
      <c r="G30" s="53">
        <f>ROUNDUP((K4*D30)+(K5*D30*0.75)+(K6*(D30*2)),0)</f>
        <v>0</v>
      </c>
      <c r="H30" s="53">
        <f>G30</f>
        <v>0</v>
      </c>
      <c r="I30" s="289" t="s">
        <v>89</v>
      </c>
      <c r="J30" s="290"/>
      <c r="K30" s="54" t="s">
        <v>87</v>
      </c>
      <c r="L30" s="55">
        <f>ROUNDUP((K4*M30)+(K5*M30*0.75)+(K6*(M30*2)),2)</f>
        <v>0</v>
      </c>
      <c r="M30" s="51">
        <v>100</v>
      </c>
      <c r="N30" s="56">
        <f>ROUNDUP(M30*0.75,2)</f>
        <v>75</v>
      </c>
      <c r="O30" s="57" t="s">
        <v>74</v>
      </c>
      <c r="P30" s="87"/>
      <c r="R30" s="257"/>
      <c r="S30" s="90"/>
      <c r="T30" s="72"/>
      <c r="U30" s="72" t="s">
        <v>86</v>
      </c>
      <c r="V30" s="73" t="s">
        <v>46</v>
      </c>
      <c r="W30" s="72"/>
      <c r="X30" s="73" t="s">
        <v>46</v>
      </c>
      <c r="Y30" s="97"/>
    </row>
    <row r="31" spans="1:25" ht="18.75" customHeight="1" x14ac:dyDescent="0.15">
      <c r="A31" s="257"/>
      <c r="B31" s="50"/>
      <c r="C31" s="50" t="s">
        <v>107</v>
      </c>
      <c r="D31" s="51">
        <v>0.5</v>
      </c>
      <c r="E31" s="52" t="s">
        <v>51</v>
      </c>
      <c r="F31" s="52">
        <f>ROUNDUP(D31*0.75,2)</f>
        <v>0.38</v>
      </c>
      <c r="G31" s="53">
        <f>ROUNDUP((K4*D31)+(K5*D31*0.75)+(K6*(D31*2)),0)</f>
        <v>0</v>
      </c>
      <c r="H31" s="53">
        <f>G31</f>
        <v>0</v>
      </c>
      <c r="I31" s="287"/>
      <c r="J31" s="287"/>
      <c r="K31" s="54" t="s">
        <v>92</v>
      </c>
      <c r="L31" s="55">
        <f>ROUNDUP((K4*M31)+(K5*M31*0.75)+(K6*(M31*2)),2)</f>
        <v>0</v>
      </c>
      <c r="M31" s="51">
        <v>3</v>
      </c>
      <c r="N31" s="56">
        <f>ROUNDUP(M31*0.75,2)</f>
        <v>2.25</v>
      </c>
      <c r="O31" s="57"/>
      <c r="P31" s="87"/>
      <c r="R31" s="257"/>
      <c r="S31" s="90"/>
      <c r="T31" s="72"/>
      <c r="U31" s="72" t="s">
        <v>92</v>
      </c>
      <c r="V31" s="73" t="s">
        <v>48</v>
      </c>
      <c r="W31" s="72"/>
      <c r="X31" s="73" t="s">
        <v>48</v>
      </c>
      <c r="Y31" s="97"/>
    </row>
    <row r="32" spans="1:25" ht="18.75" customHeight="1" x14ac:dyDescent="0.15">
      <c r="A32" s="257"/>
      <c r="B32" s="50"/>
      <c r="C32" s="50"/>
      <c r="D32" s="51"/>
      <c r="E32" s="52"/>
      <c r="F32" s="52"/>
      <c r="G32" s="53"/>
      <c r="H32" s="53"/>
      <c r="I32" s="287"/>
      <c r="J32" s="287"/>
      <c r="K32" s="54"/>
      <c r="L32" s="55"/>
      <c r="M32" s="51"/>
      <c r="N32" s="56"/>
      <c r="O32" s="57"/>
      <c r="P32" s="87"/>
      <c r="R32" s="257"/>
      <c r="S32" s="72"/>
      <c r="T32" s="72"/>
      <c r="U32" s="72"/>
      <c r="V32" s="73"/>
      <c r="W32" s="72"/>
      <c r="X32" s="73"/>
      <c r="Y32" s="97"/>
    </row>
    <row r="33" spans="1:25" ht="18.75" customHeight="1" thickBot="1" x14ac:dyDescent="0.2">
      <c r="A33" s="257"/>
      <c r="B33" s="58"/>
      <c r="C33" s="58"/>
      <c r="D33" s="59"/>
      <c r="E33" s="60"/>
      <c r="F33" s="60"/>
      <c r="G33" s="61"/>
      <c r="H33" s="61"/>
      <c r="I33" s="288"/>
      <c r="J33" s="288"/>
      <c r="K33" s="62"/>
      <c r="L33" s="63"/>
      <c r="M33" s="59"/>
      <c r="N33" s="64"/>
      <c r="O33" s="65"/>
      <c r="P33" s="88"/>
      <c r="R33" s="258"/>
      <c r="S33" s="93"/>
      <c r="T33" s="94"/>
      <c r="U33" s="94"/>
      <c r="V33" s="95"/>
      <c r="W33" s="94"/>
      <c r="X33" s="95"/>
      <c r="Y33" s="99"/>
    </row>
    <row r="34" spans="1:25" ht="18.75" customHeight="1" x14ac:dyDescent="0.15">
      <c r="A34" s="257"/>
      <c r="B34" s="50" t="s">
        <v>162</v>
      </c>
      <c r="C34" s="50" t="s">
        <v>163</v>
      </c>
      <c r="D34" s="51">
        <v>30</v>
      </c>
      <c r="E34" s="52" t="s">
        <v>51</v>
      </c>
      <c r="F34" s="52">
        <f>ROUNDUP(D34*0.75,2)</f>
        <v>22.5</v>
      </c>
      <c r="G34" s="53">
        <f>ROUNDUP((K4*D34)+(K5*D34*0.75)+(K6*(D34*2)),0)</f>
        <v>0</v>
      </c>
      <c r="H34" s="53">
        <f>G34</f>
        <v>0</v>
      </c>
      <c r="I34" s="289"/>
      <c r="J34" s="290"/>
      <c r="K34" s="54"/>
      <c r="L34" s="55"/>
      <c r="M34" s="51"/>
      <c r="N34" s="56"/>
      <c r="O34" s="57"/>
      <c r="P34" s="87"/>
    </row>
    <row r="35" spans="1:25" ht="18.75" customHeight="1" x14ac:dyDescent="0.15">
      <c r="A35" s="257"/>
      <c r="B35" s="50"/>
      <c r="C35" s="50"/>
      <c r="D35" s="51"/>
      <c r="E35" s="52"/>
      <c r="F35" s="52"/>
      <c r="G35" s="53"/>
      <c r="H35" s="53"/>
      <c r="I35" s="287"/>
      <c r="J35" s="287"/>
      <c r="K35" s="54"/>
      <c r="L35" s="55"/>
      <c r="M35" s="51"/>
      <c r="N35" s="56"/>
      <c r="O35" s="57"/>
      <c r="P35" s="87"/>
    </row>
    <row r="36" spans="1:25" ht="18.75" customHeight="1" thickBot="1" x14ac:dyDescent="0.2">
      <c r="A36" s="258"/>
      <c r="B36" s="78"/>
      <c r="C36" s="78"/>
      <c r="D36" s="79"/>
      <c r="E36" s="80"/>
      <c r="F36" s="80"/>
      <c r="G36" s="81"/>
      <c r="H36" s="81"/>
      <c r="I36" s="291"/>
      <c r="J36" s="291"/>
      <c r="K36" s="82"/>
      <c r="L36" s="83"/>
      <c r="M36" s="79"/>
      <c r="N36" s="84"/>
      <c r="O36" s="85"/>
      <c r="P36" s="89"/>
    </row>
    <row r="40" spans="1:25" ht="18.75" customHeight="1" x14ac:dyDescent="0.15">
      <c r="S40" s="33"/>
      <c r="T40" s="33"/>
      <c r="U40" s="33"/>
      <c r="V40" s="34"/>
      <c r="W40" s="33"/>
      <c r="X40" s="34"/>
    </row>
    <row r="41" spans="1:25" ht="18.75" customHeight="1" x14ac:dyDescent="0.15">
      <c r="S41" s="33"/>
      <c r="T41" s="33"/>
      <c r="U41" s="33"/>
      <c r="V41" s="34"/>
      <c r="W41" s="33"/>
      <c r="X41" s="34"/>
      <c r="Y41" s="34"/>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row r="89" spans="19:25" ht="18.75" customHeight="1" x14ac:dyDescent="0.15">
      <c r="S89" s="33"/>
      <c r="T89" s="33"/>
      <c r="U89" s="33"/>
      <c r="V89" s="34"/>
      <c r="W89" s="33"/>
      <c r="X89" s="34"/>
      <c r="Y89" s="34"/>
    </row>
    <row r="90" spans="19:25" ht="18.75" customHeight="1" x14ac:dyDescent="0.15">
      <c r="S90" s="33"/>
      <c r="T90" s="33"/>
      <c r="U90" s="33"/>
      <c r="V90" s="34"/>
      <c r="W90" s="33"/>
      <c r="X90" s="34"/>
      <c r="Y90" s="34"/>
    </row>
    <row r="91" spans="19:25" ht="18.75" customHeight="1" x14ac:dyDescent="0.15">
      <c r="S91" s="33"/>
      <c r="T91" s="33"/>
      <c r="U91" s="33"/>
      <c r="V91" s="34"/>
      <c r="W91" s="33"/>
      <c r="X91" s="34"/>
      <c r="Y91" s="34"/>
    </row>
    <row r="92" spans="19:25" ht="18.75" customHeight="1" x14ac:dyDescent="0.15">
      <c r="S92" s="33"/>
      <c r="T92" s="33"/>
      <c r="U92" s="33"/>
      <c r="V92" s="34"/>
      <c r="W92" s="33"/>
      <c r="X92" s="34"/>
      <c r="Y92" s="34"/>
    </row>
    <row r="93" spans="19:25" ht="18.75" customHeight="1" x14ac:dyDescent="0.15">
      <c r="S93" s="33"/>
      <c r="T93" s="33"/>
      <c r="U93" s="33"/>
      <c r="V93" s="34"/>
      <c r="W93" s="33"/>
      <c r="X93" s="34"/>
      <c r="Y93" s="34"/>
    </row>
    <row r="94" spans="19:25" ht="18.75" customHeight="1" x14ac:dyDescent="0.15">
      <c r="S94" s="33"/>
      <c r="T94" s="33"/>
      <c r="U94" s="33"/>
      <c r="V94" s="34"/>
      <c r="W94" s="33"/>
      <c r="X94" s="34"/>
      <c r="Y94" s="34"/>
    </row>
    <row r="95" spans="19:25" ht="18.75" customHeight="1" x14ac:dyDescent="0.15">
      <c r="S95" s="33"/>
      <c r="T95" s="33"/>
      <c r="U95" s="33"/>
      <c r="V95" s="34"/>
      <c r="W95" s="33"/>
      <c r="X95" s="34"/>
      <c r="Y95" s="34"/>
    </row>
    <row r="96" spans="19:25" ht="18.75" customHeight="1" x14ac:dyDescent="0.15">
      <c r="S96" s="33"/>
      <c r="T96" s="33"/>
      <c r="U96" s="33"/>
      <c r="V96" s="34"/>
      <c r="W96" s="33"/>
      <c r="X96" s="34"/>
      <c r="Y96" s="34"/>
    </row>
    <row r="97" spans="19:25" ht="18.75" customHeight="1" x14ac:dyDescent="0.15">
      <c r="S97" s="33"/>
      <c r="T97" s="33"/>
      <c r="U97" s="33"/>
      <c r="V97" s="34"/>
      <c r="W97" s="33"/>
      <c r="X97" s="34"/>
      <c r="Y97" s="34"/>
    </row>
    <row r="98" spans="19:25" ht="18.75" customHeight="1" x14ac:dyDescent="0.15">
      <c r="S98" s="33"/>
      <c r="T98" s="33"/>
      <c r="U98" s="33"/>
      <c r="V98" s="34"/>
      <c r="W98" s="33"/>
      <c r="X98" s="34"/>
      <c r="Y98" s="34"/>
    </row>
    <row r="99" spans="19:25" ht="18.75" customHeight="1" x14ac:dyDescent="0.15">
      <c r="S99" s="33"/>
      <c r="T99" s="33"/>
      <c r="U99" s="33"/>
      <c r="V99" s="34"/>
      <c r="W99" s="33"/>
      <c r="X99" s="34"/>
      <c r="Y99" s="34"/>
    </row>
    <row r="100" spans="19:25" ht="18.75" customHeight="1" x14ac:dyDescent="0.15">
      <c r="S100" s="33"/>
      <c r="T100" s="33"/>
      <c r="U100" s="33"/>
      <c r="V100" s="34"/>
      <c r="W100" s="33"/>
      <c r="X100" s="34"/>
      <c r="Y100" s="34"/>
    </row>
    <row r="101" spans="19:25" ht="18.75" customHeight="1" x14ac:dyDescent="0.15">
      <c r="S101" s="33"/>
      <c r="T101" s="33"/>
      <c r="U101" s="33"/>
      <c r="V101" s="34"/>
      <c r="W101" s="33"/>
      <c r="X101" s="34"/>
      <c r="Y101" s="34"/>
    </row>
    <row r="102" spans="19:25" ht="18.75" customHeight="1" x14ac:dyDescent="0.15">
      <c r="S102" s="33"/>
      <c r="T102" s="33"/>
      <c r="U102" s="33"/>
      <c r="V102" s="34"/>
      <c r="W102" s="33"/>
      <c r="X102" s="34"/>
      <c r="Y102" s="34"/>
    </row>
    <row r="103" spans="19:25" ht="18.75" customHeight="1" x14ac:dyDescent="0.15">
      <c r="S103" s="33"/>
      <c r="T103" s="33"/>
      <c r="U103" s="33"/>
      <c r="V103" s="34"/>
      <c r="W103" s="33"/>
      <c r="X103" s="34"/>
      <c r="Y103" s="34"/>
    </row>
    <row r="104" spans="19:25" ht="18.75" customHeight="1" x14ac:dyDescent="0.15">
      <c r="S104" s="33"/>
      <c r="T104" s="33"/>
      <c r="U104" s="33"/>
      <c r="V104" s="34"/>
      <c r="W104" s="33"/>
      <c r="X104" s="34"/>
      <c r="Y104" s="34"/>
    </row>
    <row r="105" spans="19:25" ht="18.75" customHeight="1" x14ac:dyDescent="0.15">
      <c r="S105" s="33"/>
      <c r="T105" s="33"/>
      <c r="U105" s="33"/>
      <c r="V105" s="34"/>
      <c r="W105" s="33"/>
      <c r="X105" s="34"/>
      <c r="Y105" s="34"/>
    </row>
    <row r="106" spans="19:25" ht="18.75" customHeight="1" x14ac:dyDescent="0.15">
      <c r="S106" s="33"/>
      <c r="T106" s="33"/>
      <c r="U106" s="33"/>
      <c r="V106" s="34"/>
      <c r="W106" s="33"/>
      <c r="X106" s="34"/>
      <c r="Y106" s="34"/>
    </row>
    <row r="107" spans="19:25" ht="18.75" customHeight="1" x14ac:dyDescent="0.15">
      <c r="S107" s="33"/>
      <c r="T107" s="33"/>
      <c r="U107" s="33"/>
      <c r="V107" s="34"/>
      <c r="W107" s="33"/>
      <c r="X107" s="34"/>
      <c r="Y107" s="34"/>
    </row>
    <row r="108" spans="19:25" ht="18.75" customHeight="1" x14ac:dyDescent="0.15">
      <c r="S108" s="33"/>
      <c r="T108" s="33"/>
      <c r="U108" s="33"/>
      <c r="V108" s="34"/>
      <c r="W108" s="33"/>
      <c r="X108" s="34"/>
      <c r="Y108" s="34"/>
    </row>
    <row r="109" spans="19:25" ht="18.75" customHeight="1" x14ac:dyDescent="0.15">
      <c r="S109" s="33"/>
      <c r="T109" s="33"/>
      <c r="U109" s="33"/>
      <c r="V109" s="34"/>
      <c r="W109" s="33"/>
      <c r="X109" s="34"/>
      <c r="Y109" s="34"/>
    </row>
    <row r="110" spans="19:25" ht="18.75" customHeight="1" x14ac:dyDescent="0.15">
      <c r="S110" s="33"/>
      <c r="T110" s="33"/>
      <c r="U110" s="33"/>
      <c r="V110" s="34"/>
      <c r="W110" s="33"/>
      <c r="X110" s="34"/>
      <c r="Y110" s="34"/>
    </row>
    <row r="111" spans="19:25" ht="18.75" customHeight="1" x14ac:dyDescent="0.15">
      <c r="S111" s="33"/>
      <c r="T111" s="33"/>
      <c r="U111" s="33"/>
      <c r="V111" s="34"/>
      <c r="W111" s="33"/>
      <c r="X111" s="34"/>
      <c r="Y111" s="34"/>
    </row>
    <row r="112" spans="19:25" ht="18.75" customHeight="1" x14ac:dyDescent="0.15">
      <c r="S112" s="33"/>
      <c r="T112" s="33"/>
      <c r="U112" s="33"/>
      <c r="V112" s="34"/>
      <c r="W112" s="33"/>
      <c r="X112" s="34"/>
      <c r="Y112" s="34"/>
    </row>
    <row r="113" spans="19:25" ht="18.75" customHeight="1" x14ac:dyDescent="0.15">
      <c r="S113" s="33"/>
      <c r="T113" s="33"/>
      <c r="U113" s="33"/>
      <c r="V113" s="34"/>
      <c r="W113" s="33"/>
      <c r="X113" s="34"/>
      <c r="Y113" s="34"/>
    </row>
    <row r="114" spans="19:25" ht="18.75" customHeight="1" x14ac:dyDescent="0.15">
      <c r="S114" s="33"/>
      <c r="T114" s="33"/>
      <c r="U114" s="33"/>
      <c r="V114" s="34"/>
      <c r="W114" s="33"/>
      <c r="X114" s="34"/>
      <c r="Y114" s="34"/>
    </row>
  </sheetData>
  <mergeCells count="19">
    <mergeCell ref="I34:J36"/>
    <mergeCell ref="A9:A36"/>
    <mergeCell ref="A7:E7"/>
    <mergeCell ref="O7:P7"/>
    <mergeCell ref="W6:X6"/>
    <mergeCell ref="W7:X7"/>
    <mergeCell ref="R9:R33"/>
    <mergeCell ref="I8:J8"/>
    <mergeCell ref="K8:L8"/>
    <mergeCell ref="I9:J11"/>
    <mergeCell ref="I12:J19"/>
    <mergeCell ref="I20:J29"/>
    <mergeCell ref="I30:J33"/>
    <mergeCell ref="A1:B1"/>
    <mergeCell ref="C1:K1"/>
    <mergeCell ref="K2:M2"/>
    <mergeCell ref="R5:V5"/>
    <mergeCell ref="O6:P6"/>
    <mergeCell ref="R6:T7"/>
  </mergeCells>
  <phoneticPr fontId="3"/>
  <printOptions horizontalCentered="1" verticalCentered="1"/>
  <pageMargins left="0.39370078740157483" right="0.39370078740157483" top="0.39370078740157483" bottom="0.39370078740157483" header="0.19685039370078741" footer="0.31496062992125984"/>
  <pageSetup paperSize="12"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77"/>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36</v>
      </c>
      <c r="B7" s="273"/>
      <c r="C7" s="273"/>
      <c r="D7" s="273"/>
      <c r="E7" s="273"/>
      <c r="F7" s="19"/>
      <c r="G7" s="19"/>
      <c r="H7" s="19"/>
      <c r="I7" s="4"/>
      <c r="J7" s="4"/>
      <c r="K7" s="106"/>
      <c r="L7" s="20"/>
      <c r="M7" s="3"/>
      <c r="N7" s="3"/>
      <c r="O7" s="274" t="s">
        <v>16</v>
      </c>
      <c r="P7" s="275"/>
      <c r="Q7" s="107"/>
      <c r="R7" s="269"/>
      <c r="S7" s="270"/>
      <c r="T7" s="271"/>
      <c r="U7" s="9" t="s">
        <v>17</v>
      </c>
      <c r="V7" s="9" t="s">
        <v>18</v>
      </c>
      <c r="W7" s="278" t="s">
        <v>19</v>
      </c>
      <c r="X7" s="279"/>
      <c r="Y7" s="21" t="s">
        <v>20</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37</v>
      </c>
      <c r="C9" s="42" t="s">
        <v>39</v>
      </c>
      <c r="D9" s="43">
        <v>30</v>
      </c>
      <c r="E9" s="44" t="s">
        <v>51</v>
      </c>
      <c r="F9" s="44">
        <f t="shared" ref="F9:F14" si="0">ROUNDUP(D9*0.75,2)</f>
        <v>22.5</v>
      </c>
      <c r="G9" s="45">
        <f>ROUNDUP((K4*D9)+(K5*D9*0.75)+(K6*(D9*2)),0)</f>
        <v>0</v>
      </c>
      <c r="H9" s="45">
        <f>G9</f>
        <v>0</v>
      </c>
      <c r="I9" s="285" t="s">
        <v>38</v>
      </c>
      <c r="J9" s="286"/>
      <c r="K9" s="46" t="s">
        <v>50</v>
      </c>
      <c r="L9" s="47">
        <f>ROUNDUP((K4*M9)+(K5*M9*0.75)+(K6*(M9*2)),2)</f>
        <v>0</v>
      </c>
      <c r="M9" s="43">
        <v>110</v>
      </c>
      <c r="N9" s="48">
        <f t="shared" ref="N9:N14" si="1">ROUNDUP(M9*0.75,2)</f>
        <v>82.5</v>
      </c>
      <c r="O9" s="49"/>
      <c r="P9" s="86"/>
      <c r="R9" s="280" t="s">
        <v>70</v>
      </c>
      <c r="S9" s="100" t="s">
        <v>76</v>
      </c>
      <c r="T9" s="70" t="s">
        <v>76</v>
      </c>
      <c r="U9" s="70"/>
      <c r="V9" s="71" t="s">
        <v>77</v>
      </c>
      <c r="W9" s="112" t="s">
        <v>76</v>
      </c>
      <c r="X9" s="71" t="s">
        <v>78</v>
      </c>
      <c r="Y9" s="96">
        <v>30</v>
      </c>
    </row>
    <row r="10" spans="1:25" ht="18.75" customHeight="1" x14ac:dyDescent="0.15">
      <c r="A10" s="257"/>
      <c r="B10" s="50"/>
      <c r="C10" s="50" t="s">
        <v>40</v>
      </c>
      <c r="D10" s="51">
        <v>30</v>
      </c>
      <c r="E10" s="52" t="s">
        <v>51</v>
      </c>
      <c r="F10" s="52">
        <f t="shared" si="0"/>
        <v>22.5</v>
      </c>
      <c r="G10" s="53">
        <f>ROUNDUP((K4*D10)+(K5*D10*0.75)+(K6*(D10*2)),0)</f>
        <v>0</v>
      </c>
      <c r="H10" s="53">
        <f>G10+(G10*6/100)</f>
        <v>0</v>
      </c>
      <c r="I10" s="287"/>
      <c r="J10" s="287"/>
      <c r="K10" s="54" t="s">
        <v>52</v>
      </c>
      <c r="L10" s="55">
        <f>ROUNDUP((K4*M10)+(K5*M10*0.75)+(K6*(M10*2)),2)</f>
        <v>0</v>
      </c>
      <c r="M10" s="51">
        <v>0.5</v>
      </c>
      <c r="N10" s="56">
        <f t="shared" si="1"/>
        <v>0.38</v>
      </c>
      <c r="O10" s="57"/>
      <c r="P10" s="87"/>
      <c r="R10" s="257"/>
      <c r="S10" s="108" t="s">
        <v>264</v>
      </c>
      <c r="T10" s="108" t="s">
        <v>39</v>
      </c>
      <c r="U10" s="108"/>
      <c r="V10" s="109">
        <v>15</v>
      </c>
      <c r="W10" s="111" t="s">
        <v>263</v>
      </c>
      <c r="X10" s="109">
        <v>10</v>
      </c>
      <c r="Y10" s="110"/>
    </row>
    <row r="11" spans="1:25" ht="18.75" customHeight="1" x14ac:dyDescent="0.15">
      <c r="A11" s="257"/>
      <c r="B11" s="50"/>
      <c r="C11" s="50" t="s">
        <v>41</v>
      </c>
      <c r="D11" s="51">
        <v>40</v>
      </c>
      <c r="E11" s="52" t="s">
        <v>51</v>
      </c>
      <c r="F11" s="52">
        <f t="shared" si="0"/>
        <v>30</v>
      </c>
      <c r="G11" s="53">
        <f>ROUNDUP((K4*D11)+(K5*D11*0.75)+(K6*(D11*2)),0)</f>
        <v>0</v>
      </c>
      <c r="H11" s="53">
        <f>G11+(G11*10/100)</f>
        <v>0</v>
      </c>
      <c r="I11" s="287"/>
      <c r="J11" s="287"/>
      <c r="K11" s="54" t="s">
        <v>44</v>
      </c>
      <c r="L11" s="55">
        <f>ROUNDUP((K4*M11)+(K5*M11*0.75)+(K6*(M11*2)),2)</f>
        <v>0</v>
      </c>
      <c r="M11" s="51">
        <v>1</v>
      </c>
      <c r="N11" s="56">
        <f t="shared" si="1"/>
        <v>0.75</v>
      </c>
      <c r="O11" s="57"/>
      <c r="P11" s="87"/>
      <c r="R11" s="257"/>
      <c r="S11" s="72"/>
      <c r="T11" s="72" t="s">
        <v>40</v>
      </c>
      <c r="U11" s="72"/>
      <c r="V11" s="73">
        <v>20</v>
      </c>
      <c r="W11" s="72" t="s">
        <v>40</v>
      </c>
      <c r="X11" s="73">
        <v>10</v>
      </c>
      <c r="Y11" s="97">
        <v>10</v>
      </c>
    </row>
    <row r="12" spans="1:25" ht="18.75" customHeight="1" x14ac:dyDescent="0.15">
      <c r="A12" s="257"/>
      <c r="B12" s="50"/>
      <c r="C12" s="50" t="s">
        <v>42</v>
      </c>
      <c r="D12" s="51">
        <v>10</v>
      </c>
      <c r="E12" s="52" t="s">
        <v>51</v>
      </c>
      <c r="F12" s="52">
        <f t="shared" si="0"/>
        <v>7.5</v>
      </c>
      <c r="G12" s="53">
        <f>ROUNDUP((K4*D12)+(K5*D12*0.75)+(K6*(D12*2)),0)</f>
        <v>0</v>
      </c>
      <c r="H12" s="53">
        <f>G12+(G12*3/100)</f>
        <v>0</v>
      </c>
      <c r="I12" s="287"/>
      <c r="J12" s="287"/>
      <c r="K12" s="54" t="s">
        <v>45</v>
      </c>
      <c r="L12" s="55">
        <f>ROUNDUP((K4*M12)+(K5*M12*0.75)+(K6*(M12*2)),2)</f>
        <v>0</v>
      </c>
      <c r="M12" s="51">
        <v>40</v>
      </c>
      <c r="N12" s="56">
        <f t="shared" si="1"/>
        <v>30</v>
      </c>
      <c r="O12" s="57"/>
      <c r="P12" s="87"/>
      <c r="R12" s="257"/>
      <c r="S12" s="72"/>
      <c r="T12" s="72" t="s">
        <v>41</v>
      </c>
      <c r="U12" s="72"/>
      <c r="V12" s="73">
        <v>20</v>
      </c>
      <c r="W12" s="72" t="s">
        <v>41</v>
      </c>
      <c r="X12" s="73">
        <v>10</v>
      </c>
      <c r="Y12" s="97">
        <v>10</v>
      </c>
    </row>
    <row r="13" spans="1:25" ht="18.75" customHeight="1" x14ac:dyDescent="0.15">
      <c r="A13" s="257"/>
      <c r="B13" s="50"/>
      <c r="C13" s="50" t="s">
        <v>53</v>
      </c>
      <c r="D13" s="51">
        <v>9</v>
      </c>
      <c r="E13" s="52" t="s">
        <v>51</v>
      </c>
      <c r="F13" s="52">
        <f t="shared" si="0"/>
        <v>6.75</v>
      </c>
      <c r="G13" s="53">
        <f>ROUNDUP((K4*D13)+(K5*D13*0.75)+(K6*(D13*2)),0)</f>
        <v>0</v>
      </c>
      <c r="H13" s="53">
        <f>G13</f>
        <v>0</v>
      </c>
      <c r="I13" s="287"/>
      <c r="J13" s="287"/>
      <c r="K13" s="54" t="s">
        <v>57</v>
      </c>
      <c r="L13" s="55">
        <f>ROUNDUP((K4*M13)+(K5*M13*0.75)+(K6*(M13*2)),2)</f>
        <v>0</v>
      </c>
      <c r="M13" s="51">
        <v>0.5</v>
      </c>
      <c r="N13" s="56">
        <f t="shared" si="1"/>
        <v>0.38</v>
      </c>
      <c r="O13" s="57" t="s">
        <v>54</v>
      </c>
      <c r="P13" s="87"/>
      <c r="R13" s="257"/>
      <c r="S13" s="72"/>
      <c r="T13" s="72" t="s">
        <v>42</v>
      </c>
      <c r="U13" s="72"/>
      <c r="V13" s="73">
        <v>5</v>
      </c>
      <c r="W13" s="72" t="s">
        <v>42</v>
      </c>
      <c r="X13" s="73">
        <v>5</v>
      </c>
      <c r="Y13" s="97">
        <v>5</v>
      </c>
    </row>
    <row r="14" spans="1:25" ht="18.75" customHeight="1" x14ac:dyDescent="0.15">
      <c r="A14" s="257"/>
      <c r="B14" s="50"/>
      <c r="C14" s="50" t="s">
        <v>43</v>
      </c>
      <c r="D14" s="51">
        <v>30</v>
      </c>
      <c r="E14" s="52" t="s">
        <v>55</v>
      </c>
      <c r="F14" s="52">
        <f t="shared" si="0"/>
        <v>22.5</v>
      </c>
      <c r="G14" s="53">
        <f>ROUNDUP((K4*D14)+(K5*D14*0.75)+(K6*(D14*2)),0)</f>
        <v>0</v>
      </c>
      <c r="H14" s="53">
        <f>G14</f>
        <v>0</v>
      </c>
      <c r="I14" s="287"/>
      <c r="J14" s="287"/>
      <c r="K14" s="54" t="s">
        <v>49</v>
      </c>
      <c r="L14" s="55">
        <f>ROUNDUP((K4*M14)+(K5*M14*0.75)+(K6*(M14*2)),2)</f>
        <v>0</v>
      </c>
      <c r="M14" s="51">
        <v>2</v>
      </c>
      <c r="N14" s="56">
        <f t="shared" si="1"/>
        <v>1.5</v>
      </c>
      <c r="O14" s="57" t="s">
        <v>56</v>
      </c>
      <c r="P14" s="87"/>
      <c r="R14" s="257"/>
      <c r="S14" s="72"/>
      <c r="T14" s="72" t="s">
        <v>43</v>
      </c>
      <c r="U14" s="72"/>
      <c r="V14" s="73">
        <v>20</v>
      </c>
      <c r="W14" s="72" t="s">
        <v>43</v>
      </c>
      <c r="X14" s="73">
        <v>15</v>
      </c>
      <c r="Y14" s="97"/>
    </row>
    <row r="15" spans="1:25" ht="18.75" customHeight="1" x14ac:dyDescent="0.15">
      <c r="A15" s="257"/>
      <c r="B15" s="50"/>
      <c r="C15" s="50"/>
      <c r="D15" s="51"/>
      <c r="E15" s="52"/>
      <c r="F15" s="52"/>
      <c r="G15" s="53"/>
      <c r="H15" s="53"/>
      <c r="I15" s="287"/>
      <c r="J15" s="287"/>
      <c r="K15" s="54"/>
      <c r="L15" s="55"/>
      <c r="M15" s="51"/>
      <c r="N15" s="56"/>
      <c r="O15" s="57"/>
      <c r="P15" s="87"/>
      <c r="R15" s="257"/>
      <c r="S15" s="72"/>
      <c r="T15" s="72"/>
      <c r="U15" s="72" t="s">
        <v>45</v>
      </c>
      <c r="V15" s="73" t="s">
        <v>46</v>
      </c>
      <c r="W15" s="72"/>
      <c r="X15" s="73" t="s">
        <v>46</v>
      </c>
      <c r="Y15" s="97"/>
    </row>
    <row r="16" spans="1:25" ht="18.75" customHeight="1" x14ac:dyDescent="0.15">
      <c r="A16" s="257"/>
      <c r="B16" s="50"/>
      <c r="C16" s="50"/>
      <c r="D16" s="51"/>
      <c r="E16" s="52"/>
      <c r="F16" s="52"/>
      <c r="G16" s="53"/>
      <c r="H16" s="53"/>
      <c r="I16" s="287"/>
      <c r="J16" s="287"/>
      <c r="K16" s="54"/>
      <c r="L16" s="55"/>
      <c r="M16" s="51"/>
      <c r="N16" s="56"/>
      <c r="O16" s="57"/>
      <c r="P16" s="87"/>
      <c r="R16" s="257"/>
      <c r="S16" s="90"/>
      <c r="T16" s="72"/>
      <c r="U16" s="72" t="s">
        <v>261</v>
      </c>
      <c r="V16" s="73" t="s">
        <v>48</v>
      </c>
      <c r="W16" s="72"/>
      <c r="X16" s="73" t="s">
        <v>48</v>
      </c>
      <c r="Y16" s="97"/>
    </row>
    <row r="17" spans="1:25" ht="18.75" customHeight="1" x14ac:dyDescent="0.15">
      <c r="A17" s="257"/>
      <c r="B17" s="50"/>
      <c r="C17" s="50"/>
      <c r="D17" s="51"/>
      <c r="E17" s="52"/>
      <c r="F17" s="52"/>
      <c r="G17" s="53"/>
      <c r="H17" s="53"/>
      <c r="I17" s="287"/>
      <c r="J17" s="287"/>
      <c r="K17" s="54"/>
      <c r="L17" s="55"/>
      <c r="M17" s="51"/>
      <c r="N17" s="56"/>
      <c r="O17" s="57"/>
      <c r="P17" s="87"/>
      <c r="R17" s="257"/>
      <c r="S17" s="90"/>
      <c r="T17" s="72"/>
      <c r="U17" s="72"/>
      <c r="V17" s="73"/>
      <c r="W17" s="72"/>
      <c r="X17" s="73"/>
      <c r="Y17" s="97"/>
    </row>
    <row r="18" spans="1:25" ht="18.75" customHeight="1" x14ac:dyDescent="0.15">
      <c r="A18" s="257"/>
      <c r="B18" s="50"/>
      <c r="C18" s="50"/>
      <c r="D18" s="51"/>
      <c r="E18" s="52"/>
      <c r="F18" s="52"/>
      <c r="G18" s="53"/>
      <c r="H18" s="53"/>
      <c r="I18" s="287"/>
      <c r="J18" s="287"/>
      <c r="K18" s="54"/>
      <c r="L18" s="55"/>
      <c r="M18" s="51"/>
      <c r="N18" s="56"/>
      <c r="O18" s="57"/>
      <c r="P18" s="87"/>
      <c r="R18" s="257"/>
      <c r="S18" s="90"/>
      <c r="T18" s="72"/>
      <c r="U18" s="72"/>
      <c r="V18" s="73"/>
      <c r="W18" s="72"/>
      <c r="X18" s="73"/>
      <c r="Y18" s="97"/>
    </row>
    <row r="19" spans="1:25" ht="18.75" customHeight="1" x14ac:dyDescent="0.15">
      <c r="A19" s="257"/>
      <c r="B19" s="50"/>
      <c r="C19" s="50"/>
      <c r="D19" s="51"/>
      <c r="E19" s="52"/>
      <c r="F19" s="52"/>
      <c r="G19" s="53"/>
      <c r="H19" s="53"/>
      <c r="I19" s="287"/>
      <c r="J19" s="287"/>
      <c r="K19" s="54"/>
      <c r="L19" s="55"/>
      <c r="M19" s="51"/>
      <c r="N19" s="56"/>
      <c r="O19" s="57"/>
      <c r="P19" s="87"/>
      <c r="R19" s="257"/>
      <c r="S19" s="90"/>
      <c r="T19" s="72"/>
      <c r="U19" s="72"/>
      <c r="V19" s="73"/>
      <c r="W19" s="72"/>
      <c r="X19" s="73"/>
      <c r="Y19" s="97"/>
    </row>
    <row r="20" spans="1:25" ht="18.75" customHeight="1" x14ac:dyDescent="0.15">
      <c r="A20" s="257"/>
      <c r="B20" s="58"/>
      <c r="C20" s="58"/>
      <c r="D20" s="59"/>
      <c r="E20" s="60"/>
      <c r="F20" s="60"/>
      <c r="G20" s="61"/>
      <c r="H20" s="61"/>
      <c r="I20" s="288"/>
      <c r="J20" s="288"/>
      <c r="K20" s="62"/>
      <c r="L20" s="63"/>
      <c r="M20" s="59"/>
      <c r="N20" s="64"/>
      <c r="O20" s="65"/>
      <c r="P20" s="88"/>
      <c r="R20" s="257"/>
      <c r="S20" s="90"/>
      <c r="T20" s="72"/>
      <c r="U20" s="72"/>
      <c r="V20" s="73"/>
      <c r="W20" s="72"/>
      <c r="X20" s="73"/>
      <c r="Y20" s="97"/>
    </row>
    <row r="21" spans="1:25" ht="18.75" customHeight="1" x14ac:dyDescent="0.15">
      <c r="A21" s="257"/>
      <c r="B21" s="50" t="s">
        <v>58</v>
      </c>
      <c r="C21" s="50" t="s">
        <v>60</v>
      </c>
      <c r="D21" s="51">
        <v>30</v>
      </c>
      <c r="E21" s="52" t="s">
        <v>51</v>
      </c>
      <c r="F21" s="52">
        <f>ROUNDUP(D21*0.75,2)</f>
        <v>22.5</v>
      </c>
      <c r="G21" s="53">
        <f>ROUNDUP((K4*D21)+(K5*D21*0.75)+(K6*(D21*2)),0)</f>
        <v>0</v>
      </c>
      <c r="H21" s="53">
        <f>G21+(G21*10/100)</f>
        <v>0</v>
      </c>
      <c r="I21" s="289" t="s">
        <v>59</v>
      </c>
      <c r="J21" s="290"/>
      <c r="K21" s="54" t="s">
        <v>57</v>
      </c>
      <c r="L21" s="55">
        <f>ROUNDUP((K4*M21)+(K5*M21*0.75)+(K6*(M21*2)),2)</f>
        <v>0</v>
      </c>
      <c r="M21" s="51">
        <v>0.3</v>
      </c>
      <c r="N21" s="56">
        <f>ROUNDUP(M21*0.75,2)</f>
        <v>0.23</v>
      </c>
      <c r="O21" s="57"/>
      <c r="P21" s="87"/>
      <c r="R21" s="257"/>
      <c r="S21" s="90"/>
      <c r="T21" s="72"/>
      <c r="U21" s="72"/>
      <c r="V21" s="73"/>
      <c r="W21" s="72"/>
      <c r="X21" s="73"/>
      <c r="Y21" s="97"/>
    </row>
    <row r="22" spans="1:25" ht="18.75" customHeight="1" x14ac:dyDescent="0.15">
      <c r="A22" s="257"/>
      <c r="B22" s="50"/>
      <c r="C22" s="50" t="s">
        <v>61</v>
      </c>
      <c r="D22" s="51">
        <v>5</v>
      </c>
      <c r="E22" s="52" t="s">
        <v>51</v>
      </c>
      <c r="F22" s="52">
        <f>ROUNDUP(D22*0.75,2)</f>
        <v>3.75</v>
      </c>
      <c r="G22" s="53">
        <f>ROUNDUP((K4*D22)+(K5*D22*0.75)+(K6*(D22*2)),0)</f>
        <v>0</v>
      </c>
      <c r="H22" s="53">
        <f>G22+(G22*2/100)</f>
        <v>0</v>
      </c>
      <c r="I22" s="287"/>
      <c r="J22" s="287"/>
      <c r="K22" s="54" t="s">
        <v>63</v>
      </c>
      <c r="L22" s="55">
        <f>ROUNDUP((K4*M22)+(K5*M22*0.75)+(K6*(M22*2)),2)</f>
        <v>0</v>
      </c>
      <c r="M22" s="51">
        <v>0.1</v>
      </c>
      <c r="N22" s="56">
        <f>ROUNDUP(M22*0.75,2)</f>
        <v>0.08</v>
      </c>
      <c r="O22" s="57"/>
      <c r="P22" s="87"/>
      <c r="R22" s="257"/>
      <c r="S22" s="91"/>
      <c r="T22" s="74"/>
      <c r="U22" s="74"/>
      <c r="V22" s="75"/>
      <c r="W22" s="74"/>
      <c r="X22" s="75"/>
      <c r="Y22" s="98"/>
    </row>
    <row r="23" spans="1:25" ht="18.75" customHeight="1" x14ac:dyDescent="0.15">
      <c r="A23" s="257"/>
      <c r="B23" s="50"/>
      <c r="C23" s="50" t="s">
        <v>62</v>
      </c>
      <c r="D23" s="51">
        <v>2</v>
      </c>
      <c r="E23" s="52" t="s">
        <v>51</v>
      </c>
      <c r="F23" s="52">
        <f>ROUNDUP(D23*0.75,2)</f>
        <v>1.5</v>
      </c>
      <c r="G23" s="53">
        <f>ROUNDUP((K4*D23)+(K5*D23*0.75)+(K6*(D23*2)),0)</f>
        <v>0</v>
      </c>
      <c r="H23" s="53">
        <f>G23</f>
        <v>0</v>
      </c>
      <c r="I23" s="287"/>
      <c r="J23" s="287"/>
      <c r="K23" s="54" t="s">
        <v>64</v>
      </c>
      <c r="L23" s="55">
        <f>ROUNDUP((K4*M23)+(K5*M23*0.75)+(K6*(M23*2)),2)</f>
        <v>0</v>
      </c>
      <c r="M23" s="51">
        <v>4</v>
      </c>
      <c r="N23" s="56">
        <f>ROUNDUP(M23*0.75,2)</f>
        <v>3</v>
      </c>
      <c r="O23" s="57"/>
      <c r="P23" s="87" t="s">
        <v>65</v>
      </c>
      <c r="R23" s="257"/>
      <c r="S23" s="90" t="s">
        <v>265</v>
      </c>
      <c r="T23" s="72" t="s">
        <v>60</v>
      </c>
      <c r="U23" s="72"/>
      <c r="V23" s="73">
        <v>10</v>
      </c>
      <c r="W23" s="72" t="s">
        <v>60</v>
      </c>
      <c r="X23" s="73">
        <v>10</v>
      </c>
      <c r="Y23" s="97">
        <v>10</v>
      </c>
    </row>
    <row r="24" spans="1:25" ht="18.75" customHeight="1" x14ac:dyDescent="0.15">
      <c r="A24" s="257"/>
      <c r="B24" s="50"/>
      <c r="C24" s="50"/>
      <c r="D24" s="51"/>
      <c r="E24" s="52"/>
      <c r="F24" s="52"/>
      <c r="G24" s="53"/>
      <c r="H24" s="53"/>
      <c r="I24" s="287"/>
      <c r="J24" s="287"/>
      <c r="K24" s="54"/>
      <c r="L24" s="55"/>
      <c r="M24" s="51"/>
      <c r="N24" s="56"/>
      <c r="O24" s="57"/>
      <c r="P24" s="87"/>
      <c r="R24" s="257"/>
      <c r="S24" s="90"/>
      <c r="T24" s="72" t="s">
        <v>61</v>
      </c>
      <c r="U24" s="72"/>
      <c r="V24" s="73">
        <v>5</v>
      </c>
      <c r="W24" s="72" t="s">
        <v>61</v>
      </c>
      <c r="X24" s="73">
        <v>5</v>
      </c>
      <c r="Y24" s="97"/>
    </row>
    <row r="25" spans="1:25" ht="18.75" customHeight="1" x14ac:dyDescent="0.15">
      <c r="A25" s="257"/>
      <c r="B25" s="58"/>
      <c r="C25" s="58"/>
      <c r="D25" s="59"/>
      <c r="E25" s="60"/>
      <c r="F25" s="60"/>
      <c r="G25" s="61"/>
      <c r="H25" s="61"/>
      <c r="I25" s="288"/>
      <c r="J25" s="288"/>
      <c r="K25" s="62"/>
      <c r="L25" s="63"/>
      <c r="M25" s="59"/>
      <c r="N25" s="64"/>
      <c r="O25" s="65"/>
      <c r="P25" s="88"/>
      <c r="R25" s="257"/>
      <c r="S25" s="90"/>
      <c r="T25" s="72"/>
      <c r="U25" s="72"/>
      <c r="V25" s="73"/>
      <c r="W25" s="72"/>
      <c r="X25" s="73"/>
      <c r="Y25" s="97"/>
    </row>
    <row r="26" spans="1:25" ht="18.75" customHeight="1" x14ac:dyDescent="0.15">
      <c r="A26" s="257"/>
      <c r="B26" s="50" t="s">
        <v>66</v>
      </c>
      <c r="C26" s="50" t="s">
        <v>68</v>
      </c>
      <c r="D26" s="76">
        <v>0.125</v>
      </c>
      <c r="E26" s="52" t="s">
        <v>69</v>
      </c>
      <c r="F26" s="52">
        <f>ROUNDUP(D26*0.75,2)</f>
        <v>9.9999999999999992E-2</v>
      </c>
      <c r="G26" s="53">
        <f>ROUNDUP((K4*D26)+(K5*D26*0.75)+(K6*(D26*2)),0)</f>
        <v>0</v>
      </c>
      <c r="H26" s="53">
        <f>G26</f>
        <v>0</v>
      </c>
      <c r="I26" s="289" t="s">
        <v>67</v>
      </c>
      <c r="J26" s="290"/>
      <c r="K26" s="54"/>
      <c r="L26" s="55"/>
      <c r="M26" s="51"/>
      <c r="N26" s="56"/>
      <c r="O26" s="57"/>
      <c r="P26" s="87"/>
      <c r="R26" s="257"/>
      <c r="S26" s="91"/>
      <c r="T26" s="74"/>
      <c r="U26" s="74"/>
      <c r="V26" s="75"/>
      <c r="W26" s="74"/>
      <c r="X26" s="75"/>
      <c r="Y26" s="98"/>
    </row>
    <row r="27" spans="1:25" ht="18.75" customHeight="1" thickBot="1" x14ac:dyDescent="0.2">
      <c r="A27" s="257"/>
      <c r="B27" s="50"/>
      <c r="C27" s="50"/>
      <c r="D27" s="51"/>
      <c r="E27" s="52"/>
      <c r="F27" s="52"/>
      <c r="G27" s="53"/>
      <c r="H27" s="53"/>
      <c r="I27" s="287"/>
      <c r="J27" s="287"/>
      <c r="K27" s="54"/>
      <c r="L27" s="55"/>
      <c r="M27" s="51"/>
      <c r="N27" s="56"/>
      <c r="O27" s="57"/>
      <c r="P27" s="87"/>
      <c r="R27" s="258"/>
      <c r="S27" s="93" t="s">
        <v>66</v>
      </c>
      <c r="T27" s="94" t="s">
        <v>68</v>
      </c>
      <c r="U27" s="94"/>
      <c r="V27" s="95">
        <v>0</v>
      </c>
      <c r="W27" s="94" t="s">
        <v>68</v>
      </c>
      <c r="X27" s="95">
        <v>0</v>
      </c>
      <c r="Y27" s="99">
        <v>0</v>
      </c>
    </row>
    <row r="28" spans="1:25" ht="18.75" customHeight="1" thickBot="1" x14ac:dyDescent="0.2">
      <c r="A28" s="258"/>
      <c r="B28" s="78"/>
      <c r="C28" s="78"/>
      <c r="D28" s="79"/>
      <c r="E28" s="80"/>
      <c r="F28" s="80"/>
      <c r="G28" s="81"/>
      <c r="H28" s="81"/>
      <c r="I28" s="291"/>
      <c r="J28" s="291"/>
      <c r="K28" s="82"/>
      <c r="L28" s="83"/>
      <c r="M28" s="79"/>
      <c r="N28" s="84"/>
      <c r="O28" s="85"/>
      <c r="P28" s="89"/>
    </row>
    <row r="34" spans="19:25" ht="18.75" customHeight="1" x14ac:dyDescent="0.15">
      <c r="S34" s="33"/>
      <c r="T34" s="33"/>
      <c r="U34" s="33"/>
      <c r="V34" s="34"/>
      <c r="W34" s="33"/>
      <c r="X34" s="34"/>
      <c r="Y34" s="34"/>
    </row>
    <row r="35" spans="19:25" ht="18.75" customHeight="1" x14ac:dyDescent="0.15">
      <c r="S35" s="33"/>
      <c r="T35" s="33"/>
      <c r="U35" s="33"/>
      <c r="V35" s="34"/>
      <c r="W35" s="33"/>
      <c r="X35" s="34"/>
      <c r="Y35" s="34"/>
    </row>
    <row r="36" spans="19:25" ht="18.75" customHeight="1" x14ac:dyDescent="0.15">
      <c r="S36" s="33"/>
      <c r="T36" s="33"/>
      <c r="U36" s="33"/>
      <c r="V36" s="34"/>
      <c r="W36" s="33"/>
      <c r="X36" s="34"/>
      <c r="Y36" s="34"/>
    </row>
    <row r="37" spans="19:25" ht="18.75" customHeight="1" x14ac:dyDescent="0.15">
      <c r="S37" s="33"/>
      <c r="T37" s="33"/>
      <c r="U37" s="33"/>
      <c r="V37" s="34"/>
      <c r="W37" s="33"/>
      <c r="X37" s="34"/>
      <c r="Y37" s="34"/>
    </row>
    <row r="38" spans="19:25" ht="18.75" customHeight="1" x14ac:dyDescent="0.15">
      <c r="S38" s="33"/>
      <c r="T38" s="33"/>
      <c r="U38" s="33"/>
      <c r="V38" s="34"/>
      <c r="W38" s="33"/>
      <c r="X38" s="34"/>
      <c r="Y38" s="34"/>
    </row>
    <row r="39" spans="19:25" ht="18.75" customHeight="1" x14ac:dyDescent="0.15">
      <c r="S39" s="33"/>
      <c r="T39" s="33"/>
      <c r="U39" s="33"/>
      <c r="V39" s="34"/>
      <c r="W39" s="33"/>
      <c r="X39" s="34"/>
      <c r="Y39" s="34"/>
    </row>
    <row r="40" spans="19:25" ht="18.75" customHeight="1" x14ac:dyDescent="0.15">
      <c r="S40" s="33"/>
      <c r="T40" s="33"/>
      <c r="U40" s="33"/>
      <c r="V40" s="34"/>
      <c r="W40" s="33"/>
      <c r="X40" s="34"/>
      <c r="Y40" s="34"/>
    </row>
    <row r="41" spans="19:25" ht="18.75" customHeight="1" x14ac:dyDescent="0.15">
      <c r="S41" s="33"/>
      <c r="T41" s="33"/>
      <c r="U41" s="33"/>
      <c r="V41" s="34"/>
      <c r="W41" s="33"/>
      <c r="X41" s="34"/>
      <c r="Y41" s="34"/>
    </row>
    <row r="42" spans="19:25" ht="18.75" customHeight="1" x14ac:dyDescent="0.15">
      <c r="S42" s="33"/>
      <c r="T42" s="33"/>
      <c r="U42" s="33"/>
      <c r="V42" s="34"/>
      <c r="W42" s="33"/>
      <c r="X42" s="34"/>
      <c r="Y42" s="34"/>
    </row>
    <row r="43" spans="19:25" ht="18.75" customHeight="1" x14ac:dyDescent="0.15">
      <c r="S43" s="33"/>
      <c r="T43" s="33"/>
      <c r="U43" s="33"/>
      <c r="V43" s="34"/>
      <c r="W43" s="33"/>
      <c r="X43" s="34"/>
      <c r="Y43" s="34"/>
    </row>
    <row r="44" spans="19:25" ht="18.75" customHeight="1" x14ac:dyDescent="0.15">
      <c r="S44" s="33"/>
      <c r="T44" s="33"/>
      <c r="U44" s="33"/>
      <c r="V44" s="34"/>
      <c r="W44" s="33"/>
      <c r="X44" s="34"/>
      <c r="Y44" s="34"/>
    </row>
    <row r="45" spans="19:25" ht="18.75" customHeight="1" x14ac:dyDescent="0.15">
      <c r="S45" s="33"/>
      <c r="T45" s="33"/>
      <c r="U45" s="33"/>
      <c r="V45" s="34"/>
      <c r="W45" s="33"/>
      <c r="X45" s="34"/>
      <c r="Y45" s="34"/>
    </row>
    <row r="46" spans="19:25" ht="18.75" customHeight="1" x14ac:dyDescent="0.15">
      <c r="S46" s="33"/>
      <c r="T46" s="33"/>
      <c r="U46" s="33"/>
      <c r="V46" s="34"/>
      <c r="W46" s="33"/>
      <c r="X46" s="34"/>
      <c r="Y46" s="34"/>
    </row>
    <row r="47" spans="19:25" ht="18.75" customHeight="1" x14ac:dyDescent="0.15">
      <c r="S47" s="33"/>
      <c r="T47" s="33"/>
      <c r="U47" s="33"/>
      <c r="V47" s="34"/>
      <c r="W47" s="33"/>
      <c r="X47" s="34"/>
      <c r="Y47" s="34"/>
    </row>
    <row r="48" spans="19: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sheetData>
  <mergeCells count="17">
    <mergeCell ref="W6:X6"/>
    <mergeCell ref="W7:X7"/>
    <mergeCell ref="R9:R27"/>
    <mergeCell ref="I8:J8"/>
    <mergeCell ref="K8:L8"/>
    <mergeCell ref="I9:J20"/>
    <mergeCell ref="I21:J25"/>
    <mergeCell ref="I26:J28"/>
    <mergeCell ref="A9:A28"/>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9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96</v>
      </c>
      <c r="B7" s="273"/>
      <c r="C7" s="273"/>
      <c r="D7" s="273"/>
      <c r="E7" s="273"/>
      <c r="F7" s="19"/>
      <c r="G7" s="19"/>
      <c r="H7" s="19"/>
      <c r="I7" s="4"/>
      <c r="J7" s="4"/>
      <c r="K7" s="106"/>
      <c r="L7" s="20"/>
      <c r="M7" s="3"/>
      <c r="N7" s="3"/>
      <c r="O7" s="274" t="s">
        <v>93</v>
      </c>
      <c r="P7" s="275"/>
      <c r="Q7" s="107"/>
      <c r="R7" s="269"/>
      <c r="S7" s="270"/>
      <c r="T7" s="271"/>
      <c r="U7" s="9" t="s">
        <v>17</v>
      </c>
      <c r="V7" s="9" t="s">
        <v>94</v>
      </c>
      <c r="W7" s="278" t="s">
        <v>19</v>
      </c>
      <c r="X7" s="279"/>
      <c r="Y7" s="21" t="s">
        <v>95</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50</v>
      </c>
      <c r="C9" s="42"/>
      <c r="D9" s="43"/>
      <c r="E9" s="44"/>
      <c r="F9" s="44"/>
      <c r="G9" s="45"/>
      <c r="H9" s="45"/>
      <c r="I9" s="285"/>
      <c r="J9" s="286"/>
      <c r="K9" s="46" t="s">
        <v>50</v>
      </c>
      <c r="L9" s="47">
        <f>ROUNDUP((K4*M9)+(K5*M9*0.75)+(K6*(M9*2)),2)</f>
        <v>0</v>
      </c>
      <c r="M9" s="43">
        <v>110</v>
      </c>
      <c r="N9" s="48">
        <f>ROUNDUP(M9*0.75,2)</f>
        <v>82.5</v>
      </c>
      <c r="O9" s="49"/>
      <c r="P9" s="86"/>
      <c r="R9" s="280" t="s">
        <v>70</v>
      </c>
      <c r="S9" s="100" t="s">
        <v>76</v>
      </c>
      <c r="T9" s="70" t="s">
        <v>76</v>
      </c>
      <c r="U9" s="70"/>
      <c r="V9" s="71" t="s">
        <v>77</v>
      </c>
      <c r="W9" s="70" t="s">
        <v>76</v>
      </c>
      <c r="X9" s="71" t="s">
        <v>78</v>
      </c>
      <c r="Y9" s="96">
        <v>30</v>
      </c>
    </row>
    <row r="10" spans="1:25" ht="18.75" customHeight="1" x14ac:dyDescent="0.15">
      <c r="A10" s="257"/>
      <c r="B10" s="50"/>
      <c r="C10" s="50"/>
      <c r="D10" s="51"/>
      <c r="E10" s="52"/>
      <c r="F10" s="52"/>
      <c r="G10" s="53"/>
      <c r="H10" s="53"/>
      <c r="I10" s="287"/>
      <c r="J10" s="287"/>
      <c r="K10" s="54"/>
      <c r="L10" s="55"/>
      <c r="M10" s="51"/>
      <c r="N10" s="56"/>
      <c r="O10" s="57"/>
      <c r="P10" s="87"/>
      <c r="R10" s="257"/>
      <c r="S10" s="91"/>
      <c r="T10" s="74"/>
      <c r="U10" s="74"/>
      <c r="V10" s="75"/>
      <c r="W10" s="74"/>
      <c r="X10" s="75"/>
      <c r="Y10" s="98"/>
    </row>
    <row r="11" spans="1:25" ht="18.75" customHeight="1" x14ac:dyDescent="0.15">
      <c r="A11" s="257"/>
      <c r="B11" s="58"/>
      <c r="C11" s="58"/>
      <c r="D11" s="59"/>
      <c r="E11" s="60"/>
      <c r="F11" s="60"/>
      <c r="G11" s="61"/>
      <c r="H11" s="61"/>
      <c r="I11" s="288"/>
      <c r="J11" s="288"/>
      <c r="K11" s="62"/>
      <c r="L11" s="63"/>
      <c r="M11" s="59"/>
      <c r="N11" s="64"/>
      <c r="O11" s="65"/>
      <c r="P11" s="88"/>
      <c r="R11" s="257"/>
      <c r="S11" s="90" t="s">
        <v>268</v>
      </c>
      <c r="T11" s="72" t="s">
        <v>99</v>
      </c>
      <c r="U11" s="72"/>
      <c r="V11" s="73">
        <v>20</v>
      </c>
      <c r="W11" s="72" t="s">
        <v>99</v>
      </c>
      <c r="X11" s="73">
        <v>10</v>
      </c>
      <c r="Y11" s="97">
        <v>5</v>
      </c>
    </row>
    <row r="12" spans="1:25" ht="18.75" customHeight="1" x14ac:dyDescent="0.15">
      <c r="A12" s="257"/>
      <c r="B12" s="50" t="s">
        <v>97</v>
      </c>
      <c r="C12" s="50" t="s">
        <v>99</v>
      </c>
      <c r="D12" s="51">
        <v>1</v>
      </c>
      <c r="E12" s="52" t="s">
        <v>102</v>
      </c>
      <c r="F12" s="52">
        <f>ROUNDUP(D12*0.75,2)</f>
        <v>0.75</v>
      </c>
      <c r="G12" s="53">
        <f>ROUNDUP((K4*D12)+(K5*D12*0.75)+(K6*(D12*2)),0)</f>
        <v>0</v>
      </c>
      <c r="H12" s="53">
        <f>G12</f>
        <v>0</v>
      </c>
      <c r="I12" s="289" t="s">
        <v>98</v>
      </c>
      <c r="J12" s="290"/>
      <c r="K12" s="54" t="s">
        <v>52</v>
      </c>
      <c r="L12" s="55">
        <f>ROUNDUP((K4*M12)+(K5*M12*0.75)+(K6*(M12*2)),2)</f>
        <v>0</v>
      </c>
      <c r="M12" s="51">
        <v>0.5</v>
      </c>
      <c r="N12" s="56">
        <f>ROUNDUP(M12*0.75,2)</f>
        <v>0.38</v>
      </c>
      <c r="O12" s="57"/>
      <c r="P12" s="87"/>
      <c r="R12" s="257"/>
      <c r="S12" s="90"/>
      <c r="T12" s="72" t="s">
        <v>101</v>
      </c>
      <c r="U12" s="72"/>
      <c r="V12" s="73">
        <v>20</v>
      </c>
      <c r="W12" s="72" t="s">
        <v>101</v>
      </c>
      <c r="X12" s="73">
        <v>15</v>
      </c>
      <c r="Y12" s="97">
        <v>10</v>
      </c>
    </row>
    <row r="13" spans="1:25" ht="18.75" customHeight="1" x14ac:dyDescent="0.15">
      <c r="A13" s="257"/>
      <c r="B13" s="50"/>
      <c r="C13" s="50" t="s">
        <v>101</v>
      </c>
      <c r="D13" s="51">
        <v>20</v>
      </c>
      <c r="E13" s="52" t="s">
        <v>51</v>
      </c>
      <c r="F13" s="52">
        <f>ROUNDUP(D13*0.75,2)</f>
        <v>15</v>
      </c>
      <c r="G13" s="53">
        <f>ROUNDUP((K4*D13)+(K5*D13*0.75)+(K6*(D13*2)),0)</f>
        <v>0</v>
      </c>
      <c r="H13" s="53">
        <f>G13+(G13*15/100)</f>
        <v>0</v>
      </c>
      <c r="I13" s="287"/>
      <c r="J13" s="287"/>
      <c r="K13" s="54" t="s">
        <v>100</v>
      </c>
      <c r="L13" s="55">
        <f>ROUNDUP((K4*M13)+(K5*M13*0.75)+(K6*(M13*2)),2)</f>
        <v>0</v>
      </c>
      <c r="M13" s="51">
        <v>5</v>
      </c>
      <c r="N13" s="56">
        <f>ROUNDUP(M13*0.75,2)</f>
        <v>3.75</v>
      </c>
      <c r="O13" s="57"/>
      <c r="P13" s="87" t="s">
        <v>54</v>
      </c>
      <c r="R13" s="257"/>
      <c r="S13" s="90"/>
      <c r="T13" s="72"/>
      <c r="U13" s="72" t="s">
        <v>86</v>
      </c>
      <c r="V13" s="73" t="s">
        <v>46</v>
      </c>
      <c r="W13" s="72"/>
      <c r="X13" s="73" t="s">
        <v>46</v>
      </c>
      <c r="Y13" s="97"/>
    </row>
    <row r="14" spans="1:25" ht="18.75" customHeight="1" x14ac:dyDescent="0.15">
      <c r="A14" s="257"/>
      <c r="B14" s="50"/>
      <c r="C14" s="50"/>
      <c r="D14" s="51"/>
      <c r="E14" s="52"/>
      <c r="F14" s="52"/>
      <c r="G14" s="53"/>
      <c r="H14" s="53"/>
      <c r="I14" s="287"/>
      <c r="J14" s="287"/>
      <c r="K14" s="54" t="s">
        <v>44</v>
      </c>
      <c r="L14" s="55">
        <f>ROUNDUP((K4*M14)+(K5*M14*0.75)+(K6*(M14*2)),2)</f>
        <v>0</v>
      </c>
      <c r="M14" s="51">
        <v>2</v>
      </c>
      <c r="N14" s="56">
        <f>ROUNDUP(M14*0.75,2)</f>
        <v>1.5</v>
      </c>
      <c r="O14" s="57"/>
      <c r="P14" s="87"/>
      <c r="R14" s="257"/>
      <c r="S14" s="90"/>
      <c r="T14" s="72"/>
      <c r="U14" s="72" t="s">
        <v>267</v>
      </c>
      <c r="V14" s="73" t="s">
        <v>48</v>
      </c>
      <c r="W14" s="72"/>
      <c r="X14" s="73" t="s">
        <v>48</v>
      </c>
      <c r="Y14" s="97"/>
    </row>
    <row r="15" spans="1:25" ht="18.75" customHeight="1" x14ac:dyDescent="0.15">
      <c r="A15" s="257"/>
      <c r="B15" s="50"/>
      <c r="C15" s="50"/>
      <c r="D15" s="51"/>
      <c r="E15" s="52"/>
      <c r="F15" s="52"/>
      <c r="G15" s="53"/>
      <c r="H15" s="53"/>
      <c r="I15" s="287"/>
      <c r="J15" s="287"/>
      <c r="K15" s="54" t="s">
        <v>84</v>
      </c>
      <c r="L15" s="55">
        <f>ROUNDUP((K4*M15)+(K5*M15*0.75)+(K6*(M15*2)),2)</f>
        <v>0</v>
      </c>
      <c r="M15" s="51">
        <v>1.5</v>
      </c>
      <c r="N15" s="56">
        <f>ROUNDUP(M15*0.75,2)</f>
        <v>1.1300000000000001</v>
      </c>
      <c r="O15" s="57"/>
      <c r="P15" s="87" t="s">
        <v>54</v>
      </c>
      <c r="R15" s="257"/>
      <c r="S15" s="90"/>
      <c r="T15" s="72"/>
      <c r="U15" s="72" t="s">
        <v>47</v>
      </c>
      <c r="V15" s="73" t="s">
        <v>48</v>
      </c>
      <c r="W15" s="72"/>
      <c r="X15" s="73" t="s">
        <v>48</v>
      </c>
      <c r="Y15" s="97"/>
    </row>
    <row r="16" spans="1:25" ht="18.75" customHeight="1" x14ac:dyDescent="0.15">
      <c r="A16" s="257"/>
      <c r="B16" s="50"/>
      <c r="C16" s="50"/>
      <c r="D16" s="51"/>
      <c r="E16" s="52"/>
      <c r="F16" s="52"/>
      <c r="G16" s="53"/>
      <c r="H16" s="53"/>
      <c r="I16" s="287"/>
      <c r="J16" s="287"/>
      <c r="K16" s="54" t="s">
        <v>103</v>
      </c>
      <c r="L16" s="55">
        <f>ROUNDUP((K4*M16)+(K5*M16*0.75)+(K6*(M16*2)),2)</f>
        <v>0</v>
      </c>
      <c r="M16" s="51">
        <v>2</v>
      </c>
      <c r="N16" s="56">
        <f>ROUNDUP(M16*0.75,2)</f>
        <v>1.5</v>
      </c>
      <c r="O16" s="57"/>
      <c r="P16" s="87"/>
      <c r="R16" s="257"/>
      <c r="S16" s="91"/>
      <c r="T16" s="74"/>
      <c r="U16" s="74"/>
      <c r="V16" s="75"/>
      <c r="W16" s="74"/>
      <c r="X16" s="75"/>
      <c r="Y16" s="98"/>
    </row>
    <row r="17" spans="1:25" ht="18.75" customHeight="1" x14ac:dyDescent="0.15">
      <c r="A17" s="257"/>
      <c r="B17" s="50"/>
      <c r="C17" s="50"/>
      <c r="D17" s="51"/>
      <c r="E17" s="52"/>
      <c r="F17" s="52"/>
      <c r="G17" s="53"/>
      <c r="H17" s="53"/>
      <c r="I17" s="287"/>
      <c r="J17" s="287"/>
      <c r="K17" s="54"/>
      <c r="L17" s="55"/>
      <c r="M17" s="51"/>
      <c r="N17" s="56"/>
      <c r="O17" s="57"/>
      <c r="P17" s="87"/>
      <c r="R17" s="257"/>
      <c r="S17" s="90" t="s">
        <v>271</v>
      </c>
      <c r="T17" s="72" t="s">
        <v>71</v>
      </c>
      <c r="U17" s="72"/>
      <c r="V17" s="102" t="s">
        <v>270</v>
      </c>
      <c r="W17" s="72" t="s">
        <v>71</v>
      </c>
      <c r="X17" s="73" t="s">
        <v>269</v>
      </c>
      <c r="Y17" s="97" t="s">
        <v>269</v>
      </c>
    </row>
    <row r="18" spans="1:25" ht="18.75" customHeight="1" x14ac:dyDescent="0.15">
      <c r="A18" s="257"/>
      <c r="B18" s="50"/>
      <c r="C18" s="50"/>
      <c r="D18" s="51"/>
      <c r="E18" s="52"/>
      <c r="F18" s="52"/>
      <c r="G18" s="53"/>
      <c r="H18" s="53"/>
      <c r="I18" s="287"/>
      <c r="J18" s="287"/>
      <c r="K18" s="54"/>
      <c r="L18" s="55"/>
      <c r="M18" s="51"/>
      <c r="N18" s="56"/>
      <c r="O18" s="57"/>
      <c r="P18" s="87"/>
      <c r="R18" s="257"/>
      <c r="S18" s="90"/>
      <c r="T18" s="72" t="s">
        <v>272</v>
      </c>
      <c r="U18" s="72"/>
      <c r="V18" s="73">
        <v>5</v>
      </c>
      <c r="W18" s="72" t="s">
        <v>106</v>
      </c>
      <c r="X18" s="73">
        <v>5</v>
      </c>
      <c r="Y18" s="97"/>
    </row>
    <row r="19" spans="1:25" ht="18.75" customHeight="1" x14ac:dyDescent="0.15">
      <c r="A19" s="257"/>
      <c r="B19" s="58"/>
      <c r="C19" s="58"/>
      <c r="D19" s="59"/>
      <c r="E19" s="60"/>
      <c r="F19" s="60"/>
      <c r="G19" s="61"/>
      <c r="H19" s="61"/>
      <c r="I19" s="288"/>
      <c r="J19" s="288"/>
      <c r="K19" s="62"/>
      <c r="L19" s="63"/>
      <c r="M19" s="59"/>
      <c r="N19" s="64"/>
      <c r="O19" s="65"/>
      <c r="P19" s="88"/>
      <c r="R19" s="257"/>
      <c r="S19" s="90"/>
      <c r="T19" s="72" t="s">
        <v>40</v>
      </c>
      <c r="U19" s="72"/>
      <c r="V19" s="73">
        <v>20</v>
      </c>
      <c r="W19" s="72" t="s">
        <v>40</v>
      </c>
      <c r="X19" s="73">
        <v>15</v>
      </c>
      <c r="Y19" s="97">
        <v>15</v>
      </c>
    </row>
    <row r="20" spans="1:25" ht="18.75" customHeight="1" x14ac:dyDescent="0.15">
      <c r="A20" s="257"/>
      <c r="B20" s="50" t="s">
        <v>104</v>
      </c>
      <c r="C20" s="50" t="s">
        <v>71</v>
      </c>
      <c r="D20" s="76">
        <v>0.25</v>
      </c>
      <c r="E20" s="52" t="s">
        <v>72</v>
      </c>
      <c r="F20" s="52">
        <f>ROUNDUP(D20*0.75,2)</f>
        <v>0.19</v>
      </c>
      <c r="G20" s="53">
        <f>ROUNDUP((K4*D20)+(K5*D20*0.75)+(K6*(D20*2)),0)</f>
        <v>0</v>
      </c>
      <c r="H20" s="53">
        <f>G20</f>
        <v>0</v>
      </c>
      <c r="I20" s="289" t="s">
        <v>105</v>
      </c>
      <c r="J20" s="290"/>
      <c r="K20" s="54" t="s">
        <v>87</v>
      </c>
      <c r="L20" s="55">
        <f>ROUNDUP((K4*M20)+(K5*M20*0.75)+(K6*(M20*2)),2)</f>
        <v>0</v>
      </c>
      <c r="M20" s="51">
        <v>20</v>
      </c>
      <c r="N20" s="56">
        <f>ROUNDUP(M20*0.75,2)</f>
        <v>15</v>
      </c>
      <c r="O20" s="57"/>
      <c r="P20" s="87"/>
      <c r="R20" s="257"/>
      <c r="S20" s="90"/>
      <c r="T20" s="72" t="s">
        <v>42</v>
      </c>
      <c r="U20" s="72"/>
      <c r="V20" s="73">
        <v>5</v>
      </c>
      <c r="W20" s="72" t="s">
        <v>42</v>
      </c>
      <c r="X20" s="73">
        <v>5</v>
      </c>
      <c r="Y20" s="97">
        <v>5</v>
      </c>
    </row>
    <row r="21" spans="1:25" ht="18.75" customHeight="1" x14ac:dyDescent="0.15">
      <c r="A21" s="257"/>
      <c r="B21" s="50"/>
      <c r="C21" s="50" t="s">
        <v>106</v>
      </c>
      <c r="D21" s="51">
        <v>10</v>
      </c>
      <c r="E21" s="52" t="s">
        <v>51</v>
      </c>
      <c r="F21" s="52">
        <f>ROUNDUP(D21*0.75,2)</f>
        <v>7.5</v>
      </c>
      <c r="G21" s="53">
        <f>ROUNDUP((K4*D21)+(K5*D21*0.75)+(K6*(D21*2)),0)</f>
        <v>0</v>
      </c>
      <c r="H21" s="53">
        <f>G21</f>
        <v>0</v>
      </c>
      <c r="I21" s="287"/>
      <c r="J21" s="287"/>
      <c r="K21" s="54" t="s">
        <v>63</v>
      </c>
      <c r="L21" s="55">
        <f>ROUNDUP((K4*M21)+(K5*M21*0.75)+(K6*(M21*2)),2)</f>
        <v>0</v>
      </c>
      <c r="M21" s="51">
        <v>0.2</v>
      </c>
      <c r="N21" s="56">
        <f>ROUNDUP(M21*0.75,2)</f>
        <v>0.15</v>
      </c>
      <c r="O21" s="57"/>
      <c r="P21" s="87"/>
      <c r="R21" s="257"/>
      <c r="S21" s="90"/>
      <c r="T21" s="72"/>
      <c r="U21" s="72" t="s">
        <v>86</v>
      </c>
      <c r="V21" s="73" t="s">
        <v>46</v>
      </c>
      <c r="W21" s="72"/>
      <c r="X21" s="73" t="s">
        <v>46</v>
      </c>
      <c r="Y21" s="97"/>
    </row>
    <row r="22" spans="1:25" ht="18.75" customHeight="1" x14ac:dyDescent="0.15">
      <c r="A22" s="257"/>
      <c r="B22" s="50"/>
      <c r="C22" s="50" t="s">
        <v>40</v>
      </c>
      <c r="D22" s="51">
        <v>20</v>
      </c>
      <c r="E22" s="52" t="s">
        <v>51</v>
      </c>
      <c r="F22" s="52">
        <f>ROUNDUP(D22*0.75,2)</f>
        <v>15</v>
      </c>
      <c r="G22" s="53">
        <f>ROUNDUP((K4*D22)+(K5*D22*0.75)+(K6*(D22*2)),0)</f>
        <v>0</v>
      </c>
      <c r="H22" s="53">
        <f>G22+(G22*6/100)</f>
        <v>0</v>
      </c>
      <c r="I22" s="287"/>
      <c r="J22" s="287"/>
      <c r="K22" s="54" t="s">
        <v>103</v>
      </c>
      <c r="L22" s="55">
        <f>ROUNDUP((K4*M22)+(K5*M22*0.75)+(K6*(M22*2)),2)</f>
        <v>0</v>
      </c>
      <c r="M22" s="51">
        <v>2</v>
      </c>
      <c r="N22" s="56">
        <f>ROUNDUP(M22*0.75,2)</f>
        <v>1.5</v>
      </c>
      <c r="O22" s="57"/>
      <c r="P22" s="87"/>
      <c r="R22" s="257"/>
      <c r="S22" s="90"/>
      <c r="T22" s="72"/>
      <c r="U22" s="72" t="s">
        <v>267</v>
      </c>
      <c r="V22" s="73" t="s">
        <v>48</v>
      </c>
      <c r="W22" s="72"/>
      <c r="X22" s="73" t="s">
        <v>48</v>
      </c>
      <c r="Y22" s="97"/>
    </row>
    <row r="23" spans="1:25" ht="18.75" customHeight="1" x14ac:dyDescent="0.15">
      <c r="A23" s="257"/>
      <c r="B23" s="50"/>
      <c r="C23" s="50" t="s">
        <v>42</v>
      </c>
      <c r="D23" s="51">
        <v>5</v>
      </c>
      <c r="E23" s="52" t="s">
        <v>51</v>
      </c>
      <c r="F23" s="52">
        <f>ROUNDUP(D23*0.75,2)</f>
        <v>3.75</v>
      </c>
      <c r="G23" s="53">
        <f>ROUNDUP((K4*D23)+(K5*D23*0.75)+(K6*(D23*2)),0)</f>
        <v>0</v>
      </c>
      <c r="H23" s="53">
        <f>G23+(G23*3/100)</f>
        <v>0</v>
      </c>
      <c r="I23" s="287"/>
      <c r="J23" s="287"/>
      <c r="K23" s="54" t="s">
        <v>84</v>
      </c>
      <c r="L23" s="55">
        <f>ROUNDUP((K4*M23)+(K5*M23*0.75)+(K6*(M23*2)),2)</f>
        <v>0</v>
      </c>
      <c r="M23" s="51">
        <v>0.5</v>
      </c>
      <c r="N23" s="56">
        <f>ROUNDUP(M23*0.75,2)</f>
        <v>0.38</v>
      </c>
      <c r="O23" s="57"/>
      <c r="P23" s="87" t="s">
        <v>54</v>
      </c>
      <c r="R23" s="257"/>
      <c r="S23" s="90"/>
      <c r="T23" s="72"/>
      <c r="U23" s="72" t="s">
        <v>47</v>
      </c>
      <c r="V23" s="73" t="s">
        <v>48</v>
      </c>
      <c r="W23" s="72"/>
      <c r="X23" s="73" t="s">
        <v>48</v>
      </c>
      <c r="Y23" s="97"/>
    </row>
    <row r="24" spans="1:25" ht="18.75" customHeight="1" x14ac:dyDescent="0.15">
      <c r="A24" s="257"/>
      <c r="B24" s="50"/>
      <c r="C24" s="50"/>
      <c r="D24" s="51"/>
      <c r="E24" s="52"/>
      <c r="F24" s="52"/>
      <c r="G24" s="53"/>
      <c r="H24" s="53"/>
      <c r="I24" s="287"/>
      <c r="J24" s="287"/>
      <c r="K24" s="54" t="s">
        <v>81</v>
      </c>
      <c r="L24" s="55">
        <f>ROUNDUP((K4*M24)+(K5*M24*0.75)+(K6*(M24*2)),2)</f>
        <v>0</v>
      </c>
      <c r="M24" s="51">
        <v>1</v>
      </c>
      <c r="N24" s="56">
        <f>ROUNDUP(M24*0.75,2)</f>
        <v>0.75</v>
      </c>
      <c r="O24" s="57"/>
      <c r="P24" s="87"/>
      <c r="R24" s="257"/>
      <c r="S24" s="90"/>
      <c r="T24" s="72"/>
      <c r="U24" s="72"/>
      <c r="V24" s="73"/>
      <c r="W24" s="72"/>
      <c r="X24" s="73"/>
      <c r="Y24" s="97"/>
    </row>
    <row r="25" spans="1:25" ht="18.75" customHeight="1" x14ac:dyDescent="0.15">
      <c r="A25" s="257"/>
      <c r="B25" s="50"/>
      <c r="C25" s="50"/>
      <c r="D25" s="51"/>
      <c r="E25" s="52"/>
      <c r="F25" s="52"/>
      <c r="G25" s="53"/>
      <c r="H25" s="53"/>
      <c r="I25" s="287"/>
      <c r="J25" s="287"/>
      <c r="K25" s="54"/>
      <c r="L25" s="55"/>
      <c r="M25" s="51"/>
      <c r="N25" s="56"/>
      <c r="O25" s="57"/>
      <c r="P25" s="87"/>
      <c r="R25" s="257"/>
      <c r="S25" s="90"/>
      <c r="T25" s="72"/>
      <c r="U25" s="72"/>
      <c r="V25" s="73"/>
      <c r="W25" s="72"/>
      <c r="X25" s="73"/>
      <c r="Y25" s="97"/>
    </row>
    <row r="26" spans="1:25" ht="18.75" customHeight="1" x14ac:dyDescent="0.15">
      <c r="A26" s="257"/>
      <c r="B26" s="50"/>
      <c r="C26" s="50"/>
      <c r="D26" s="51"/>
      <c r="E26" s="52"/>
      <c r="F26" s="52"/>
      <c r="G26" s="53"/>
      <c r="H26" s="53"/>
      <c r="I26" s="287"/>
      <c r="J26" s="287"/>
      <c r="K26" s="54"/>
      <c r="L26" s="55"/>
      <c r="M26" s="51"/>
      <c r="N26" s="56"/>
      <c r="O26" s="57"/>
      <c r="P26" s="87"/>
      <c r="R26" s="257"/>
      <c r="S26" s="90"/>
      <c r="T26" s="72"/>
      <c r="U26" s="72"/>
      <c r="V26" s="73"/>
      <c r="W26" s="72"/>
      <c r="X26" s="73"/>
      <c r="Y26" s="97"/>
    </row>
    <row r="27" spans="1:25" ht="18.75" customHeight="1" x14ac:dyDescent="0.15">
      <c r="A27" s="257"/>
      <c r="B27" s="50"/>
      <c r="C27" s="50"/>
      <c r="D27" s="51"/>
      <c r="E27" s="52"/>
      <c r="F27" s="52"/>
      <c r="G27" s="53"/>
      <c r="H27" s="53"/>
      <c r="I27" s="287"/>
      <c r="J27" s="287"/>
      <c r="K27" s="54"/>
      <c r="L27" s="55"/>
      <c r="M27" s="51"/>
      <c r="N27" s="56"/>
      <c r="O27" s="57"/>
      <c r="P27" s="87"/>
      <c r="R27" s="257"/>
      <c r="S27" s="91"/>
      <c r="T27" s="74"/>
      <c r="U27" s="74"/>
      <c r="V27" s="75"/>
      <c r="W27" s="74"/>
      <c r="X27" s="75"/>
      <c r="Y27" s="98"/>
    </row>
    <row r="28" spans="1:25" ht="18.75" customHeight="1" x14ac:dyDescent="0.15">
      <c r="A28" s="257"/>
      <c r="B28" s="58"/>
      <c r="C28" s="58"/>
      <c r="D28" s="59"/>
      <c r="E28" s="60"/>
      <c r="F28" s="60"/>
      <c r="G28" s="61"/>
      <c r="H28" s="61"/>
      <c r="I28" s="288"/>
      <c r="J28" s="288"/>
      <c r="K28" s="62"/>
      <c r="L28" s="63"/>
      <c r="M28" s="59"/>
      <c r="N28" s="64"/>
      <c r="O28" s="65"/>
      <c r="P28" s="88"/>
      <c r="R28" s="257"/>
      <c r="S28" s="90" t="s">
        <v>88</v>
      </c>
      <c r="T28" s="72" t="s">
        <v>73</v>
      </c>
      <c r="U28" s="72"/>
      <c r="V28" s="102" t="s">
        <v>266</v>
      </c>
      <c r="W28" s="72" t="s">
        <v>73</v>
      </c>
      <c r="X28" s="73" t="s">
        <v>79</v>
      </c>
      <c r="Y28" s="97"/>
    </row>
    <row r="29" spans="1:25" ht="18.75" customHeight="1" x14ac:dyDescent="0.15">
      <c r="A29" s="257"/>
      <c r="B29" s="50" t="s">
        <v>88</v>
      </c>
      <c r="C29" s="50" t="s">
        <v>73</v>
      </c>
      <c r="D29" s="76">
        <v>0.25</v>
      </c>
      <c r="E29" s="52" t="s">
        <v>69</v>
      </c>
      <c r="F29" s="52">
        <f>ROUNDUP(D29*0.75,2)</f>
        <v>0.19</v>
      </c>
      <c r="G29" s="53">
        <f>ROUNDUP((K4*D29)+(K5*D29*0.75)+(K6*(D29*2)),0)</f>
        <v>0</v>
      </c>
      <c r="H29" s="53">
        <f>G29</f>
        <v>0</v>
      </c>
      <c r="I29" s="289" t="s">
        <v>89</v>
      </c>
      <c r="J29" s="290"/>
      <c r="K29" s="54" t="s">
        <v>87</v>
      </c>
      <c r="L29" s="55">
        <f>ROUNDUP((K4*M29)+(K5*M29*0.75)+(K6*(M29*2)),2)</f>
        <v>0</v>
      </c>
      <c r="M29" s="51">
        <v>100</v>
      </c>
      <c r="N29" s="56">
        <f>ROUNDUP(M29*0.75,2)</f>
        <v>75</v>
      </c>
      <c r="O29" s="57" t="s">
        <v>74</v>
      </c>
      <c r="P29" s="87"/>
      <c r="R29" s="257"/>
      <c r="S29" s="90"/>
      <c r="T29" s="72" t="s">
        <v>107</v>
      </c>
      <c r="U29" s="72"/>
      <c r="V29" s="73" t="s">
        <v>48</v>
      </c>
      <c r="W29" s="72" t="s">
        <v>107</v>
      </c>
      <c r="X29" s="73" t="s">
        <v>48</v>
      </c>
      <c r="Y29" s="97"/>
    </row>
    <row r="30" spans="1:25" ht="18.75" customHeight="1" x14ac:dyDescent="0.15">
      <c r="A30" s="257"/>
      <c r="B30" s="50"/>
      <c r="C30" s="50" t="s">
        <v>107</v>
      </c>
      <c r="D30" s="51">
        <v>0.5</v>
      </c>
      <c r="E30" s="52" t="s">
        <v>51</v>
      </c>
      <c r="F30" s="52">
        <f>ROUNDUP(D30*0.75,2)</f>
        <v>0.38</v>
      </c>
      <c r="G30" s="53">
        <f>ROUNDUP((K4*D30)+(K5*D30*0.75)+(K6*(D30*2)),0)</f>
        <v>0</v>
      </c>
      <c r="H30" s="53">
        <f>G30</f>
        <v>0</v>
      </c>
      <c r="I30" s="287"/>
      <c r="J30" s="287"/>
      <c r="K30" s="54" t="s">
        <v>92</v>
      </c>
      <c r="L30" s="55">
        <f>ROUNDUP((K4*M30)+(K5*M30*0.75)+(K6*(M30*2)),2)</f>
        <v>0</v>
      </c>
      <c r="M30" s="51">
        <v>3</v>
      </c>
      <c r="N30" s="56">
        <f>ROUNDUP(M30*0.75,2)</f>
        <v>2.25</v>
      </c>
      <c r="O30" s="57"/>
      <c r="P30" s="87"/>
      <c r="R30" s="257"/>
      <c r="S30" s="90"/>
      <c r="T30" s="72"/>
      <c r="U30" s="72" t="s">
        <v>86</v>
      </c>
      <c r="V30" s="73" t="s">
        <v>46</v>
      </c>
      <c r="W30" s="72"/>
      <c r="X30" s="73" t="s">
        <v>46</v>
      </c>
      <c r="Y30" s="97"/>
    </row>
    <row r="31" spans="1:25" ht="18.75" customHeight="1" x14ac:dyDescent="0.15">
      <c r="A31" s="257"/>
      <c r="B31" s="50"/>
      <c r="C31" s="50"/>
      <c r="D31" s="51"/>
      <c r="E31" s="52"/>
      <c r="F31" s="52"/>
      <c r="G31" s="53"/>
      <c r="H31" s="53"/>
      <c r="I31" s="287"/>
      <c r="J31" s="287"/>
      <c r="K31" s="54"/>
      <c r="L31" s="55"/>
      <c r="M31" s="51"/>
      <c r="N31" s="56"/>
      <c r="O31" s="57"/>
      <c r="P31" s="87"/>
      <c r="R31" s="257"/>
      <c r="S31" s="90"/>
      <c r="T31" s="72"/>
      <c r="U31" s="72" t="s">
        <v>92</v>
      </c>
      <c r="V31" s="73" t="s">
        <v>48</v>
      </c>
      <c r="W31" s="72"/>
      <c r="X31" s="73" t="s">
        <v>48</v>
      </c>
      <c r="Y31" s="97"/>
    </row>
    <row r="32" spans="1:25" ht="18.75" customHeight="1" x14ac:dyDescent="0.15">
      <c r="A32" s="257"/>
      <c r="B32" s="58"/>
      <c r="C32" s="58"/>
      <c r="D32" s="59"/>
      <c r="E32" s="60"/>
      <c r="F32" s="60"/>
      <c r="G32" s="61"/>
      <c r="H32" s="61"/>
      <c r="I32" s="288"/>
      <c r="J32" s="288"/>
      <c r="K32" s="62"/>
      <c r="L32" s="63"/>
      <c r="M32" s="59"/>
      <c r="N32" s="64"/>
      <c r="O32" s="65"/>
      <c r="P32" s="88"/>
      <c r="R32" s="257"/>
      <c r="S32" s="91"/>
      <c r="T32" s="74"/>
      <c r="U32" s="74"/>
      <c r="V32" s="75"/>
      <c r="W32" s="74"/>
      <c r="X32" s="75"/>
      <c r="Y32" s="98"/>
    </row>
    <row r="33" spans="1:25" ht="18.75" customHeight="1" thickBot="1" x14ac:dyDescent="0.2">
      <c r="A33" s="257"/>
      <c r="B33" s="50" t="s">
        <v>108</v>
      </c>
      <c r="C33" s="50" t="s">
        <v>109</v>
      </c>
      <c r="D33" s="76">
        <v>0.16666666666666666</v>
      </c>
      <c r="E33" s="52" t="s">
        <v>69</v>
      </c>
      <c r="F33" s="52">
        <f>ROUNDUP(D33*0.75,2)</f>
        <v>0.13</v>
      </c>
      <c r="G33" s="53">
        <f>ROUNDUP((K4*D33)+(K5*D33*0.75)+(K6*(D33*2)),0)</f>
        <v>0</v>
      </c>
      <c r="H33" s="53">
        <f>G33</f>
        <v>0</v>
      </c>
      <c r="I33" s="289" t="s">
        <v>67</v>
      </c>
      <c r="J33" s="290"/>
      <c r="K33" s="54"/>
      <c r="L33" s="55"/>
      <c r="M33" s="51"/>
      <c r="N33" s="56"/>
      <c r="O33" s="57"/>
      <c r="P33" s="87"/>
      <c r="R33" s="258"/>
      <c r="S33" s="93" t="s">
        <v>108</v>
      </c>
      <c r="T33" s="94" t="s">
        <v>109</v>
      </c>
      <c r="U33" s="94"/>
      <c r="V33" s="95">
        <v>0</v>
      </c>
      <c r="W33" s="94" t="s">
        <v>109</v>
      </c>
      <c r="X33" s="95">
        <v>0</v>
      </c>
      <c r="Y33" s="99">
        <v>0</v>
      </c>
    </row>
    <row r="34" spans="1:25" ht="18.75" customHeight="1" x14ac:dyDescent="0.15">
      <c r="A34" s="257"/>
      <c r="B34" s="50"/>
      <c r="C34" s="50"/>
      <c r="D34" s="51"/>
      <c r="E34" s="52"/>
      <c r="F34" s="52"/>
      <c r="G34" s="53"/>
      <c r="H34" s="53"/>
      <c r="I34" s="287"/>
      <c r="J34" s="287"/>
      <c r="K34" s="54"/>
      <c r="L34" s="55"/>
      <c r="M34" s="51"/>
      <c r="N34" s="56"/>
      <c r="O34" s="57"/>
      <c r="P34" s="87"/>
    </row>
    <row r="35" spans="1:25" ht="18.75" customHeight="1" thickBot="1" x14ac:dyDescent="0.2">
      <c r="A35" s="258"/>
      <c r="B35" s="78"/>
      <c r="C35" s="78"/>
      <c r="D35" s="79"/>
      <c r="E35" s="80"/>
      <c r="F35" s="80"/>
      <c r="G35" s="81"/>
      <c r="H35" s="81"/>
      <c r="I35" s="291"/>
      <c r="J35" s="291"/>
      <c r="K35" s="82"/>
      <c r="L35" s="83"/>
      <c r="M35" s="79"/>
      <c r="N35" s="84"/>
      <c r="O35" s="85"/>
      <c r="P35" s="89"/>
    </row>
    <row r="41" spans="1:25" ht="18.75" customHeight="1" x14ac:dyDescent="0.15">
      <c r="S41" s="33"/>
      <c r="T41" s="33"/>
      <c r="U41" s="33"/>
      <c r="V41" s="34"/>
      <c r="W41" s="33"/>
      <c r="X41" s="34"/>
      <c r="Y41" s="34"/>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row r="89" spans="19:25" ht="18.75" customHeight="1" x14ac:dyDescent="0.15">
      <c r="S89" s="33"/>
      <c r="T89" s="33"/>
      <c r="U89" s="33"/>
      <c r="V89" s="34"/>
      <c r="W89" s="33"/>
      <c r="X89" s="34"/>
      <c r="Y89" s="34"/>
    </row>
    <row r="90" spans="19:25" ht="18.75" customHeight="1" x14ac:dyDescent="0.15">
      <c r="S90" s="33"/>
      <c r="T90" s="33"/>
      <c r="U90" s="33"/>
      <c r="V90" s="34"/>
      <c r="W90" s="33"/>
      <c r="X90" s="34"/>
      <c r="Y90" s="34"/>
    </row>
  </sheetData>
  <mergeCells count="19">
    <mergeCell ref="I8:J8"/>
    <mergeCell ref="K8:L8"/>
    <mergeCell ref="I20:J28"/>
    <mergeCell ref="I29:J32"/>
    <mergeCell ref="W6:X6"/>
    <mergeCell ref="W7:X7"/>
    <mergeCell ref="I33:J35"/>
    <mergeCell ref="A9:A35"/>
    <mergeCell ref="R9:R33"/>
    <mergeCell ref="I9:J11"/>
    <mergeCell ref="I12:J19"/>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4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117</v>
      </c>
      <c r="B7" s="273"/>
      <c r="C7" s="273"/>
      <c r="D7" s="273"/>
      <c r="E7" s="273"/>
      <c r="F7" s="19"/>
      <c r="G7" s="19"/>
      <c r="H7" s="19"/>
      <c r="I7" s="4"/>
      <c r="J7" s="4"/>
      <c r="K7" s="106"/>
      <c r="L7" s="20"/>
      <c r="M7" s="3"/>
      <c r="N7" s="3"/>
      <c r="O7" s="274" t="s">
        <v>93</v>
      </c>
      <c r="P7" s="275"/>
      <c r="Q7" s="107"/>
      <c r="R7" s="269"/>
      <c r="S7" s="270"/>
      <c r="T7" s="271"/>
      <c r="U7" s="9" t="s">
        <v>17</v>
      </c>
      <c r="V7" s="9" t="s">
        <v>94</v>
      </c>
      <c r="W7" s="278" t="s">
        <v>19</v>
      </c>
      <c r="X7" s="279"/>
      <c r="Y7" s="21" t="s">
        <v>95</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118</v>
      </c>
      <c r="C9" s="42" t="s">
        <v>80</v>
      </c>
      <c r="D9" s="43">
        <v>10</v>
      </c>
      <c r="E9" s="44" t="s">
        <v>51</v>
      </c>
      <c r="F9" s="44">
        <f>ROUNDUP(D9*0.75,2)</f>
        <v>7.5</v>
      </c>
      <c r="G9" s="45">
        <f>ROUNDUP((K4*D9)+(K5*D9*0.75)+(K6*(D9*2)),0)</f>
        <v>0</v>
      </c>
      <c r="H9" s="45">
        <f>G9</f>
        <v>0</v>
      </c>
      <c r="I9" s="285" t="s">
        <v>119</v>
      </c>
      <c r="J9" s="286"/>
      <c r="K9" s="46" t="s">
        <v>50</v>
      </c>
      <c r="L9" s="47">
        <f>ROUNDUP((K4*M9)+(K5*M9*0.75)+(K6*(M9*2)),2)</f>
        <v>0</v>
      </c>
      <c r="M9" s="43">
        <v>110</v>
      </c>
      <c r="N9" s="48">
        <f>ROUNDUP(M9*0.75,2)</f>
        <v>82.5</v>
      </c>
      <c r="O9" s="49"/>
      <c r="P9" s="86"/>
      <c r="R9" s="280" t="s">
        <v>70</v>
      </c>
      <c r="S9" s="100" t="s">
        <v>76</v>
      </c>
      <c r="T9" s="70" t="s">
        <v>76</v>
      </c>
      <c r="U9" s="70"/>
      <c r="V9" s="71" t="s">
        <v>77</v>
      </c>
      <c r="W9" s="112" t="s">
        <v>76</v>
      </c>
      <c r="X9" s="71" t="s">
        <v>78</v>
      </c>
      <c r="Y9" s="96">
        <v>30</v>
      </c>
    </row>
    <row r="10" spans="1:25" ht="18.75" customHeight="1" x14ac:dyDescent="0.15">
      <c r="A10" s="257"/>
      <c r="B10" s="50"/>
      <c r="C10" s="50" t="s">
        <v>40</v>
      </c>
      <c r="D10" s="51">
        <v>20</v>
      </c>
      <c r="E10" s="52" t="s">
        <v>51</v>
      </c>
      <c r="F10" s="52">
        <f>ROUNDUP(D10*0.75,2)</f>
        <v>15</v>
      </c>
      <c r="G10" s="53">
        <f>ROUNDUP((K4*D10)+(K5*D10*0.75)+(K6*(D10*2)),0)</f>
        <v>0</v>
      </c>
      <c r="H10" s="53">
        <f>G10+(G10*6/100)</f>
        <v>0</v>
      </c>
      <c r="I10" s="287"/>
      <c r="J10" s="287"/>
      <c r="K10" s="54" t="s">
        <v>120</v>
      </c>
      <c r="L10" s="55">
        <f>ROUNDUP((K4*M10)+(K5*M10*0.75)+(K6*(M10*2)),2)</f>
        <v>0</v>
      </c>
      <c r="M10" s="51">
        <v>1</v>
      </c>
      <c r="N10" s="56">
        <f>ROUNDUP(M10*0.75,2)</f>
        <v>0.75</v>
      </c>
      <c r="O10" s="57"/>
      <c r="P10" s="87" t="s">
        <v>56</v>
      </c>
      <c r="R10" s="257"/>
      <c r="S10" s="108" t="s">
        <v>273</v>
      </c>
      <c r="T10" s="108" t="s">
        <v>80</v>
      </c>
      <c r="U10" s="108"/>
      <c r="V10" s="109">
        <v>10</v>
      </c>
      <c r="W10" s="116" t="s">
        <v>263</v>
      </c>
      <c r="X10" s="109">
        <v>5</v>
      </c>
      <c r="Y10" s="110"/>
    </row>
    <row r="11" spans="1:25" ht="18.75" customHeight="1" x14ac:dyDescent="0.15">
      <c r="A11" s="257"/>
      <c r="B11" s="50"/>
      <c r="C11" s="50" t="s">
        <v>121</v>
      </c>
      <c r="D11" s="51">
        <v>5</v>
      </c>
      <c r="E11" s="52" t="s">
        <v>51</v>
      </c>
      <c r="F11" s="52">
        <f>ROUNDUP(D11*0.75,2)</f>
        <v>3.75</v>
      </c>
      <c r="G11" s="53">
        <f>ROUNDUP((K4*D11)+(K5*D11*0.75)+(K6*(D11*2)),0)</f>
        <v>0</v>
      </c>
      <c r="H11" s="53">
        <f>G11</f>
        <v>0</v>
      </c>
      <c r="I11" s="287"/>
      <c r="J11" s="287"/>
      <c r="K11" s="54" t="s">
        <v>63</v>
      </c>
      <c r="L11" s="55">
        <f>ROUNDUP((K4*M11)+(K5*M11*0.75)+(K6*(M11*2)),2)</f>
        <v>0</v>
      </c>
      <c r="M11" s="51">
        <v>0.1</v>
      </c>
      <c r="N11" s="56">
        <f>ROUNDUP(M11*0.75,2)</f>
        <v>0.08</v>
      </c>
      <c r="O11" s="57"/>
      <c r="P11" s="87"/>
      <c r="R11" s="257"/>
      <c r="S11" s="72"/>
      <c r="T11" s="72" t="s">
        <v>40</v>
      </c>
      <c r="U11" s="72"/>
      <c r="V11" s="73">
        <v>10</v>
      </c>
      <c r="W11" s="72" t="s">
        <v>40</v>
      </c>
      <c r="X11" s="73">
        <v>10</v>
      </c>
      <c r="Y11" s="97">
        <v>5</v>
      </c>
    </row>
    <row r="12" spans="1:25" ht="18.75" customHeight="1" x14ac:dyDescent="0.15">
      <c r="A12" s="257"/>
      <c r="B12" s="50"/>
      <c r="C12" s="50"/>
      <c r="D12" s="51"/>
      <c r="E12" s="52"/>
      <c r="F12" s="52"/>
      <c r="G12" s="53"/>
      <c r="H12" s="53"/>
      <c r="I12" s="287"/>
      <c r="J12" s="287"/>
      <c r="K12" s="54" t="s">
        <v>49</v>
      </c>
      <c r="L12" s="55">
        <f>ROUNDUP((K4*M12)+(K5*M12*0.75)+(K6*(M12*2)),2)</f>
        <v>0</v>
      </c>
      <c r="M12" s="51">
        <v>8</v>
      </c>
      <c r="N12" s="56">
        <f>ROUNDUP(M12*0.75,2)</f>
        <v>6</v>
      </c>
      <c r="O12" s="57"/>
      <c r="P12" s="87"/>
      <c r="R12" s="257"/>
      <c r="S12" s="90"/>
      <c r="T12" s="72" t="s">
        <v>124</v>
      </c>
      <c r="U12" s="72"/>
      <c r="V12" s="73">
        <v>10</v>
      </c>
      <c r="W12" s="72" t="s">
        <v>124</v>
      </c>
      <c r="X12" s="73">
        <v>10</v>
      </c>
      <c r="Y12" s="97">
        <v>10</v>
      </c>
    </row>
    <row r="13" spans="1:25" ht="18.75" customHeight="1" x14ac:dyDescent="0.15">
      <c r="A13" s="257"/>
      <c r="B13" s="50"/>
      <c r="C13" s="50"/>
      <c r="D13" s="51"/>
      <c r="E13" s="52"/>
      <c r="F13" s="52"/>
      <c r="G13" s="53"/>
      <c r="H13" s="53"/>
      <c r="I13" s="287"/>
      <c r="J13" s="287"/>
      <c r="K13" s="54"/>
      <c r="L13" s="55"/>
      <c r="M13" s="51"/>
      <c r="N13" s="56"/>
      <c r="O13" s="57"/>
      <c r="P13" s="87"/>
      <c r="R13" s="257"/>
      <c r="S13" s="90"/>
      <c r="T13" s="72"/>
      <c r="U13" s="72" t="s">
        <v>45</v>
      </c>
      <c r="V13" s="73" t="s">
        <v>46</v>
      </c>
      <c r="W13" s="72"/>
      <c r="X13" s="73" t="s">
        <v>46</v>
      </c>
      <c r="Y13" s="97"/>
    </row>
    <row r="14" spans="1:25" ht="18.75" customHeight="1" x14ac:dyDescent="0.15">
      <c r="A14" s="257"/>
      <c r="B14" s="50"/>
      <c r="C14" s="50"/>
      <c r="D14" s="51"/>
      <c r="E14" s="52"/>
      <c r="F14" s="52"/>
      <c r="G14" s="53"/>
      <c r="H14" s="53"/>
      <c r="I14" s="287"/>
      <c r="J14" s="287"/>
      <c r="K14" s="54"/>
      <c r="L14" s="55"/>
      <c r="M14" s="51"/>
      <c r="N14" s="56"/>
      <c r="O14" s="57"/>
      <c r="P14" s="87"/>
      <c r="R14" s="257"/>
      <c r="S14" s="72"/>
      <c r="T14" s="72"/>
      <c r="U14" s="72" t="s">
        <v>261</v>
      </c>
      <c r="V14" s="73" t="s">
        <v>48</v>
      </c>
      <c r="W14" s="72"/>
      <c r="X14" s="73" t="s">
        <v>48</v>
      </c>
      <c r="Y14" s="97"/>
    </row>
    <row r="15" spans="1:25" ht="18.75" customHeight="1" x14ac:dyDescent="0.15">
      <c r="A15" s="257"/>
      <c r="B15" s="58"/>
      <c r="C15" s="58"/>
      <c r="D15" s="59"/>
      <c r="E15" s="60"/>
      <c r="F15" s="60"/>
      <c r="G15" s="61"/>
      <c r="H15" s="61"/>
      <c r="I15" s="288"/>
      <c r="J15" s="288"/>
      <c r="K15" s="62"/>
      <c r="L15" s="63"/>
      <c r="M15" s="59"/>
      <c r="N15" s="64"/>
      <c r="O15" s="65"/>
      <c r="P15" s="88"/>
      <c r="R15" s="257"/>
      <c r="S15" s="108" t="s">
        <v>274</v>
      </c>
      <c r="T15" s="108" t="s">
        <v>41</v>
      </c>
      <c r="U15" s="108"/>
      <c r="V15" s="109">
        <v>20</v>
      </c>
      <c r="W15" s="108" t="s">
        <v>41</v>
      </c>
      <c r="X15" s="109">
        <v>15</v>
      </c>
      <c r="Y15" s="110">
        <v>10</v>
      </c>
    </row>
    <row r="16" spans="1:25" ht="18.75" customHeight="1" x14ac:dyDescent="0.15">
      <c r="A16" s="257"/>
      <c r="B16" s="50" t="s">
        <v>122</v>
      </c>
      <c r="C16" s="50" t="s">
        <v>41</v>
      </c>
      <c r="D16" s="51">
        <v>50</v>
      </c>
      <c r="E16" s="52" t="s">
        <v>51</v>
      </c>
      <c r="F16" s="52">
        <f>ROUNDUP(D16*0.75,2)</f>
        <v>37.5</v>
      </c>
      <c r="G16" s="53">
        <f>ROUNDUP((K4*D16)+(K5*D16*0.75)+(K6*(D16*2)),0)</f>
        <v>0</v>
      </c>
      <c r="H16" s="53">
        <f>G16+(G16*10/100)</f>
        <v>0</v>
      </c>
      <c r="I16" s="289" t="s">
        <v>123</v>
      </c>
      <c r="J16" s="290"/>
      <c r="K16" s="54" t="s">
        <v>44</v>
      </c>
      <c r="L16" s="55">
        <f>ROUNDUP((K4*M16)+(K5*M16*0.75)+(K6*(M16*2)),2)</f>
        <v>0</v>
      </c>
      <c r="M16" s="51">
        <v>1</v>
      </c>
      <c r="N16" s="56">
        <f t="shared" ref="N16:N23" si="0">ROUNDUP(M16*0.75,2)</f>
        <v>0.75</v>
      </c>
      <c r="O16" s="57"/>
      <c r="P16" s="87"/>
      <c r="R16" s="257"/>
      <c r="S16" s="72"/>
      <c r="T16" s="72"/>
      <c r="U16" s="72" t="s">
        <v>86</v>
      </c>
      <c r="V16" s="73" t="s">
        <v>46</v>
      </c>
      <c r="W16" s="72"/>
      <c r="X16" s="73" t="s">
        <v>46</v>
      </c>
      <c r="Y16" s="97"/>
    </row>
    <row r="17" spans="1:25" ht="18.75" customHeight="1" x14ac:dyDescent="0.15">
      <c r="A17" s="257"/>
      <c r="B17" s="50"/>
      <c r="C17" s="50" t="s">
        <v>111</v>
      </c>
      <c r="D17" s="51">
        <v>5</v>
      </c>
      <c r="E17" s="52" t="s">
        <v>51</v>
      </c>
      <c r="F17" s="52">
        <f>ROUNDUP(D17*0.75,2)</f>
        <v>3.75</v>
      </c>
      <c r="G17" s="53">
        <f>ROUNDUP((K4*D17)+(K5*D17*0.75)+(K6*(D17*2)),0)</f>
        <v>0</v>
      </c>
      <c r="H17" s="53">
        <f>G17</f>
        <v>0</v>
      </c>
      <c r="I17" s="287"/>
      <c r="J17" s="287"/>
      <c r="K17" s="54" t="s">
        <v>63</v>
      </c>
      <c r="L17" s="55">
        <f>ROUNDUP((K4*M17)+(K5*M17*0.75)+(K6*(M17*2)),2)</f>
        <v>0</v>
      </c>
      <c r="M17" s="51">
        <v>0.1</v>
      </c>
      <c r="N17" s="56">
        <f t="shared" si="0"/>
        <v>0.08</v>
      </c>
      <c r="O17" s="57"/>
      <c r="P17" s="87"/>
      <c r="R17" s="257"/>
      <c r="S17" s="72"/>
      <c r="T17" s="72"/>
      <c r="U17" s="72"/>
      <c r="V17" s="73"/>
      <c r="W17" s="72"/>
      <c r="X17" s="73"/>
      <c r="Y17" s="97"/>
    </row>
    <row r="18" spans="1:25" ht="18.75" customHeight="1" x14ac:dyDescent="0.15">
      <c r="A18" s="257"/>
      <c r="B18" s="50"/>
      <c r="C18" s="50" t="s">
        <v>110</v>
      </c>
      <c r="D18" s="51">
        <v>20</v>
      </c>
      <c r="E18" s="52" t="s">
        <v>51</v>
      </c>
      <c r="F18" s="52">
        <f>ROUNDUP(D18*0.75,2)</f>
        <v>15</v>
      </c>
      <c r="G18" s="53">
        <f>ROUNDUP((K4*D18)+(K5*D18*0.75)+(K6*(D18*2)),0)</f>
        <v>0</v>
      </c>
      <c r="H18" s="53">
        <f>G18</f>
        <v>0</v>
      </c>
      <c r="I18" s="287"/>
      <c r="J18" s="287"/>
      <c r="K18" s="54" t="s">
        <v>82</v>
      </c>
      <c r="L18" s="55">
        <f>ROUNDUP((K4*M18)+(K5*M18*0.75)+(K6*(M18*2)),2)</f>
        <v>0</v>
      </c>
      <c r="M18" s="51">
        <v>0.01</v>
      </c>
      <c r="N18" s="56">
        <f t="shared" si="0"/>
        <v>0.01</v>
      </c>
      <c r="O18" s="57"/>
      <c r="P18" s="87"/>
      <c r="R18" s="257"/>
      <c r="S18" s="72"/>
      <c r="T18" s="72"/>
      <c r="U18" s="72"/>
      <c r="V18" s="73"/>
      <c r="W18" s="72"/>
      <c r="X18" s="73"/>
      <c r="Y18" s="97"/>
    </row>
    <row r="19" spans="1:25" ht="18.75" customHeight="1" x14ac:dyDescent="0.15">
      <c r="A19" s="257"/>
      <c r="B19" s="50"/>
      <c r="C19" s="50" t="s">
        <v>125</v>
      </c>
      <c r="D19" s="51">
        <v>6</v>
      </c>
      <c r="E19" s="52" t="s">
        <v>51</v>
      </c>
      <c r="F19" s="52">
        <f>ROUNDUP(D19*0.75,2)</f>
        <v>4.5</v>
      </c>
      <c r="G19" s="53">
        <f>ROUNDUP((K4*D19)+(K5*D19*0.75)+(K6*(D19*2)),0)</f>
        <v>0</v>
      </c>
      <c r="H19" s="53">
        <f>G19</f>
        <v>0</v>
      </c>
      <c r="I19" s="287"/>
      <c r="J19" s="287"/>
      <c r="K19" s="54" t="s">
        <v>100</v>
      </c>
      <c r="L19" s="55">
        <f>ROUNDUP((K4*M19)+(K5*M19*0.75)+(K6*(M19*2)),2)</f>
        <v>0</v>
      </c>
      <c r="M19" s="51">
        <v>4</v>
      </c>
      <c r="N19" s="56">
        <f t="shared" si="0"/>
        <v>3</v>
      </c>
      <c r="O19" s="57" t="s">
        <v>54</v>
      </c>
      <c r="P19" s="87" t="s">
        <v>54</v>
      </c>
      <c r="R19" s="257"/>
      <c r="S19" s="90"/>
      <c r="T19" s="72"/>
      <c r="U19" s="72"/>
      <c r="V19" s="73"/>
      <c r="W19" s="72"/>
      <c r="X19" s="73"/>
      <c r="Y19" s="97"/>
    </row>
    <row r="20" spans="1:25" ht="18.75" customHeight="1" x14ac:dyDescent="0.15">
      <c r="A20" s="257"/>
      <c r="B20" s="50"/>
      <c r="C20" s="50" t="s">
        <v>124</v>
      </c>
      <c r="D20" s="51">
        <v>20</v>
      </c>
      <c r="E20" s="52" t="s">
        <v>51</v>
      </c>
      <c r="F20" s="52">
        <f>ROUNDUP(D20*0.75,2)</f>
        <v>15</v>
      </c>
      <c r="G20" s="53">
        <f>ROUNDUP((K4*D20)+(K5*D20*0.75)+(K6*(D20*2)),0)</f>
        <v>0</v>
      </c>
      <c r="H20" s="53">
        <f>G20+(G20*3/100)</f>
        <v>0</v>
      </c>
      <c r="I20" s="287"/>
      <c r="J20" s="287"/>
      <c r="K20" s="54" t="s">
        <v>100</v>
      </c>
      <c r="L20" s="55">
        <f>ROUNDUP((K4*M20)+(K5*M20*0.75)+(K6*(M20*2)),2)</f>
        <v>0</v>
      </c>
      <c r="M20" s="51">
        <v>4</v>
      </c>
      <c r="N20" s="56">
        <f t="shared" si="0"/>
        <v>3</v>
      </c>
      <c r="O20" s="57"/>
      <c r="P20" s="87" t="s">
        <v>54</v>
      </c>
      <c r="R20" s="257"/>
      <c r="S20" s="90"/>
      <c r="T20" s="72"/>
      <c r="U20" s="72"/>
      <c r="V20" s="73"/>
      <c r="W20" s="72"/>
      <c r="X20" s="73"/>
      <c r="Y20" s="97"/>
    </row>
    <row r="21" spans="1:25" ht="18.75" customHeight="1" x14ac:dyDescent="0.15">
      <c r="A21" s="257"/>
      <c r="B21" s="50"/>
      <c r="C21" s="50"/>
      <c r="D21" s="51"/>
      <c r="E21" s="52"/>
      <c r="F21" s="52"/>
      <c r="G21" s="53"/>
      <c r="H21" s="53"/>
      <c r="I21" s="287"/>
      <c r="J21" s="287"/>
      <c r="K21" s="54" t="s">
        <v>45</v>
      </c>
      <c r="L21" s="55">
        <f>ROUNDUP((K4*M21)+(K5*M21*0.75)+(K6*(M21*2)),2)</f>
        <v>0</v>
      </c>
      <c r="M21" s="51">
        <v>8</v>
      </c>
      <c r="N21" s="56">
        <f t="shared" si="0"/>
        <v>6</v>
      </c>
      <c r="O21" s="57"/>
      <c r="P21" s="87"/>
      <c r="R21" s="257"/>
      <c r="S21" s="90"/>
      <c r="T21" s="72"/>
      <c r="U21" s="72"/>
      <c r="V21" s="73"/>
      <c r="W21" s="72"/>
      <c r="X21" s="73"/>
      <c r="Y21" s="97"/>
    </row>
    <row r="22" spans="1:25" ht="18.75" customHeight="1" x14ac:dyDescent="0.15">
      <c r="A22" s="257"/>
      <c r="B22" s="50"/>
      <c r="C22" s="50"/>
      <c r="D22" s="51"/>
      <c r="E22" s="52"/>
      <c r="F22" s="52"/>
      <c r="G22" s="53"/>
      <c r="H22" s="53"/>
      <c r="I22" s="287"/>
      <c r="J22" s="287"/>
      <c r="K22" s="54" t="s">
        <v>44</v>
      </c>
      <c r="L22" s="55">
        <f>ROUNDUP((K4*M22)+(K5*M22*0.75)+(K6*(M22*2)),2)</f>
        <v>0</v>
      </c>
      <c r="M22" s="51">
        <v>8</v>
      </c>
      <c r="N22" s="56">
        <f t="shared" si="0"/>
        <v>6</v>
      </c>
      <c r="O22" s="57"/>
      <c r="P22" s="87"/>
      <c r="R22" s="257"/>
      <c r="S22" s="91"/>
      <c r="T22" s="74"/>
      <c r="U22" s="74"/>
      <c r="V22" s="75"/>
      <c r="W22" s="74"/>
      <c r="X22" s="75"/>
      <c r="Y22" s="98"/>
    </row>
    <row r="23" spans="1:25" ht="18.75" customHeight="1" x14ac:dyDescent="0.15">
      <c r="A23" s="257"/>
      <c r="B23" s="50"/>
      <c r="C23" s="50"/>
      <c r="D23" s="51"/>
      <c r="E23" s="52"/>
      <c r="F23" s="52"/>
      <c r="G23" s="53"/>
      <c r="H23" s="53"/>
      <c r="I23" s="287"/>
      <c r="J23" s="287"/>
      <c r="K23" s="54" t="s">
        <v>126</v>
      </c>
      <c r="L23" s="55">
        <f>ROUNDUP((K4*M23)+(K5*M23*0.75)+(K6*(M23*2)),2)</f>
        <v>0</v>
      </c>
      <c r="M23" s="51">
        <v>3</v>
      </c>
      <c r="N23" s="56">
        <f t="shared" si="0"/>
        <v>2.25</v>
      </c>
      <c r="O23" s="57"/>
      <c r="P23" s="87"/>
      <c r="R23" s="257"/>
      <c r="S23" s="90" t="s">
        <v>127</v>
      </c>
      <c r="T23" s="72" t="s">
        <v>128</v>
      </c>
      <c r="U23" s="72"/>
      <c r="V23" s="73">
        <v>10</v>
      </c>
      <c r="W23" s="72" t="s">
        <v>128</v>
      </c>
      <c r="X23" s="73">
        <v>5</v>
      </c>
      <c r="Y23" s="97">
        <v>5</v>
      </c>
    </row>
    <row r="24" spans="1:25" ht="18.75" customHeight="1" x14ac:dyDescent="0.15">
      <c r="A24" s="257"/>
      <c r="B24" s="50"/>
      <c r="C24" s="50"/>
      <c r="D24" s="51"/>
      <c r="E24" s="52"/>
      <c r="F24" s="52"/>
      <c r="G24" s="53"/>
      <c r="H24" s="53"/>
      <c r="I24" s="287"/>
      <c r="J24" s="287"/>
      <c r="K24" s="54"/>
      <c r="L24" s="55"/>
      <c r="M24" s="51"/>
      <c r="N24" s="56"/>
      <c r="O24" s="57"/>
      <c r="P24" s="87"/>
      <c r="R24" s="257"/>
      <c r="S24" s="90"/>
      <c r="T24" s="72" t="s">
        <v>42</v>
      </c>
      <c r="U24" s="72"/>
      <c r="V24" s="73">
        <v>5</v>
      </c>
      <c r="W24" s="72" t="s">
        <v>42</v>
      </c>
      <c r="X24" s="73">
        <v>5</v>
      </c>
      <c r="Y24" s="97">
        <v>5</v>
      </c>
    </row>
    <row r="25" spans="1:25" ht="18.75" customHeight="1" x14ac:dyDescent="0.15">
      <c r="A25" s="257"/>
      <c r="B25" s="50"/>
      <c r="C25" s="50"/>
      <c r="D25" s="51"/>
      <c r="E25" s="52"/>
      <c r="F25" s="52"/>
      <c r="G25" s="53"/>
      <c r="H25" s="53"/>
      <c r="I25" s="287"/>
      <c r="J25" s="287"/>
      <c r="K25" s="54"/>
      <c r="L25" s="55"/>
      <c r="M25" s="51"/>
      <c r="N25" s="56"/>
      <c r="O25" s="57"/>
      <c r="P25" s="87"/>
      <c r="R25" s="257"/>
      <c r="S25" s="90"/>
      <c r="T25" s="72"/>
      <c r="U25" s="72" t="s">
        <v>45</v>
      </c>
      <c r="V25" s="73" t="s">
        <v>46</v>
      </c>
      <c r="W25" s="72"/>
      <c r="X25" s="73" t="s">
        <v>46</v>
      </c>
      <c r="Y25" s="97"/>
    </row>
    <row r="26" spans="1:25" ht="18.75" customHeight="1" x14ac:dyDescent="0.15">
      <c r="A26" s="257"/>
      <c r="B26" s="58"/>
      <c r="C26" s="58"/>
      <c r="D26" s="59"/>
      <c r="E26" s="60"/>
      <c r="F26" s="60"/>
      <c r="G26" s="61"/>
      <c r="H26" s="61"/>
      <c r="I26" s="288"/>
      <c r="J26" s="288"/>
      <c r="K26" s="62"/>
      <c r="L26" s="63"/>
      <c r="M26" s="59"/>
      <c r="N26" s="64"/>
      <c r="O26" s="65"/>
      <c r="P26" s="88"/>
      <c r="R26" s="257"/>
      <c r="S26" s="90"/>
      <c r="T26" s="72"/>
      <c r="U26" s="72"/>
      <c r="V26" s="73"/>
      <c r="W26" s="72"/>
      <c r="X26" s="73"/>
      <c r="Y26" s="97"/>
    </row>
    <row r="27" spans="1:25" ht="18.75" customHeight="1" x14ac:dyDescent="0.15">
      <c r="A27" s="257"/>
      <c r="B27" s="50" t="s">
        <v>127</v>
      </c>
      <c r="C27" s="50" t="s">
        <v>128</v>
      </c>
      <c r="D27" s="51">
        <v>20</v>
      </c>
      <c r="E27" s="52" t="s">
        <v>51</v>
      </c>
      <c r="F27" s="52">
        <f>ROUNDUP(D27*0.75,2)</f>
        <v>15</v>
      </c>
      <c r="G27" s="53">
        <f>ROUNDUP((K4*D27)+(K5*D27*0.75)+(K6*(D27*2)),0)</f>
        <v>0</v>
      </c>
      <c r="H27" s="53">
        <f>G27+(G27*15/100)</f>
        <v>0</v>
      </c>
      <c r="I27" s="289" t="s">
        <v>89</v>
      </c>
      <c r="J27" s="290"/>
      <c r="K27" s="54" t="s">
        <v>45</v>
      </c>
      <c r="L27" s="55">
        <f>ROUNDUP((K4*M27)+(K5*M27*0.75)+(K6*(M27*2)),2)</f>
        <v>0</v>
      </c>
      <c r="M27" s="51">
        <v>100</v>
      </c>
      <c r="N27" s="56">
        <f>ROUNDUP(M27*0.75,2)</f>
        <v>75</v>
      </c>
      <c r="O27" s="57"/>
      <c r="P27" s="87"/>
      <c r="R27" s="257"/>
      <c r="S27" s="91"/>
      <c r="T27" s="74"/>
      <c r="U27" s="74"/>
      <c r="V27" s="75"/>
      <c r="W27" s="74"/>
      <c r="X27" s="75"/>
      <c r="Y27" s="98"/>
    </row>
    <row r="28" spans="1:25" ht="18.75" customHeight="1" thickBot="1" x14ac:dyDescent="0.2">
      <c r="A28" s="257"/>
      <c r="B28" s="50"/>
      <c r="C28" s="50" t="s">
        <v>42</v>
      </c>
      <c r="D28" s="51">
        <v>5</v>
      </c>
      <c r="E28" s="52" t="s">
        <v>51</v>
      </c>
      <c r="F28" s="52">
        <f>ROUNDUP(D28*0.75,2)</f>
        <v>3.75</v>
      </c>
      <c r="G28" s="53">
        <f>ROUNDUP((K4*D28)+(K5*D28*0.75)+(K6*(D28*2)),0)</f>
        <v>0</v>
      </c>
      <c r="H28" s="53">
        <f>G28+(G28*3/100)</f>
        <v>0</v>
      </c>
      <c r="I28" s="287"/>
      <c r="J28" s="287"/>
      <c r="K28" s="54" t="s">
        <v>129</v>
      </c>
      <c r="L28" s="55">
        <f>ROUNDUP((K4*M28)+(K5*M28*0.75)+(K6*(M28*2)),2)</f>
        <v>0</v>
      </c>
      <c r="M28" s="51">
        <v>0.5</v>
      </c>
      <c r="N28" s="56">
        <f>ROUNDUP(M28*0.75,2)</f>
        <v>0.38</v>
      </c>
      <c r="O28" s="57"/>
      <c r="P28" s="87" t="s">
        <v>130</v>
      </c>
      <c r="R28" s="258"/>
      <c r="S28" s="93" t="s">
        <v>131</v>
      </c>
      <c r="T28" s="94" t="s">
        <v>132</v>
      </c>
      <c r="U28" s="94"/>
      <c r="V28" s="95">
        <v>0</v>
      </c>
      <c r="W28" s="94" t="s">
        <v>132</v>
      </c>
      <c r="X28" s="95">
        <v>0</v>
      </c>
      <c r="Y28" s="99">
        <v>0</v>
      </c>
    </row>
    <row r="29" spans="1:25" ht="18.75" customHeight="1" x14ac:dyDescent="0.15">
      <c r="A29" s="257"/>
      <c r="B29" s="50"/>
      <c r="C29" s="50"/>
      <c r="D29" s="51"/>
      <c r="E29" s="52"/>
      <c r="F29" s="52"/>
      <c r="G29" s="53"/>
      <c r="H29" s="53"/>
      <c r="I29" s="287"/>
      <c r="J29" s="287"/>
      <c r="K29" s="54" t="s">
        <v>63</v>
      </c>
      <c r="L29" s="55">
        <f>ROUNDUP((K4*M29)+(K5*M29*0.75)+(K6*(M29*2)),2)</f>
        <v>0</v>
      </c>
      <c r="M29" s="51">
        <v>0.1</v>
      </c>
      <c r="N29" s="56">
        <f>ROUNDUP(M29*0.75,2)</f>
        <v>0.08</v>
      </c>
      <c r="O29" s="57"/>
      <c r="P29" s="87"/>
    </row>
    <row r="30" spans="1:25" ht="18.75" customHeight="1" x14ac:dyDescent="0.15">
      <c r="A30" s="257"/>
      <c r="B30" s="50"/>
      <c r="C30" s="50"/>
      <c r="D30" s="51"/>
      <c r="E30" s="52"/>
      <c r="F30" s="52"/>
      <c r="G30" s="53"/>
      <c r="H30" s="53"/>
      <c r="I30" s="287"/>
      <c r="J30" s="287"/>
      <c r="K30" s="54"/>
      <c r="L30" s="55"/>
      <c r="M30" s="51"/>
      <c r="N30" s="56"/>
      <c r="O30" s="57"/>
      <c r="P30" s="87"/>
    </row>
    <row r="31" spans="1:25" ht="18.75" customHeight="1" x14ac:dyDescent="0.15">
      <c r="A31" s="257"/>
      <c r="B31" s="58"/>
      <c r="C31" s="58"/>
      <c r="D31" s="59"/>
      <c r="E31" s="60"/>
      <c r="F31" s="60"/>
      <c r="G31" s="61"/>
      <c r="H31" s="61"/>
      <c r="I31" s="288"/>
      <c r="J31" s="288"/>
      <c r="K31" s="62"/>
      <c r="L31" s="63"/>
      <c r="M31" s="59"/>
      <c r="N31" s="64"/>
      <c r="O31" s="65"/>
      <c r="P31" s="88"/>
    </row>
    <row r="32" spans="1:25" ht="18.75" customHeight="1" x14ac:dyDescent="0.15">
      <c r="A32" s="257"/>
      <c r="B32" s="50" t="s">
        <v>131</v>
      </c>
      <c r="C32" s="50" t="s">
        <v>132</v>
      </c>
      <c r="D32" s="76">
        <v>0.25</v>
      </c>
      <c r="E32" s="52" t="s">
        <v>133</v>
      </c>
      <c r="F32" s="52">
        <f>ROUNDUP(D32*0.75,2)</f>
        <v>0.19</v>
      </c>
      <c r="G32" s="53">
        <f>ROUNDUP((K4*D32)+(K5*D32*0.75)+(K6*(D32*2)),0)</f>
        <v>0</v>
      </c>
      <c r="H32" s="53">
        <f>G32</f>
        <v>0</v>
      </c>
      <c r="I32" s="289" t="s">
        <v>67</v>
      </c>
      <c r="J32" s="290"/>
      <c r="K32" s="54"/>
      <c r="L32" s="55"/>
      <c r="M32" s="51"/>
      <c r="N32" s="56"/>
      <c r="O32" s="57"/>
      <c r="P32" s="87"/>
    </row>
    <row r="33" spans="1:25" ht="18.75" customHeight="1" x14ac:dyDescent="0.15">
      <c r="A33" s="257"/>
      <c r="B33" s="50"/>
      <c r="C33" s="50"/>
      <c r="D33" s="51"/>
      <c r="E33" s="52"/>
      <c r="F33" s="52"/>
      <c r="G33" s="53"/>
      <c r="H33" s="53"/>
      <c r="I33" s="287"/>
      <c r="J33" s="287"/>
      <c r="K33" s="54"/>
      <c r="L33" s="55"/>
      <c r="M33" s="51"/>
      <c r="N33" s="56"/>
      <c r="O33" s="57"/>
      <c r="P33" s="87"/>
    </row>
    <row r="34" spans="1:25" ht="18.75" customHeight="1" thickBot="1" x14ac:dyDescent="0.2">
      <c r="A34" s="258"/>
      <c r="B34" s="78"/>
      <c r="C34" s="78"/>
      <c r="D34" s="79"/>
      <c r="E34" s="80"/>
      <c r="F34" s="80"/>
      <c r="G34" s="81"/>
      <c r="H34" s="81"/>
      <c r="I34" s="291"/>
      <c r="J34" s="291"/>
      <c r="K34" s="82"/>
      <c r="L34" s="83"/>
      <c r="M34" s="79"/>
      <c r="N34" s="84"/>
      <c r="O34" s="85"/>
      <c r="P34" s="89"/>
    </row>
    <row r="39" spans="1:25" ht="18.75" customHeight="1" x14ac:dyDescent="0.15">
      <c r="S39" s="33"/>
      <c r="T39" s="33"/>
      <c r="U39" s="33"/>
      <c r="V39" s="34"/>
      <c r="W39" s="33"/>
      <c r="X39" s="34"/>
      <c r="Y39" s="34"/>
    </row>
    <row r="40" spans="1:25" ht="18.75" customHeight="1" x14ac:dyDescent="0.15">
      <c r="S40" s="33"/>
      <c r="T40" s="33"/>
      <c r="U40" s="33"/>
      <c r="V40" s="34"/>
      <c r="W40" s="33"/>
      <c r="X40" s="34"/>
      <c r="Y40" s="34"/>
    </row>
    <row r="41" spans="1:25" ht="18.75" customHeight="1" x14ac:dyDescent="0.15">
      <c r="S41" s="33"/>
      <c r="T41" s="33"/>
      <c r="U41" s="33"/>
      <c r="V41" s="34"/>
      <c r="W41" s="33"/>
      <c r="X41" s="34"/>
      <c r="Y41" s="34"/>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sheetData>
  <mergeCells count="18">
    <mergeCell ref="W6:X6"/>
    <mergeCell ref="W7:X7"/>
    <mergeCell ref="I8:J8"/>
    <mergeCell ref="K8:L8"/>
    <mergeCell ref="A9:A34"/>
    <mergeCell ref="R9:R28"/>
    <mergeCell ref="I9:J15"/>
    <mergeCell ref="I16:J26"/>
    <mergeCell ref="I27:J31"/>
    <mergeCell ref="I32:J34"/>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10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142</v>
      </c>
      <c r="B7" s="273"/>
      <c r="C7" s="273"/>
      <c r="D7" s="273"/>
      <c r="E7" s="273"/>
      <c r="F7" s="19"/>
      <c r="G7" s="19"/>
      <c r="H7" s="19"/>
      <c r="I7" s="4"/>
      <c r="J7" s="4"/>
      <c r="K7" s="106"/>
      <c r="L7" s="20"/>
      <c r="M7" s="3"/>
      <c r="N7" s="3"/>
      <c r="O7" s="274" t="s">
        <v>93</v>
      </c>
      <c r="P7" s="275"/>
      <c r="Q7" s="107"/>
      <c r="R7" s="269"/>
      <c r="S7" s="270"/>
      <c r="T7" s="271"/>
      <c r="U7" s="9" t="s">
        <v>17</v>
      </c>
      <c r="V7" s="9" t="s">
        <v>94</v>
      </c>
      <c r="W7" s="278" t="s">
        <v>19</v>
      </c>
      <c r="X7" s="279"/>
      <c r="Y7" s="21" t="s">
        <v>95</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143</v>
      </c>
      <c r="C9" s="42" t="s">
        <v>144</v>
      </c>
      <c r="D9" s="101">
        <v>0.5</v>
      </c>
      <c r="E9" s="44" t="s">
        <v>112</v>
      </c>
      <c r="F9" s="44">
        <f>ROUNDUP(D9*0.75,2)</f>
        <v>0.38</v>
      </c>
      <c r="G9" s="45">
        <f>ROUNDUP((K4*D9)+(K5*D9*0.75)+(K6*(D9*2)),0)</f>
        <v>0</v>
      </c>
      <c r="H9" s="45">
        <f>G9</f>
        <v>0</v>
      </c>
      <c r="I9" s="285"/>
      <c r="J9" s="286"/>
      <c r="K9" s="46" t="s">
        <v>50</v>
      </c>
      <c r="L9" s="47">
        <f>ROUNDUP((K4*M9)+(K5*M9*0.75)+(K6*(M9*2)),2)</f>
        <v>0</v>
      </c>
      <c r="M9" s="43">
        <v>110</v>
      </c>
      <c r="N9" s="48">
        <f>ROUNDUP(M9*0.75,2)</f>
        <v>82.5</v>
      </c>
      <c r="O9" s="49" t="s">
        <v>145</v>
      </c>
      <c r="P9" s="86"/>
      <c r="R9" s="280" t="s">
        <v>70</v>
      </c>
      <c r="S9" s="100" t="s">
        <v>76</v>
      </c>
      <c r="T9" s="70" t="s">
        <v>76</v>
      </c>
      <c r="U9" s="70"/>
      <c r="V9" s="71" t="s">
        <v>77</v>
      </c>
      <c r="W9" s="70" t="s">
        <v>76</v>
      </c>
      <c r="X9" s="71" t="s">
        <v>78</v>
      </c>
      <c r="Y9" s="96">
        <v>30</v>
      </c>
    </row>
    <row r="10" spans="1:25" ht="18.75" customHeight="1" x14ac:dyDescent="0.15">
      <c r="A10" s="257"/>
      <c r="B10" s="50"/>
      <c r="C10" s="50"/>
      <c r="D10" s="51"/>
      <c r="E10" s="52"/>
      <c r="F10" s="52"/>
      <c r="G10" s="53"/>
      <c r="H10" s="53"/>
      <c r="I10" s="287"/>
      <c r="J10" s="287"/>
      <c r="K10" s="54"/>
      <c r="L10" s="55"/>
      <c r="M10" s="51"/>
      <c r="N10" s="56"/>
      <c r="O10" s="57"/>
      <c r="P10" s="87"/>
      <c r="R10" s="257"/>
      <c r="S10" s="91"/>
      <c r="T10" s="74"/>
      <c r="U10" s="74"/>
      <c r="V10" s="75"/>
      <c r="W10" s="74"/>
      <c r="X10" s="75"/>
      <c r="Y10" s="98"/>
    </row>
    <row r="11" spans="1:25" ht="18.75" customHeight="1" x14ac:dyDescent="0.15">
      <c r="A11" s="257"/>
      <c r="B11" s="58"/>
      <c r="C11" s="58"/>
      <c r="D11" s="59"/>
      <c r="E11" s="60"/>
      <c r="F11" s="60"/>
      <c r="G11" s="61"/>
      <c r="H11" s="61"/>
      <c r="I11" s="288"/>
      <c r="J11" s="288"/>
      <c r="K11" s="62"/>
      <c r="L11" s="63"/>
      <c r="M11" s="59"/>
      <c r="N11" s="64"/>
      <c r="O11" s="65"/>
      <c r="P11" s="88"/>
      <c r="R11" s="257"/>
      <c r="S11" s="90" t="s">
        <v>275</v>
      </c>
      <c r="T11" s="72" t="s">
        <v>40</v>
      </c>
      <c r="U11" s="72"/>
      <c r="V11" s="73">
        <v>20</v>
      </c>
      <c r="W11" s="72" t="s">
        <v>40</v>
      </c>
      <c r="X11" s="73">
        <v>15</v>
      </c>
      <c r="Y11" s="97">
        <v>10</v>
      </c>
    </row>
    <row r="12" spans="1:25" ht="18.75" customHeight="1" x14ac:dyDescent="0.15">
      <c r="A12" s="257"/>
      <c r="B12" s="50" t="s">
        <v>146</v>
      </c>
      <c r="C12" s="50" t="s">
        <v>40</v>
      </c>
      <c r="D12" s="51">
        <v>20</v>
      </c>
      <c r="E12" s="52" t="s">
        <v>51</v>
      </c>
      <c r="F12" s="52">
        <f>ROUNDUP(D12*0.75,2)</f>
        <v>15</v>
      </c>
      <c r="G12" s="53">
        <f>ROUNDUP((K4*D12)+(K5*D12*0.75)+(K6*(D12*2)),0)</f>
        <v>0</v>
      </c>
      <c r="H12" s="53">
        <f>G12+(G12*6/100)</f>
        <v>0</v>
      </c>
      <c r="I12" s="289" t="s">
        <v>147</v>
      </c>
      <c r="J12" s="290"/>
      <c r="K12" s="54" t="s">
        <v>44</v>
      </c>
      <c r="L12" s="55">
        <f>ROUNDUP((K4*M12)+(K5*M12*0.75)+(K6*(M12*2)),2)</f>
        <v>0</v>
      </c>
      <c r="M12" s="51">
        <v>2</v>
      </c>
      <c r="N12" s="56">
        <f t="shared" ref="N12:N18" si="0">ROUNDUP(M12*0.75,2)</f>
        <v>1.5</v>
      </c>
      <c r="O12" s="57"/>
      <c r="P12" s="87"/>
      <c r="R12" s="257"/>
      <c r="S12" s="90"/>
      <c r="T12" s="72" t="s">
        <v>73</v>
      </c>
      <c r="U12" s="72"/>
      <c r="V12" s="102" t="s">
        <v>266</v>
      </c>
      <c r="W12" s="72" t="s">
        <v>73</v>
      </c>
      <c r="X12" s="73" t="s">
        <v>79</v>
      </c>
      <c r="Y12" s="97"/>
    </row>
    <row r="13" spans="1:25" ht="18.75" customHeight="1" x14ac:dyDescent="0.15">
      <c r="A13" s="257"/>
      <c r="B13" s="50"/>
      <c r="C13" s="50" t="s">
        <v>73</v>
      </c>
      <c r="D13" s="51">
        <v>1</v>
      </c>
      <c r="E13" s="52" t="s">
        <v>69</v>
      </c>
      <c r="F13" s="52">
        <f>ROUNDUP(D13*0.75,2)</f>
        <v>0.75</v>
      </c>
      <c r="G13" s="53">
        <f>ROUNDUP((K4*D13)+(K5*D13*0.75)+(K6*(D13*2)),0)</f>
        <v>0</v>
      </c>
      <c r="H13" s="53">
        <f>G13</f>
        <v>0</v>
      </c>
      <c r="I13" s="287"/>
      <c r="J13" s="287"/>
      <c r="K13" s="54" t="s">
        <v>57</v>
      </c>
      <c r="L13" s="55">
        <f>ROUNDUP((K4*M13)+(K5*M13*0.75)+(K6*(M13*2)),2)</f>
        <v>0</v>
      </c>
      <c r="M13" s="51">
        <v>1</v>
      </c>
      <c r="N13" s="56">
        <f t="shared" si="0"/>
        <v>0.75</v>
      </c>
      <c r="O13" s="57" t="s">
        <v>74</v>
      </c>
      <c r="P13" s="87"/>
      <c r="R13" s="257"/>
      <c r="S13" s="90"/>
      <c r="T13" s="72" t="s">
        <v>42</v>
      </c>
      <c r="U13" s="72"/>
      <c r="V13" s="73">
        <v>10</v>
      </c>
      <c r="W13" s="72" t="s">
        <v>42</v>
      </c>
      <c r="X13" s="73">
        <v>10</v>
      </c>
      <c r="Y13" s="97">
        <v>10</v>
      </c>
    </row>
    <row r="14" spans="1:25" ht="18.75" customHeight="1" x14ac:dyDescent="0.15">
      <c r="A14" s="257"/>
      <c r="B14" s="50"/>
      <c r="C14" s="50"/>
      <c r="D14" s="51"/>
      <c r="E14" s="52"/>
      <c r="F14" s="52"/>
      <c r="G14" s="53"/>
      <c r="H14" s="53"/>
      <c r="I14" s="287"/>
      <c r="J14" s="287"/>
      <c r="K14" s="54" t="s">
        <v>63</v>
      </c>
      <c r="L14" s="55">
        <f>ROUNDUP((K4*M14)+(K5*M14*0.75)+(K6*(M14*2)),2)</f>
        <v>0</v>
      </c>
      <c r="M14" s="51">
        <v>0.1</v>
      </c>
      <c r="N14" s="56">
        <f t="shared" si="0"/>
        <v>0.08</v>
      </c>
      <c r="O14" s="57"/>
      <c r="P14" s="87"/>
      <c r="R14" s="257"/>
      <c r="S14" s="90"/>
      <c r="T14" s="72"/>
      <c r="U14" s="72" t="s">
        <v>86</v>
      </c>
      <c r="V14" s="73" t="s">
        <v>46</v>
      </c>
      <c r="W14" s="72"/>
      <c r="X14" s="73" t="s">
        <v>46</v>
      </c>
      <c r="Y14" s="97"/>
    </row>
    <row r="15" spans="1:25" ht="18.75" customHeight="1" x14ac:dyDescent="0.15">
      <c r="A15" s="257"/>
      <c r="B15" s="50"/>
      <c r="C15" s="50"/>
      <c r="D15" s="51"/>
      <c r="E15" s="52"/>
      <c r="F15" s="52"/>
      <c r="G15" s="53"/>
      <c r="H15" s="53"/>
      <c r="I15" s="287"/>
      <c r="J15" s="287"/>
      <c r="K15" s="54" t="s">
        <v>84</v>
      </c>
      <c r="L15" s="55">
        <f>ROUNDUP((K4*M15)+(K5*M15*0.75)+(K6*(M15*2)),2)</f>
        <v>0</v>
      </c>
      <c r="M15" s="51">
        <v>0.5</v>
      </c>
      <c r="N15" s="56">
        <f t="shared" si="0"/>
        <v>0.38</v>
      </c>
      <c r="O15" s="57"/>
      <c r="P15" s="87" t="s">
        <v>54</v>
      </c>
      <c r="R15" s="257"/>
      <c r="S15" s="90"/>
      <c r="T15" s="72"/>
      <c r="U15" s="72" t="s">
        <v>267</v>
      </c>
      <c r="V15" s="73" t="s">
        <v>48</v>
      </c>
      <c r="W15" s="72"/>
      <c r="X15" s="73" t="s">
        <v>48</v>
      </c>
      <c r="Y15" s="97"/>
    </row>
    <row r="16" spans="1:25" ht="18.75" customHeight="1" x14ac:dyDescent="0.15">
      <c r="A16" s="257"/>
      <c r="B16" s="50"/>
      <c r="C16" s="50"/>
      <c r="D16" s="51"/>
      <c r="E16" s="52"/>
      <c r="F16" s="52"/>
      <c r="G16" s="53"/>
      <c r="H16" s="53"/>
      <c r="I16" s="287"/>
      <c r="J16" s="287"/>
      <c r="K16" s="54" t="s">
        <v>52</v>
      </c>
      <c r="L16" s="55">
        <f>ROUNDUP((K4*M16)+(K5*M16*0.75)+(K6*(M16*2)),2)</f>
        <v>0</v>
      </c>
      <c r="M16" s="51">
        <v>0.3</v>
      </c>
      <c r="N16" s="56">
        <f t="shared" si="0"/>
        <v>0.23</v>
      </c>
      <c r="O16" s="57"/>
      <c r="P16" s="87"/>
      <c r="R16" s="257"/>
      <c r="S16" s="90"/>
      <c r="T16" s="72"/>
      <c r="U16" s="72" t="s">
        <v>47</v>
      </c>
      <c r="V16" s="73" t="s">
        <v>48</v>
      </c>
      <c r="W16" s="72"/>
      <c r="X16" s="73" t="s">
        <v>48</v>
      </c>
      <c r="Y16" s="97"/>
    </row>
    <row r="17" spans="1:25" ht="18.75" customHeight="1" x14ac:dyDescent="0.15">
      <c r="A17" s="257"/>
      <c r="B17" s="50"/>
      <c r="C17" s="50"/>
      <c r="D17" s="51"/>
      <c r="E17" s="52"/>
      <c r="F17" s="52"/>
      <c r="G17" s="53"/>
      <c r="H17" s="53"/>
      <c r="I17" s="287"/>
      <c r="J17" s="287"/>
      <c r="K17" s="54" t="s">
        <v>87</v>
      </c>
      <c r="L17" s="55">
        <f>ROUNDUP((K4*M17)+(K5*M17*0.75)+(K6*(M17*2)),2)</f>
        <v>0</v>
      </c>
      <c r="M17" s="51">
        <v>5</v>
      </c>
      <c r="N17" s="56">
        <f t="shared" si="0"/>
        <v>3.75</v>
      </c>
      <c r="O17" s="57"/>
      <c r="P17" s="87"/>
      <c r="R17" s="257"/>
      <c r="S17" s="90"/>
      <c r="T17" s="72"/>
      <c r="U17" s="72"/>
      <c r="V17" s="73"/>
      <c r="W17" s="72"/>
      <c r="X17" s="73"/>
      <c r="Y17" s="97"/>
    </row>
    <row r="18" spans="1:25" ht="18.75" customHeight="1" x14ac:dyDescent="0.15">
      <c r="A18" s="257"/>
      <c r="B18" s="50"/>
      <c r="C18" s="50"/>
      <c r="D18" s="51"/>
      <c r="E18" s="52"/>
      <c r="F18" s="52"/>
      <c r="G18" s="53"/>
      <c r="H18" s="53"/>
      <c r="I18" s="287"/>
      <c r="J18" s="287"/>
      <c r="K18" s="54" t="s">
        <v>44</v>
      </c>
      <c r="L18" s="55">
        <f>ROUNDUP((K4*M18)+(K5*M18*0.75)+(K6*(M18*2)),2)</f>
        <v>0</v>
      </c>
      <c r="M18" s="51">
        <v>1</v>
      </c>
      <c r="N18" s="56">
        <f t="shared" si="0"/>
        <v>0.75</v>
      </c>
      <c r="O18" s="57"/>
      <c r="P18" s="87"/>
      <c r="R18" s="257"/>
      <c r="S18" s="91"/>
      <c r="T18" s="74"/>
      <c r="U18" s="74"/>
      <c r="V18" s="75"/>
      <c r="W18" s="74"/>
      <c r="X18" s="75"/>
      <c r="Y18" s="98"/>
    </row>
    <row r="19" spans="1:25" ht="18.75" customHeight="1" x14ac:dyDescent="0.15">
      <c r="A19" s="257"/>
      <c r="B19" s="50"/>
      <c r="C19" s="50"/>
      <c r="D19" s="51"/>
      <c r="E19" s="52"/>
      <c r="F19" s="52"/>
      <c r="G19" s="53"/>
      <c r="H19" s="53"/>
      <c r="I19" s="287"/>
      <c r="J19" s="287"/>
      <c r="K19" s="54"/>
      <c r="L19" s="55"/>
      <c r="M19" s="51"/>
      <c r="N19" s="56"/>
      <c r="O19" s="57"/>
      <c r="P19" s="87"/>
      <c r="R19" s="257"/>
      <c r="S19" s="90" t="s">
        <v>148</v>
      </c>
      <c r="T19" s="72" t="s">
        <v>39</v>
      </c>
      <c r="U19" s="72"/>
      <c r="V19" s="73">
        <v>10</v>
      </c>
      <c r="W19" s="103" t="s">
        <v>263</v>
      </c>
      <c r="X19" s="73">
        <v>5</v>
      </c>
      <c r="Y19" s="97"/>
    </row>
    <row r="20" spans="1:25" ht="18.75" customHeight="1" x14ac:dyDescent="0.15">
      <c r="A20" s="257"/>
      <c r="B20" s="58"/>
      <c r="C20" s="58"/>
      <c r="D20" s="59"/>
      <c r="E20" s="60"/>
      <c r="F20" s="60"/>
      <c r="G20" s="61"/>
      <c r="H20" s="61"/>
      <c r="I20" s="288"/>
      <c r="J20" s="288"/>
      <c r="K20" s="62"/>
      <c r="L20" s="63"/>
      <c r="M20" s="59"/>
      <c r="N20" s="64"/>
      <c r="O20" s="65"/>
      <c r="P20" s="88"/>
      <c r="R20" s="257"/>
      <c r="S20" s="90"/>
      <c r="T20" s="72" t="s">
        <v>91</v>
      </c>
      <c r="U20" s="72"/>
      <c r="V20" s="73">
        <v>15</v>
      </c>
      <c r="W20" s="72" t="s">
        <v>91</v>
      </c>
      <c r="X20" s="73">
        <v>10</v>
      </c>
      <c r="Y20" s="97">
        <v>5</v>
      </c>
    </row>
    <row r="21" spans="1:25" ht="18.75" customHeight="1" x14ac:dyDescent="0.15">
      <c r="A21" s="257"/>
      <c r="B21" s="50" t="s">
        <v>148</v>
      </c>
      <c r="C21" s="50" t="s">
        <v>39</v>
      </c>
      <c r="D21" s="51">
        <v>20</v>
      </c>
      <c r="E21" s="52" t="s">
        <v>51</v>
      </c>
      <c r="F21" s="52">
        <f>ROUNDUP(D21*0.75,2)</f>
        <v>15</v>
      </c>
      <c r="G21" s="53">
        <f>ROUNDUP((K4*D21)+(K5*D21*0.75)+(K6*(D21*2)),0)</f>
        <v>0</v>
      </c>
      <c r="H21" s="53">
        <f>G21</f>
        <v>0</v>
      </c>
      <c r="I21" s="289" t="s">
        <v>299</v>
      </c>
      <c r="J21" s="290"/>
      <c r="K21" s="54" t="s">
        <v>52</v>
      </c>
      <c r="L21" s="55">
        <f>ROUNDUP((K4*M21)+(K5*M21*0.75)+(K6*(M21*2)),2)</f>
        <v>0</v>
      </c>
      <c r="M21" s="51">
        <v>0.5</v>
      </c>
      <c r="N21" s="56">
        <f t="shared" ref="N21:N27" si="1">ROUNDUP(M21*0.75,2)</f>
        <v>0.38</v>
      </c>
      <c r="O21" s="57"/>
      <c r="P21" s="87"/>
      <c r="R21" s="257"/>
      <c r="S21" s="90"/>
      <c r="T21" s="72"/>
      <c r="U21" s="72" t="s">
        <v>86</v>
      </c>
      <c r="V21" s="73" t="s">
        <v>46</v>
      </c>
      <c r="W21" s="72"/>
      <c r="X21" s="73" t="s">
        <v>46</v>
      </c>
      <c r="Y21" s="97"/>
    </row>
    <row r="22" spans="1:25" ht="18.75" customHeight="1" x14ac:dyDescent="0.15">
      <c r="A22" s="257"/>
      <c r="B22" s="50"/>
      <c r="C22" s="50" t="s">
        <v>91</v>
      </c>
      <c r="D22" s="51">
        <v>20</v>
      </c>
      <c r="E22" s="52" t="s">
        <v>51</v>
      </c>
      <c r="F22" s="52">
        <f>ROUNDUP(D22*0.75,2)</f>
        <v>15</v>
      </c>
      <c r="G22" s="53">
        <f>ROUNDUP((K4*D22)+(K5*D22*0.75)+(K6*(D22*2)),0)</f>
        <v>0</v>
      </c>
      <c r="H22" s="53">
        <f>G22+(G22*10/100)</f>
        <v>0</v>
      </c>
      <c r="I22" s="287"/>
      <c r="J22" s="287"/>
      <c r="K22" s="54" t="s">
        <v>44</v>
      </c>
      <c r="L22" s="55">
        <f>ROUNDUP((K4*M22)+(K5*M22*0.75)+(K6*(M22*2)),2)</f>
        <v>0</v>
      </c>
      <c r="M22" s="51">
        <v>1</v>
      </c>
      <c r="N22" s="56">
        <f t="shared" si="1"/>
        <v>0.75</v>
      </c>
      <c r="O22" s="57"/>
      <c r="P22" s="87"/>
      <c r="R22" s="257"/>
      <c r="S22" s="90"/>
      <c r="T22" s="72"/>
      <c r="U22" s="72" t="s">
        <v>267</v>
      </c>
      <c r="V22" s="73" t="s">
        <v>48</v>
      </c>
      <c r="W22" s="72"/>
      <c r="X22" s="73" t="s">
        <v>48</v>
      </c>
      <c r="Y22" s="97"/>
    </row>
    <row r="23" spans="1:25" ht="18.75" customHeight="1" x14ac:dyDescent="0.15">
      <c r="A23" s="257"/>
      <c r="B23" s="50"/>
      <c r="C23" s="50" t="s">
        <v>42</v>
      </c>
      <c r="D23" s="51">
        <v>10</v>
      </c>
      <c r="E23" s="52" t="s">
        <v>51</v>
      </c>
      <c r="F23" s="52">
        <f>ROUNDUP(D23*0.75,2)</f>
        <v>7.5</v>
      </c>
      <c r="G23" s="53">
        <f>ROUNDUP((K4*D23)+(K5*D23*0.75)+(K6*(D23*2)),0)</f>
        <v>0</v>
      </c>
      <c r="H23" s="53">
        <f>G23+(G23*3/100)</f>
        <v>0</v>
      </c>
      <c r="I23" s="287"/>
      <c r="J23" s="287"/>
      <c r="K23" s="54" t="s">
        <v>87</v>
      </c>
      <c r="L23" s="55">
        <f>ROUNDUP((K4*M23)+(K5*M23*0.75)+(K6*(M23*2)),2)</f>
        <v>0</v>
      </c>
      <c r="M23" s="51">
        <v>30</v>
      </c>
      <c r="N23" s="56">
        <f t="shared" si="1"/>
        <v>22.5</v>
      </c>
      <c r="O23" s="57"/>
      <c r="P23" s="87"/>
      <c r="R23" s="257"/>
      <c r="S23" s="90"/>
      <c r="T23" s="72"/>
      <c r="U23" s="72" t="s">
        <v>47</v>
      </c>
      <c r="V23" s="73" t="s">
        <v>48</v>
      </c>
      <c r="W23" s="72"/>
      <c r="X23" s="73" t="s">
        <v>48</v>
      </c>
      <c r="Y23" s="97"/>
    </row>
    <row r="24" spans="1:25" ht="18.75" customHeight="1" x14ac:dyDescent="0.15">
      <c r="A24" s="257"/>
      <c r="B24" s="50"/>
      <c r="C24" s="50"/>
      <c r="D24" s="51"/>
      <c r="E24" s="52"/>
      <c r="F24" s="52"/>
      <c r="G24" s="53"/>
      <c r="H24" s="53"/>
      <c r="I24" s="287"/>
      <c r="J24" s="287"/>
      <c r="K24" s="54" t="s">
        <v>57</v>
      </c>
      <c r="L24" s="55">
        <f>ROUNDUP((K4*M24)+(K5*M24*0.75)+(K6*(M24*2)),2)</f>
        <v>0</v>
      </c>
      <c r="M24" s="51">
        <v>2</v>
      </c>
      <c r="N24" s="56">
        <f t="shared" si="1"/>
        <v>1.5</v>
      </c>
      <c r="O24" s="57"/>
      <c r="P24" s="87"/>
      <c r="R24" s="257"/>
      <c r="S24" s="90"/>
      <c r="T24" s="72"/>
      <c r="U24" s="72"/>
      <c r="V24" s="73"/>
      <c r="W24" s="72"/>
      <c r="X24" s="73"/>
      <c r="Y24" s="97"/>
    </row>
    <row r="25" spans="1:25" ht="18.75" customHeight="1" x14ac:dyDescent="0.15">
      <c r="A25" s="257"/>
      <c r="B25" s="50"/>
      <c r="C25" s="50"/>
      <c r="D25" s="51"/>
      <c r="E25" s="52"/>
      <c r="F25" s="52"/>
      <c r="G25" s="53"/>
      <c r="H25" s="53"/>
      <c r="I25" s="287"/>
      <c r="J25" s="287"/>
      <c r="K25" s="54" t="s">
        <v>103</v>
      </c>
      <c r="L25" s="55">
        <f>ROUNDUP((K4*M25)+(K5*M25*0.75)+(K6*(M25*2)),2)</f>
        <v>0</v>
      </c>
      <c r="M25" s="51">
        <v>1.5</v>
      </c>
      <c r="N25" s="56">
        <f t="shared" si="1"/>
        <v>1.1300000000000001</v>
      </c>
      <c r="O25" s="57"/>
      <c r="P25" s="87"/>
      <c r="R25" s="257"/>
      <c r="S25" s="90"/>
      <c r="T25" s="72"/>
      <c r="U25" s="72"/>
      <c r="V25" s="73"/>
      <c r="W25" s="72"/>
      <c r="X25" s="73"/>
      <c r="Y25" s="97"/>
    </row>
    <row r="26" spans="1:25" ht="18.75" customHeight="1" x14ac:dyDescent="0.15">
      <c r="A26" s="257"/>
      <c r="B26" s="50"/>
      <c r="C26" s="50"/>
      <c r="D26" s="51"/>
      <c r="E26" s="52"/>
      <c r="F26" s="52"/>
      <c r="G26" s="53"/>
      <c r="H26" s="53"/>
      <c r="I26" s="287"/>
      <c r="J26" s="287"/>
      <c r="K26" s="54" t="s">
        <v>63</v>
      </c>
      <c r="L26" s="55">
        <f>ROUNDUP((K4*M26)+(K5*M26*0.75)+(K6*(M26*2)),2)</f>
        <v>0</v>
      </c>
      <c r="M26" s="51">
        <v>0.1</v>
      </c>
      <c r="N26" s="56">
        <f t="shared" si="1"/>
        <v>0.08</v>
      </c>
      <c r="O26" s="57"/>
      <c r="P26" s="87"/>
      <c r="R26" s="257"/>
      <c r="S26" s="91"/>
      <c r="T26" s="74"/>
      <c r="U26" s="74"/>
      <c r="V26" s="75"/>
      <c r="W26" s="74"/>
      <c r="X26" s="75"/>
      <c r="Y26" s="98"/>
    </row>
    <row r="27" spans="1:25" ht="18.75" customHeight="1" x14ac:dyDescent="0.15">
      <c r="A27" s="257"/>
      <c r="B27" s="50"/>
      <c r="C27" s="50"/>
      <c r="D27" s="51"/>
      <c r="E27" s="52"/>
      <c r="F27" s="52"/>
      <c r="G27" s="53"/>
      <c r="H27" s="53"/>
      <c r="I27" s="287"/>
      <c r="J27" s="287"/>
      <c r="K27" s="54" t="s">
        <v>84</v>
      </c>
      <c r="L27" s="55">
        <f>ROUNDUP((K4*M27)+(K5*M27*0.75)+(K6*(M27*2)),2)</f>
        <v>0</v>
      </c>
      <c r="M27" s="51">
        <v>1.5</v>
      </c>
      <c r="N27" s="56">
        <f t="shared" si="1"/>
        <v>1.1300000000000001</v>
      </c>
      <c r="O27" s="57"/>
      <c r="P27" s="87" t="s">
        <v>54</v>
      </c>
      <c r="R27" s="257"/>
      <c r="S27" s="90" t="s">
        <v>88</v>
      </c>
      <c r="T27" s="72" t="s">
        <v>60</v>
      </c>
      <c r="U27" s="72"/>
      <c r="V27" s="73">
        <v>10</v>
      </c>
      <c r="W27" s="72" t="s">
        <v>60</v>
      </c>
      <c r="X27" s="73">
        <v>10</v>
      </c>
      <c r="Y27" s="97">
        <v>10</v>
      </c>
    </row>
    <row r="28" spans="1:25" ht="18.75" customHeight="1" x14ac:dyDescent="0.15">
      <c r="A28" s="257"/>
      <c r="B28" s="50"/>
      <c r="C28" s="50"/>
      <c r="D28" s="51"/>
      <c r="E28" s="52"/>
      <c r="F28" s="52"/>
      <c r="G28" s="53"/>
      <c r="H28" s="53"/>
      <c r="I28" s="287"/>
      <c r="J28" s="287"/>
      <c r="K28" s="54"/>
      <c r="L28" s="55"/>
      <c r="M28" s="51"/>
      <c r="N28" s="56"/>
      <c r="O28" s="57"/>
      <c r="P28" s="87"/>
      <c r="R28" s="257"/>
      <c r="S28" s="90"/>
      <c r="T28" s="72"/>
      <c r="U28" s="72" t="s">
        <v>86</v>
      </c>
      <c r="V28" s="73" t="s">
        <v>46</v>
      </c>
      <c r="W28" s="72"/>
      <c r="X28" s="73" t="s">
        <v>46</v>
      </c>
      <c r="Y28" s="97"/>
    </row>
    <row r="29" spans="1:25" ht="18.75" customHeight="1" x14ac:dyDescent="0.15">
      <c r="A29" s="257"/>
      <c r="B29" s="58"/>
      <c r="C29" s="58"/>
      <c r="D29" s="59"/>
      <c r="E29" s="60"/>
      <c r="F29" s="60"/>
      <c r="G29" s="61"/>
      <c r="H29" s="61"/>
      <c r="I29" s="288"/>
      <c r="J29" s="288"/>
      <c r="K29" s="62"/>
      <c r="L29" s="63"/>
      <c r="M29" s="59"/>
      <c r="N29" s="64"/>
      <c r="O29" s="65"/>
      <c r="P29" s="88"/>
      <c r="R29" s="257"/>
      <c r="S29" s="90"/>
      <c r="T29" s="72"/>
      <c r="U29" s="72" t="s">
        <v>92</v>
      </c>
      <c r="V29" s="73" t="s">
        <v>48</v>
      </c>
      <c r="W29" s="72"/>
      <c r="X29" s="73" t="s">
        <v>48</v>
      </c>
      <c r="Y29" s="97"/>
    </row>
    <row r="30" spans="1:25" ht="18.75" customHeight="1" x14ac:dyDescent="0.15">
      <c r="A30" s="257"/>
      <c r="B30" s="50" t="s">
        <v>88</v>
      </c>
      <c r="C30" s="50" t="s">
        <v>60</v>
      </c>
      <c r="D30" s="51">
        <v>20</v>
      </c>
      <c r="E30" s="52" t="s">
        <v>51</v>
      </c>
      <c r="F30" s="52">
        <f>ROUNDUP(D30*0.75,2)</f>
        <v>15</v>
      </c>
      <c r="G30" s="53">
        <f>ROUNDUP((K4*D30)+(K5*D30*0.75)+(K6*(D30*2)),0)</f>
        <v>0</v>
      </c>
      <c r="H30" s="53">
        <f>G30+(G30*10/100)</f>
        <v>0</v>
      </c>
      <c r="I30" s="289" t="s">
        <v>89</v>
      </c>
      <c r="J30" s="290"/>
      <c r="K30" s="54" t="s">
        <v>87</v>
      </c>
      <c r="L30" s="55">
        <f>ROUNDUP((K4*M30)+(K5*M30*0.75)+(K6*(M30*2)),2)</f>
        <v>0</v>
      </c>
      <c r="M30" s="51">
        <v>100</v>
      </c>
      <c r="N30" s="56">
        <f>ROUNDUP(M30*0.75,2)</f>
        <v>75</v>
      </c>
      <c r="O30" s="57"/>
      <c r="P30" s="87"/>
      <c r="R30" s="257"/>
      <c r="S30" s="91"/>
      <c r="T30" s="74"/>
      <c r="U30" s="74"/>
      <c r="V30" s="75"/>
      <c r="W30" s="74"/>
      <c r="X30" s="75"/>
      <c r="Y30" s="98"/>
    </row>
    <row r="31" spans="1:25" ht="18.75" customHeight="1" thickBot="1" x14ac:dyDescent="0.2">
      <c r="A31" s="257"/>
      <c r="B31" s="50"/>
      <c r="C31" s="50" t="s">
        <v>114</v>
      </c>
      <c r="D31" s="51">
        <v>3</v>
      </c>
      <c r="E31" s="52" t="s">
        <v>51</v>
      </c>
      <c r="F31" s="52">
        <f>ROUNDUP(D31*0.75,2)</f>
        <v>2.25</v>
      </c>
      <c r="G31" s="53">
        <f>ROUNDUP((K4*D31)+(K5*D31*0.75)+(K6*(D31*2)),0)</f>
        <v>0</v>
      </c>
      <c r="H31" s="53">
        <f>G31</f>
        <v>0</v>
      </c>
      <c r="I31" s="287"/>
      <c r="J31" s="287"/>
      <c r="K31" s="54" t="s">
        <v>92</v>
      </c>
      <c r="L31" s="55">
        <f>ROUNDUP((K4*M31)+(K5*M31*0.75)+(K6*(M31*2)),2)</f>
        <v>0</v>
      </c>
      <c r="M31" s="51">
        <v>3</v>
      </c>
      <c r="N31" s="56">
        <f>ROUNDUP(M31*0.75,2)</f>
        <v>2.25</v>
      </c>
      <c r="O31" s="57"/>
      <c r="P31" s="87"/>
      <c r="R31" s="258"/>
      <c r="S31" s="93" t="s">
        <v>66</v>
      </c>
      <c r="T31" s="94" t="s">
        <v>68</v>
      </c>
      <c r="U31" s="94"/>
      <c r="V31" s="95">
        <v>0</v>
      </c>
      <c r="W31" s="94" t="s">
        <v>68</v>
      </c>
      <c r="X31" s="95">
        <v>0</v>
      </c>
      <c r="Y31" s="99">
        <v>0</v>
      </c>
    </row>
    <row r="32" spans="1:25" ht="18.75" customHeight="1" x14ac:dyDescent="0.15">
      <c r="A32" s="257"/>
      <c r="B32" s="50"/>
      <c r="C32" s="50"/>
      <c r="D32" s="51"/>
      <c r="E32" s="52"/>
      <c r="F32" s="52"/>
      <c r="G32" s="53"/>
      <c r="H32" s="53"/>
      <c r="I32" s="287"/>
      <c r="J32" s="287"/>
      <c r="K32" s="54"/>
      <c r="L32" s="55"/>
      <c r="M32" s="51"/>
      <c r="N32" s="56"/>
      <c r="O32" s="57"/>
      <c r="P32" s="87"/>
    </row>
    <row r="33" spans="1:25" ht="18.75" customHeight="1" x14ac:dyDescent="0.15">
      <c r="A33" s="257"/>
      <c r="B33" s="58"/>
      <c r="C33" s="58"/>
      <c r="D33" s="59"/>
      <c r="E33" s="60"/>
      <c r="F33" s="60"/>
      <c r="G33" s="61"/>
      <c r="H33" s="61"/>
      <c r="I33" s="288"/>
      <c r="J33" s="288"/>
      <c r="K33" s="62"/>
      <c r="L33" s="63"/>
      <c r="M33" s="59"/>
      <c r="N33" s="64"/>
      <c r="O33" s="65"/>
      <c r="P33" s="88"/>
    </row>
    <row r="34" spans="1:25" ht="18.75" customHeight="1" x14ac:dyDescent="0.15">
      <c r="A34" s="257"/>
      <c r="B34" s="50" t="s">
        <v>66</v>
      </c>
      <c r="C34" s="50" t="s">
        <v>68</v>
      </c>
      <c r="D34" s="76">
        <v>0.125</v>
      </c>
      <c r="E34" s="52" t="s">
        <v>69</v>
      </c>
      <c r="F34" s="52">
        <f>ROUNDUP(D34*0.75,2)</f>
        <v>9.9999999999999992E-2</v>
      </c>
      <c r="G34" s="53">
        <f>ROUNDUP((K4*D34)+(K5*D34*0.75)+(K6*(D34*2)),0)</f>
        <v>0</v>
      </c>
      <c r="H34" s="53">
        <f>G34</f>
        <v>0</v>
      </c>
      <c r="I34" s="289" t="s">
        <v>67</v>
      </c>
      <c r="J34" s="290"/>
      <c r="K34" s="54"/>
      <c r="L34" s="55"/>
      <c r="M34" s="51"/>
      <c r="N34" s="56"/>
      <c r="O34" s="57"/>
      <c r="P34" s="87"/>
    </row>
    <row r="35" spans="1:25" ht="18.75" customHeight="1" x14ac:dyDescent="0.15">
      <c r="A35" s="257"/>
      <c r="B35" s="50"/>
      <c r="C35" s="50"/>
      <c r="D35" s="51"/>
      <c r="E35" s="52"/>
      <c r="F35" s="52"/>
      <c r="G35" s="53"/>
      <c r="H35" s="53"/>
      <c r="I35" s="287"/>
      <c r="J35" s="287"/>
      <c r="K35" s="54"/>
      <c r="L35" s="55"/>
      <c r="M35" s="51"/>
      <c r="N35" s="56"/>
      <c r="O35" s="57"/>
      <c r="P35" s="87"/>
    </row>
    <row r="36" spans="1:25" ht="18.75" customHeight="1" thickBot="1" x14ac:dyDescent="0.2">
      <c r="A36" s="258"/>
      <c r="B36" s="78"/>
      <c r="C36" s="78"/>
      <c r="D36" s="79"/>
      <c r="E36" s="80"/>
      <c r="F36" s="80"/>
      <c r="G36" s="81"/>
      <c r="H36" s="81"/>
      <c r="I36" s="291"/>
      <c r="J36" s="291"/>
      <c r="K36" s="82"/>
      <c r="L36" s="83"/>
      <c r="M36" s="79"/>
      <c r="N36" s="84"/>
      <c r="O36" s="85"/>
      <c r="P36" s="89"/>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row r="89" spans="19:25" ht="18.75" customHeight="1" x14ac:dyDescent="0.15">
      <c r="S89" s="33"/>
      <c r="T89" s="33"/>
      <c r="U89" s="33"/>
      <c r="V89" s="34"/>
      <c r="W89" s="33"/>
      <c r="X89" s="34"/>
      <c r="Y89" s="34"/>
    </row>
    <row r="90" spans="19:25" ht="18.75" customHeight="1" x14ac:dyDescent="0.15">
      <c r="S90" s="33"/>
      <c r="T90" s="33"/>
      <c r="U90" s="33"/>
      <c r="V90" s="34"/>
      <c r="W90" s="33"/>
      <c r="X90" s="34"/>
      <c r="Y90" s="34"/>
    </row>
    <row r="91" spans="19:25" ht="18.75" customHeight="1" x14ac:dyDescent="0.15">
      <c r="S91" s="33"/>
      <c r="T91" s="33"/>
      <c r="U91" s="33"/>
      <c r="V91" s="34"/>
      <c r="W91" s="33"/>
      <c r="X91" s="34"/>
      <c r="Y91" s="34"/>
    </row>
    <row r="92" spans="19:25" ht="18.75" customHeight="1" x14ac:dyDescent="0.15">
      <c r="S92" s="33"/>
      <c r="T92" s="33"/>
      <c r="U92" s="33"/>
      <c r="V92" s="34"/>
      <c r="W92" s="33"/>
      <c r="X92" s="34"/>
      <c r="Y92" s="34"/>
    </row>
    <row r="93" spans="19:25" ht="18.75" customHeight="1" x14ac:dyDescent="0.15">
      <c r="S93" s="33"/>
      <c r="T93" s="33"/>
      <c r="U93" s="33"/>
      <c r="V93" s="34"/>
      <c r="W93" s="33"/>
      <c r="X93" s="34"/>
      <c r="Y93" s="34"/>
    </row>
    <row r="94" spans="19:25" ht="18.75" customHeight="1" x14ac:dyDescent="0.15">
      <c r="S94" s="33"/>
      <c r="T94" s="33"/>
      <c r="U94" s="33"/>
      <c r="V94" s="34"/>
      <c r="W94" s="33"/>
      <c r="X94" s="34"/>
      <c r="Y94" s="34"/>
    </row>
    <row r="95" spans="19:25" ht="18.75" customHeight="1" x14ac:dyDescent="0.15">
      <c r="S95" s="33"/>
      <c r="T95" s="33"/>
      <c r="U95" s="33"/>
      <c r="V95" s="34"/>
      <c r="W95" s="33"/>
      <c r="X95" s="34"/>
      <c r="Y95" s="34"/>
    </row>
    <row r="96" spans="19:25" ht="18.75" customHeight="1" x14ac:dyDescent="0.15">
      <c r="S96" s="33"/>
      <c r="T96" s="33"/>
      <c r="U96" s="33"/>
      <c r="V96" s="34"/>
      <c r="W96" s="33"/>
      <c r="X96" s="34"/>
      <c r="Y96" s="34"/>
    </row>
    <row r="97" spans="19:25" ht="18.75" customHeight="1" x14ac:dyDescent="0.15">
      <c r="S97" s="33"/>
      <c r="T97" s="33"/>
      <c r="U97" s="33"/>
      <c r="V97" s="34"/>
      <c r="W97" s="33"/>
      <c r="X97" s="34"/>
      <c r="Y97" s="34"/>
    </row>
    <row r="98" spans="19:25" ht="18.75" customHeight="1" x14ac:dyDescent="0.15">
      <c r="S98" s="33"/>
      <c r="T98" s="33"/>
      <c r="U98" s="33"/>
      <c r="V98" s="34"/>
      <c r="W98" s="33"/>
      <c r="X98" s="34"/>
      <c r="Y98" s="34"/>
    </row>
    <row r="99" spans="19:25" ht="18.75" customHeight="1" x14ac:dyDescent="0.15">
      <c r="S99" s="33"/>
      <c r="T99" s="33"/>
      <c r="U99" s="33"/>
      <c r="V99" s="34"/>
      <c r="W99" s="33"/>
      <c r="X99" s="34"/>
      <c r="Y99" s="34"/>
    </row>
    <row r="100" spans="19:25" ht="18.75" customHeight="1" x14ac:dyDescent="0.15">
      <c r="S100" s="33"/>
      <c r="T100" s="33"/>
      <c r="U100" s="33"/>
      <c r="V100" s="34"/>
      <c r="W100" s="33"/>
      <c r="X100" s="34"/>
      <c r="Y100" s="34"/>
    </row>
  </sheetData>
  <mergeCells count="19">
    <mergeCell ref="W6:X6"/>
    <mergeCell ref="W7:X7"/>
    <mergeCell ref="I8:J8"/>
    <mergeCell ref="K8:L8"/>
    <mergeCell ref="I34:J36"/>
    <mergeCell ref="A9:A36"/>
    <mergeCell ref="R9:R31"/>
    <mergeCell ref="I9:J11"/>
    <mergeCell ref="I12:J20"/>
    <mergeCell ref="I21:J29"/>
    <mergeCell ref="I30:J33"/>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3"/>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219</v>
      </c>
      <c r="B1" s="259"/>
      <c r="C1" s="260" t="s">
        <v>220</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221</v>
      </c>
      <c r="L2" s="261"/>
      <c r="M2" s="261"/>
      <c r="N2" s="3"/>
      <c r="O2" s="4"/>
      <c r="P2" s="4"/>
      <c r="Q2" s="4"/>
    </row>
    <row r="3" spans="1:25" ht="15.75" customHeight="1" x14ac:dyDescent="0.15">
      <c r="A3" s="1"/>
      <c r="B3" s="1"/>
      <c r="C3" s="2"/>
      <c r="D3" s="5"/>
      <c r="E3" s="2"/>
      <c r="F3" s="6"/>
      <c r="G3" s="7"/>
      <c r="H3" s="7"/>
      <c r="I3" s="2"/>
      <c r="J3" s="8"/>
      <c r="K3" s="9" t="s">
        <v>222</v>
      </c>
      <c r="L3" s="10" t="s">
        <v>223</v>
      </c>
      <c r="M3" s="10" t="s">
        <v>224</v>
      </c>
      <c r="N3" s="11"/>
      <c r="O3" s="4"/>
      <c r="P3" s="4"/>
      <c r="Q3" s="4"/>
    </row>
    <row r="4" spans="1:25" ht="30" customHeight="1" x14ac:dyDescent="0.15">
      <c r="A4" s="1"/>
      <c r="B4" s="1"/>
      <c r="C4" s="2"/>
      <c r="D4" s="5"/>
      <c r="E4" s="2"/>
      <c r="F4" s="6"/>
      <c r="G4" s="7"/>
      <c r="H4" s="7"/>
      <c r="I4" s="2"/>
      <c r="J4" s="12" t="s">
        <v>225</v>
      </c>
      <c r="K4" s="13"/>
      <c r="L4" s="14"/>
      <c r="M4" s="14"/>
      <c r="N4" s="15"/>
      <c r="O4" s="4"/>
      <c r="P4" s="4"/>
      <c r="Q4" s="4"/>
    </row>
    <row r="5" spans="1:25" ht="30" customHeight="1" thickBot="1" x14ac:dyDescent="0.2">
      <c r="A5" s="1"/>
      <c r="B5" s="1"/>
      <c r="C5" s="2"/>
      <c r="D5" s="5"/>
      <c r="E5" s="2"/>
      <c r="F5" s="6"/>
      <c r="G5" s="7"/>
      <c r="H5" s="7"/>
      <c r="I5" s="2"/>
      <c r="J5" s="12" t="s">
        <v>226</v>
      </c>
      <c r="K5" s="13"/>
      <c r="L5" s="14"/>
      <c r="M5" s="14"/>
      <c r="N5" s="15"/>
      <c r="O5" s="4"/>
      <c r="P5" s="4"/>
      <c r="Q5" s="4"/>
      <c r="R5" s="262" t="s">
        <v>227</v>
      </c>
      <c r="S5" s="263"/>
      <c r="T5" s="263"/>
      <c r="U5" s="263"/>
      <c r="V5" s="263"/>
      <c r="W5" s="104"/>
    </row>
    <row r="6" spans="1:25" ht="30" customHeight="1" x14ac:dyDescent="0.15">
      <c r="A6" s="1"/>
      <c r="B6" s="1"/>
      <c r="C6" s="2"/>
      <c r="D6" s="5"/>
      <c r="E6" s="2"/>
      <c r="F6" s="6"/>
      <c r="G6" s="16"/>
      <c r="H6" s="16"/>
      <c r="I6" s="2"/>
      <c r="J6" s="12" t="s">
        <v>228</v>
      </c>
      <c r="K6" s="13"/>
      <c r="L6" s="14"/>
      <c r="M6" s="14"/>
      <c r="N6" s="15"/>
      <c r="O6" s="264" t="s">
        <v>229</v>
      </c>
      <c r="P6" s="265"/>
      <c r="Q6" s="105"/>
      <c r="R6" s="266" t="s">
        <v>230</v>
      </c>
      <c r="S6" s="267"/>
      <c r="T6" s="268"/>
      <c r="U6" s="17" t="s">
        <v>231</v>
      </c>
      <c r="V6" s="17" t="s">
        <v>232</v>
      </c>
      <c r="W6" s="276" t="s">
        <v>233</v>
      </c>
      <c r="X6" s="277"/>
      <c r="Y6" s="18" t="s">
        <v>234</v>
      </c>
    </row>
    <row r="7" spans="1:25" ht="24" customHeight="1" thickBot="1" x14ac:dyDescent="0.3">
      <c r="A7" s="272" t="s">
        <v>150</v>
      </c>
      <c r="B7" s="273"/>
      <c r="C7" s="273"/>
      <c r="D7" s="273"/>
      <c r="E7" s="273"/>
      <c r="F7" s="19"/>
      <c r="G7" s="19"/>
      <c r="H7" s="19"/>
      <c r="I7" s="4"/>
      <c r="J7" s="4"/>
      <c r="K7" s="106"/>
      <c r="L7" s="20"/>
      <c r="M7" s="3"/>
      <c r="N7" s="3"/>
      <c r="O7" s="274" t="s">
        <v>235</v>
      </c>
      <c r="P7" s="275"/>
      <c r="Q7" s="107"/>
      <c r="R7" s="269"/>
      <c r="S7" s="270"/>
      <c r="T7" s="271"/>
      <c r="U7" s="9" t="s">
        <v>236</v>
      </c>
      <c r="V7" s="9" t="s">
        <v>237</v>
      </c>
      <c r="W7" s="278" t="s">
        <v>238</v>
      </c>
      <c r="X7" s="279"/>
      <c r="Y7" s="21" t="s">
        <v>239</v>
      </c>
    </row>
    <row r="8" spans="1:25" ht="21.75" thickBot="1" x14ac:dyDescent="0.2">
      <c r="A8" s="77"/>
      <c r="B8" s="35" t="s">
        <v>240</v>
      </c>
      <c r="C8" s="35" t="s">
        <v>241</v>
      </c>
      <c r="D8" s="36" t="s">
        <v>242</v>
      </c>
      <c r="E8" s="35" t="s">
        <v>243</v>
      </c>
      <c r="F8" s="37" t="s">
        <v>244</v>
      </c>
      <c r="G8" s="37" t="s">
        <v>245</v>
      </c>
      <c r="H8" s="118" t="s">
        <v>246</v>
      </c>
      <c r="I8" s="281" t="s">
        <v>247</v>
      </c>
      <c r="J8" s="282"/>
      <c r="K8" s="283" t="s">
        <v>248</v>
      </c>
      <c r="L8" s="284"/>
      <c r="M8" s="38" t="s">
        <v>249</v>
      </c>
      <c r="N8" s="39" t="s">
        <v>250</v>
      </c>
      <c r="O8" s="40" t="s">
        <v>251</v>
      </c>
      <c r="P8" s="41" t="s">
        <v>252</v>
      </c>
      <c r="Q8" s="22"/>
      <c r="R8" s="92"/>
      <c r="S8" s="66" t="s">
        <v>240</v>
      </c>
      <c r="T8" s="67" t="s">
        <v>253</v>
      </c>
      <c r="U8" s="68" t="s">
        <v>252</v>
      </c>
      <c r="V8" s="68" t="s">
        <v>254</v>
      </c>
      <c r="W8" s="67" t="s">
        <v>253</v>
      </c>
      <c r="X8" s="68" t="s">
        <v>254</v>
      </c>
      <c r="Y8" s="69" t="s">
        <v>254</v>
      </c>
    </row>
    <row r="9" spans="1:25" ht="18.75" customHeight="1" x14ac:dyDescent="0.15">
      <c r="A9" s="256" t="s">
        <v>70</v>
      </c>
      <c r="B9" s="42" t="s">
        <v>50</v>
      </c>
      <c r="C9" s="42"/>
      <c r="D9" s="43"/>
      <c r="E9" s="44"/>
      <c r="F9" s="44"/>
      <c r="G9" s="45"/>
      <c r="H9" s="45"/>
      <c r="I9" s="285"/>
      <c r="J9" s="286"/>
      <c r="K9" s="46" t="s">
        <v>50</v>
      </c>
      <c r="L9" s="47">
        <f>ROUNDUP((K4*M9)+(K5*M9*0.75)+(K6*(M9*2)),2)</f>
        <v>0</v>
      </c>
      <c r="M9" s="43">
        <v>110</v>
      </c>
      <c r="N9" s="48">
        <f>ROUNDUP(M9*0.75,2)</f>
        <v>82.5</v>
      </c>
      <c r="O9" s="49"/>
      <c r="P9" s="86"/>
      <c r="R9" s="280" t="s">
        <v>70</v>
      </c>
      <c r="S9" s="100" t="s">
        <v>76</v>
      </c>
      <c r="T9" s="70" t="s">
        <v>76</v>
      </c>
      <c r="U9" s="70"/>
      <c r="V9" s="71" t="s">
        <v>77</v>
      </c>
      <c r="W9" s="70" t="s">
        <v>76</v>
      </c>
      <c r="X9" s="71" t="s">
        <v>78</v>
      </c>
      <c r="Y9" s="96">
        <v>30</v>
      </c>
    </row>
    <row r="10" spans="1:25" ht="18.75" customHeight="1" x14ac:dyDescent="0.15">
      <c r="A10" s="257"/>
      <c r="B10" s="50"/>
      <c r="C10" s="50"/>
      <c r="D10" s="51"/>
      <c r="E10" s="52"/>
      <c r="F10" s="52"/>
      <c r="G10" s="53"/>
      <c r="H10" s="53"/>
      <c r="I10" s="287"/>
      <c r="J10" s="287"/>
      <c r="K10" s="54"/>
      <c r="L10" s="55"/>
      <c r="M10" s="51"/>
      <c r="N10" s="56"/>
      <c r="O10" s="57"/>
      <c r="P10" s="87"/>
      <c r="R10" s="257"/>
      <c r="S10" s="91"/>
      <c r="T10" s="74"/>
      <c r="U10" s="74"/>
      <c r="V10" s="75"/>
      <c r="W10" s="74"/>
      <c r="X10" s="75"/>
      <c r="Y10" s="98"/>
    </row>
    <row r="11" spans="1:25" ht="18.75" customHeight="1" x14ac:dyDescent="0.15">
      <c r="A11" s="257"/>
      <c r="B11" s="58"/>
      <c r="C11" s="58"/>
      <c r="D11" s="59"/>
      <c r="E11" s="60"/>
      <c r="F11" s="60"/>
      <c r="G11" s="61"/>
      <c r="H11" s="61"/>
      <c r="I11" s="288"/>
      <c r="J11" s="288"/>
      <c r="K11" s="62"/>
      <c r="L11" s="63"/>
      <c r="M11" s="59"/>
      <c r="N11" s="64"/>
      <c r="O11" s="65"/>
      <c r="P11" s="88"/>
      <c r="R11" s="257"/>
      <c r="S11" s="90" t="s">
        <v>293</v>
      </c>
      <c r="T11" s="72" t="s">
        <v>153</v>
      </c>
      <c r="U11" s="72"/>
      <c r="V11" s="73">
        <v>20</v>
      </c>
      <c r="W11" s="103" t="s">
        <v>106</v>
      </c>
      <c r="X11" s="73">
        <v>10</v>
      </c>
      <c r="Y11" s="97"/>
    </row>
    <row r="12" spans="1:25" ht="18.75" customHeight="1" x14ac:dyDescent="0.15">
      <c r="A12" s="257"/>
      <c r="B12" s="50" t="s">
        <v>151</v>
      </c>
      <c r="C12" s="50" t="s">
        <v>153</v>
      </c>
      <c r="D12" s="51">
        <v>40</v>
      </c>
      <c r="E12" s="52" t="s">
        <v>51</v>
      </c>
      <c r="F12" s="52">
        <f>ROUNDUP(D12*0.75,2)</f>
        <v>30</v>
      </c>
      <c r="G12" s="53">
        <f>ROUNDUP((K4*D12)+(K5*D12*0.75)+(K6*(D12*2)),0)</f>
        <v>0</v>
      </c>
      <c r="H12" s="53">
        <f>G12</f>
        <v>0</v>
      </c>
      <c r="I12" s="289" t="s">
        <v>152</v>
      </c>
      <c r="J12" s="290"/>
      <c r="K12" s="54" t="s">
        <v>44</v>
      </c>
      <c r="L12" s="55">
        <f>ROUNDUP((K4*M12)+(K5*M12*0.75)+(K6*(M12*2)),2)</f>
        <v>0</v>
      </c>
      <c r="M12" s="51">
        <v>1</v>
      </c>
      <c r="N12" s="56">
        <f t="shared" ref="N12:N17" si="0">ROUNDUP(M12*0.75,2)</f>
        <v>0.75</v>
      </c>
      <c r="O12" s="57"/>
      <c r="P12" s="87"/>
      <c r="R12" s="257"/>
      <c r="S12" s="90"/>
      <c r="T12" s="72" t="s">
        <v>40</v>
      </c>
      <c r="U12" s="72"/>
      <c r="V12" s="73">
        <v>20</v>
      </c>
      <c r="W12" s="72" t="s">
        <v>40</v>
      </c>
      <c r="X12" s="73">
        <v>15</v>
      </c>
      <c r="Y12" s="97">
        <v>15</v>
      </c>
    </row>
    <row r="13" spans="1:25" ht="18.75" customHeight="1" x14ac:dyDescent="0.15">
      <c r="A13" s="257"/>
      <c r="B13" s="50"/>
      <c r="C13" s="50" t="s">
        <v>40</v>
      </c>
      <c r="D13" s="51">
        <v>20</v>
      </c>
      <c r="E13" s="52" t="s">
        <v>51</v>
      </c>
      <c r="F13" s="52">
        <f>ROUNDUP(D13*0.75,2)</f>
        <v>15</v>
      </c>
      <c r="G13" s="53">
        <f>ROUNDUP((K4*D13)+(K5*D13*0.75)+(K6*(D13*2)),0)</f>
        <v>0</v>
      </c>
      <c r="H13" s="53">
        <f>G13+(G13*6/100)</f>
        <v>0</v>
      </c>
      <c r="I13" s="287"/>
      <c r="J13" s="287"/>
      <c r="K13" s="54" t="s">
        <v>63</v>
      </c>
      <c r="L13" s="55">
        <f>ROUNDUP((K4*M13)+(K5*M13*0.75)+(K6*(M13*2)),2)</f>
        <v>0</v>
      </c>
      <c r="M13" s="51">
        <v>0.1</v>
      </c>
      <c r="N13" s="56">
        <f t="shared" si="0"/>
        <v>0.08</v>
      </c>
      <c r="O13" s="57"/>
      <c r="P13" s="87"/>
      <c r="R13" s="257"/>
      <c r="S13" s="90"/>
      <c r="T13" s="72" t="s">
        <v>154</v>
      </c>
      <c r="U13" s="72"/>
      <c r="V13" s="73">
        <v>5</v>
      </c>
      <c r="W13" s="72" t="s">
        <v>154</v>
      </c>
      <c r="X13" s="73">
        <v>5</v>
      </c>
      <c r="Y13" s="97">
        <v>5</v>
      </c>
    </row>
    <row r="14" spans="1:25" ht="18.75" customHeight="1" x14ac:dyDescent="0.15">
      <c r="A14" s="257"/>
      <c r="B14" s="50"/>
      <c r="C14" s="50" t="s">
        <v>125</v>
      </c>
      <c r="D14" s="51">
        <v>5</v>
      </c>
      <c r="E14" s="52" t="s">
        <v>51</v>
      </c>
      <c r="F14" s="52">
        <f>ROUNDUP(D14*0.75,2)</f>
        <v>3.75</v>
      </c>
      <c r="G14" s="53">
        <f>ROUNDUP((K4*D14)+(K5*D14*0.75)+(K6*(D14*2)),0)</f>
        <v>0</v>
      </c>
      <c r="H14" s="53">
        <f>G14</f>
        <v>0</v>
      </c>
      <c r="I14" s="287"/>
      <c r="J14" s="287"/>
      <c r="K14" s="54" t="s">
        <v>82</v>
      </c>
      <c r="L14" s="55">
        <f>ROUNDUP((K4*M14)+(K5*M14*0.75)+(K6*(M14*2)),2)</f>
        <v>0</v>
      </c>
      <c r="M14" s="51">
        <v>0.01</v>
      </c>
      <c r="N14" s="56">
        <f t="shared" si="0"/>
        <v>0.01</v>
      </c>
      <c r="O14" s="57" t="s">
        <v>54</v>
      </c>
      <c r="P14" s="87"/>
      <c r="R14" s="257"/>
      <c r="S14" s="90"/>
      <c r="T14" s="72" t="s">
        <v>124</v>
      </c>
      <c r="U14" s="72"/>
      <c r="V14" s="73">
        <v>20</v>
      </c>
      <c r="W14" s="72" t="s">
        <v>124</v>
      </c>
      <c r="X14" s="73">
        <v>10</v>
      </c>
      <c r="Y14" s="97">
        <v>10</v>
      </c>
    </row>
    <row r="15" spans="1:25" ht="18.75" customHeight="1" x14ac:dyDescent="0.15">
      <c r="A15" s="257"/>
      <c r="B15" s="50"/>
      <c r="C15" s="50" t="s">
        <v>154</v>
      </c>
      <c r="D15" s="51">
        <v>5</v>
      </c>
      <c r="E15" s="52" t="s">
        <v>55</v>
      </c>
      <c r="F15" s="52">
        <f>ROUNDUP(D15*0.75,2)</f>
        <v>3.75</v>
      </c>
      <c r="G15" s="53">
        <f>ROUNDUP((K4*D15)+(K5*D15*0.75)+(K6*(D15*2)),0)</f>
        <v>0</v>
      </c>
      <c r="H15" s="53">
        <f>G15</f>
        <v>0</v>
      </c>
      <c r="I15" s="287"/>
      <c r="J15" s="287"/>
      <c r="K15" s="54" t="s">
        <v>44</v>
      </c>
      <c r="L15" s="55">
        <f>ROUNDUP((K4*M15)+(K5*M15*0.75)+(K6*(M15*2)),2)</f>
        <v>0</v>
      </c>
      <c r="M15" s="51">
        <v>1</v>
      </c>
      <c r="N15" s="56">
        <f t="shared" si="0"/>
        <v>0.75</v>
      </c>
      <c r="O15" s="57"/>
      <c r="P15" s="87"/>
      <c r="R15" s="257"/>
      <c r="S15" s="90"/>
      <c r="T15" s="72"/>
      <c r="U15" s="72" t="s">
        <v>276</v>
      </c>
      <c r="V15" s="73" t="s">
        <v>277</v>
      </c>
      <c r="W15" s="72"/>
      <c r="X15" s="73" t="s">
        <v>277</v>
      </c>
      <c r="Y15" s="97"/>
    </row>
    <row r="16" spans="1:25" ht="18.75" customHeight="1" x14ac:dyDescent="0.15">
      <c r="A16" s="257"/>
      <c r="B16" s="50"/>
      <c r="C16" s="50" t="s">
        <v>124</v>
      </c>
      <c r="D16" s="51">
        <v>20</v>
      </c>
      <c r="E16" s="52" t="s">
        <v>51</v>
      </c>
      <c r="F16" s="52">
        <f>ROUNDUP(D16*0.75,2)</f>
        <v>15</v>
      </c>
      <c r="G16" s="53">
        <f>ROUNDUP((K4*D16)+(K5*D16*0.75)+(K6*(D16*2)),0)</f>
        <v>0</v>
      </c>
      <c r="H16" s="53">
        <f>G16+(G16*3/100)</f>
        <v>0</v>
      </c>
      <c r="I16" s="287"/>
      <c r="J16" s="287"/>
      <c r="K16" s="54" t="s">
        <v>49</v>
      </c>
      <c r="L16" s="55">
        <f>ROUNDUP((K4*M16)+(K5*M16*0.75)+(K6*(M16*2)),2)</f>
        <v>0</v>
      </c>
      <c r="M16" s="51">
        <v>2.5</v>
      </c>
      <c r="N16" s="56">
        <f t="shared" si="0"/>
        <v>1.8800000000000001</v>
      </c>
      <c r="O16" s="57"/>
      <c r="P16" s="87"/>
      <c r="R16" s="257"/>
      <c r="S16" s="90"/>
      <c r="T16" s="72"/>
      <c r="U16" s="72" t="s">
        <v>278</v>
      </c>
      <c r="V16" s="73" t="s">
        <v>279</v>
      </c>
      <c r="W16" s="72"/>
      <c r="X16" s="73" t="s">
        <v>279</v>
      </c>
      <c r="Y16" s="97"/>
    </row>
    <row r="17" spans="1:25" ht="18.75" customHeight="1" x14ac:dyDescent="0.15">
      <c r="A17" s="257"/>
      <c r="B17" s="50"/>
      <c r="C17" s="50"/>
      <c r="D17" s="51"/>
      <c r="E17" s="52"/>
      <c r="F17" s="52"/>
      <c r="G17" s="53"/>
      <c r="H17" s="53"/>
      <c r="I17" s="287"/>
      <c r="J17" s="287"/>
      <c r="K17" s="54" t="s">
        <v>126</v>
      </c>
      <c r="L17" s="55">
        <f>ROUNDUP((K4*M17)+(K5*M17*0.75)+(K6*(M17*2)),2)</f>
        <v>0</v>
      </c>
      <c r="M17" s="51">
        <v>1.5</v>
      </c>
      <c r="N17" s="56">
        <f t="shared" si="0"/>
        <v>1.1300000000000001</v>
      </c>
      <c r="O17" s="57"/>
      <c r="P17" s="87"/>
      <c r="R17" s="257"/>
      <c r="S17" s="90"/>
      <c r="T17" s="72"/>
      <c r="U17" s="72"/>
      <c r="V17" s="73"/>
      <c r="W17" s="72"/>
      <c r="X17" s="73"/>
      <c r="Y17" s="97"/>
    </row>
    <row r="18" spans="1:25" ht="18.75" customHeight="1" x14ac:dyDescent="0.15">
      <c r="A18" s="257"/>
      <c r="B18" s="50"/>
      <c r="C18" s="50"/>
      <c r="D18" s="51"/>
      <c r="E18" s="52"/>
      <c r="F18" s="52"/>
      <c r="G18" s="53"/>
      <c r="H18" s="53"/>
      <c r="I18" s="287"/>
      <c r="J18" s="287"/>
      <c r="K18" s="54"/>
      <c r="L18" s="55"/>
      <c r="M18" s="51"/>
      <c r="N18" s="56"/>
      <c r="O18" s="57"/>
      <c r="P18" s="87"/>
      <c r="R18" s="257"/>
      <c r="S18" s="90"/>
      <c r="T18" s="72"/>
      <c r="U18" s="72"/>
      <c r="V18" s="73"/>
      <c r="W18" s="72"/>
      <c r="X18" s="73"/>
      <c r="Y18" s="97"/>
    </row>
    <row r="19" spans="1:25" ht="18.75" customHeight="1" x14ac:dyDescent="0.15">
      <c r="A19" s="257"/>
      <c r="B19" s="50"/>
      <c r="C19" s="50"/>
      <c r="D19" s="51"/>
      <c r="E19" s="52"/>
      <c r="F19" s="52"/>
      <c r="G19" s="53"/>
      <c r="H19" s="53"/>
      <c r="I19" s="287"/>
      <c r="J19" s="287"/>
      <c r="K19" s="54"/>
      <c r="L19" s="55"/>
      <c r="M19" s="51"/>
      <c r="N19" s="56"/>
      <c r="O19" s="57"/>
      <c r="P19" s="87"/>
      <c r="R19" s="257"/>
      <c r="S19" s="90"/>
      <c r="T19" s="72"/>
      <c r="U19" s="72"/>
      <c r="V19" s="73"/>
      <c r="W19" s="72"/>
      <c r="X19" s="73"/>
      <c r="Y19" s="97"/>
    </row>
    <row r="20" spans="1:25" ht="18.75" customHeight="1" x14ac:dyDescent="0.15">
      <c r="A20" s="257"/>
      <c r="B20" s="50"/>
      <c r="C20" s="50"/>
      <c r="D20" s="51"/>
      <c r="E20" s="52"/>
      <c r="F20" s="52"/>
      <c r="G20" s="53"/>
      <c r="H20" s="53"/>
      <c r="I20" s="287"/>
      <c r="J20" s="287"/>
      <c r="K20" s="54"/>
      <c r="L20" s="55"/>
      <c r="M20" s="51"/>
      <c r="N20" s="56"/>
      <c r="O20" s="57"/>
      <c r="P20" s="87"/>
      <c r="R20" s="257"/>
      <c r="S20" s="91"/>
      <c r="T20" s="74"/>
      <c r="U20" s="74"/>
      <c r="V20" s="75"/>
      <c r="W20" s="74"/>
      <c r="X20" s="75"/>
      <c r="Y20" s="98"/>
    </row>
    <row r="21" spans="1:25" ht="18.75" customHeight="1" x14ac:dyDescent="0.15">
      <c r="A21" s="257"/>
      <c r="B21" s="50"/>
      <c r="C21" s="50"/>
      <c r="D21" s="51"/>
      <c r="E21" s="52"/>
      <c r="F21" s="52"/>
      <c r="G21" s="53"/>
      <c r="H21" s="53"/>
      <c r="I21" s="287"/>
      <c r="J21" s="287"/>
      <c r="K21" s="54"/>
      <c r="L21" s="55"/>
      <c r="M21" s="51"/>
      <c r="N21" s="56"/>
      <c r="O21" s="57"/>
      <c r="P21" s="87"/>
      <c r="R21" s="257"/>
      <c r="S21" s="90" t="s">
        <v>280</v>
      </c>
      <c r="T21" s="72" t="s">
        <v>61</v>
      </c>
      <c r="U21" s="72"/>
      <c r="V21" s="73">
        <v>10</v>
      </c>
      <c r="W21" s="72" t="s">
        <v>61</v>
      </c>
      <c r="X21" s="73">
        <v>10</v>
      </c>
      <c r="Y21" s="97"/>
    </row>
    <row r="22" spans="1:25" ht="18.75" customHeight="1" x14ac:dyDescent="0.15">
      <c r="A22" s="257"/>
      <c r="B22" s="58"/>
      <c r="C22" s="58"/>
      <c r="D22" s="59"/>
      <c r="E22" s="60"/>
      <c r="F22" s="60"/>
      <c r="G22" s="61"/>
      <c r="H22" s="61"/>
      <c r="I22" s="288"/>
      <c r="J22" s="288"/>
      <c r="K22" s="62"/>
      <c r="L22" s="63"/>
      <c r="M22" s="59"/>
      <c r="N22" s="64"/>
      <c r="O22" s="65"/>
      <c r="P22" s="88"/>
      <c r="R22" s="257"/>
      <c r="S22" s="90"/>
      <c r="T22" s="72" t="s">
        <v>42</v>
      </c>
      <c r="U22" s="72"/>
      <c r="V22" s="73">
        <v>5</v>
      </c>
      <c r="W22" s="72" t="s">
        <v>42</v>
      </c>
      <c r="X22" s="73">
        <v>5</v>
      </c>
      <c r="Y22" s="97">
        <v>5</v>
      </c>
    </row>
    <row r="23" spans="1:25" ht="18.75" customHeight="1" x14ac:dyDescent="0.15">
      <c r="A23" s="257"/>
      <c r="B23" s="50" t="s">
        <v>155</v>
      </c>
      <c r="C23" s="50" t="s">
        <v>157</v>
      </c>
      <c r="D23" s="51">
        <v>10</v>
      </c>
      <c r="E23" s="52" t="s">
        <v>51</v>
      </c>
      <c r="F23" s="52">
        <f>ROUNDUP(D23*0.75,2)</f>
        <v>7.5</v>
      </c>
      <c r="G23" s="53">
        <f>ROUNDUP((K4*D23)+(K5*D23*0.75)+(K6*(D23*2)),0)</f>
        <v>0</v>
      </c>
      <c r="H23" s="53">
        <f>G23</f>
        <v>0</v>
      </c>
      <c r="I23" s="289" t="s">
        <v>156</v>
      </c>
      <c r="J23" s="290"/>
      <c r="K23" s="54" t="s">
        <v>57</v>
      </c>
      <c r="L23" s="55">
        <f>ROUNDUP((K4*M23)+(K5*M23*0.75)+(K6*(M23*2)),2)</f>
        <v>0</v>
      </c>
      <c r="M23" s="51">
        <v>0.3</v>
      </c>
      <c r="N23" s="56">
        <f>ROUNDUP(M23*0.75,2)</f>
        <v>0.23</v>
      </c>
      <c r="O23" s="57" t="s">
        <v>54</v>
      </c>
      <c r="P23" s="87"/>
      <c r="R23" s="257"/>
      <c r="S23" s="90"/>
      <c r="T23" s="72"/>
      <c r="U23" s="72"/>
      <c r="V23" s="73"/>
      <c r="W23" s="72"/>
      <c r="X23" s="73"/>
      <c r="Y23" s="97"/>
    </row>
    <row r="24" spans="1:25" ht="18.75" customHeight="1" x14ac:dyDescent="0.15">
      <c r="A24" s="257"/>
      <c r="B24" s="50"/>
      <c r="C24" s="50" t="s">
        <v>61</v>
      </c>
      <c r="D24" s="51">
        <v>10</v>
      </c>
      <c r="E24" s="52" t="s">
        <v>51</v>
      </c>
      <c r="F24" s="52">
        <f>ROUNDUP(D24*0.75,2)</f>
        <v>7.5</v>
      </c>
      <c r="G24" s="53">
        <f>ROUNDUP((K4*D24)+(K5*D24*0.75)+(K6*(D24*2)),0)</f>
        <v>0</v>
      </c>
      <c r="H24" s="53">
        <f>G24+(G24*2/100)</f>
        <v>0</v>
      </c>
      <c r="I24" s="287"/>
      <c r="J24" s="287"/>
      <c r="K24" s="54" t="s">
        <v>63</v>
      </c>
      <c r="L24" s="55">
        <f>ROUNDUP((K4*M24)+(K5*M24*0.75)+(K6*(M24*2)),2)</f>
        <v>0</v>
      </c>
      <c r="M24" s="51">
        <v>0.1</v>
      </c>
      <c r="N24" s="56">
        <f>ROUNDUP(M24*0.75,2)</f>
        <v>0.08</v>
      </c>
      <c r="O24" s="57"/>
      <c r="P24" s="87"/>
      <c r="R24" s="257"/>
      <c r="S24" s="90"/>
      <c r="T24" s="72"/>
      <c r="U24" s="72"/>
      <c r="V24" s="73"/>
      <c r="W24" s="72"/>
      <c r="X24" s="73"/>
      <c r="Y24" s="97"/>
    </row>
    <row r="25" spans="1:25" ht="18.75" customHeight="1" x14ac:dyDescent="0.15">
      <c r="A25" s="257"/>
      <c r="B25" s="50"/>
      <c r="C25" s="50" t="s">
        <v>42</v>
      </c>
      <c r="D25" s="51">
        <v>5</v>
      </c>
      <c r="E25" s="52" t="s">
        <v>51</v>
      </c>
      <c r="F25" s="52">
        <f>ROUNDUP(D25*0.75,2)</f>
        <v>3.75</v>
      </c>
      <c r="G25" s="53">
        <f>ROUNDUP((K4*D25)+(K5*D25*0.75)+(K6*(D25*2)),0)</f>
        <v>0</v>
      </c>
      <c r="H25" s="53">
        <f>G25+(G25*3/100)</f>
        <v>0</v>
      </c>
      <c r="I25" s="287"/>
      <c r="J25" s="287"/>
      <c r="K25" s="54" t="s">
        <v>64</v>
      </c>
      <c r="L25" s="55">
        <f>ROUNDUP((K4*M25)+(K5*M25*0.75)+(K6*(M25*2)),2)</f>
        <v>0</v>
      </c>
      <c r="M25" s="51">
        <v>4</v>
      </c>
      <c r="N25" s="56">
        <f>ROUNDUP(M25*0.75,2)</f>
        <v>3</v>
      </c>
      <c r="O25" s="57"/>
      <c r="P25" s="87" t="s">
        <v>65</v>
      </c>
      <c r="R25" s="257"/>
      <c r="S25" s="91"/>
      <c r="T25" s="74"/>
      <c r="U25" s="74"/>
      <c r="V25" s="75"/>
      <c r="W25" s="74"/>
      <c r="X25" s="75"/>
      <c r="Y25" s="98"/>
    </row>
    <row r="26" spans="1:25" ht="18.75" customHeight="1" x14ac:dyDescent="0.15">
      <c r="A26" s="257"/>
      <c r="B26" s="50"/>
      <c r="C26" s="50"/>
      <c r="D26" s="51"/>
      <c r="E26" s="52"/>
      <c r="F26" s="52"/>
      <c r="G26" s="53"/>
      <c r="H26" s="53"/>
      <c r="I26" s="287"/>
      <c r="J26" s="287"/>
      <c r="K26" s="54"/>
      <c r="L26" s="55"/>
      <c r="M26" s="51"/>
      <c r="N26" s="56"/>
      <c r="O26" s="57"/>
      <c r="P26" s="87"/>
      <c r="R26" s="257"/>
      <c r="S26" s="90" t="s">
        <v>88</v>
      </c>
      <c r="T26" s="72" t="s">
        <v>137</v>
      </c>
      <c r="U26" s="72"/>
      <c r="V26" s="73">
        <v>5</v>
      </c>
      <c r="W26" s="72"/>
      <c r="X26" s="73"/>
      <c r="Y26" s="97"/>
    </row>
    <row r="27" spans="1:25" ht="18.75" customHeight="1" x14ac:dyDescent="0.15">
      <c r="A27" s="257"/>
      <c r="B27" s="50"/>
      <c r="C27" s="50"/>
      <c r="D27" s="51"/>
      <c r="E27" s="52"/>
      <c r="F27" s="52"/>
      <c r="G27" s="53"/>
      <c r="H27" s="53"/>
      <c r="I27" s="287"/>
      <c r="J27" s="287"/>
      <c r="K27" s="54"/>
      <c r="L27" s="55"/>
      <c r="M27" s="51"/>
      <c r="N27" s="56"/>
      <c r="O27" s="57"/>
      <c r="P27" s="87"/>
      <c r="R27" s="257"/>
      <c r="S27" s="90"/>
      <c r="T27" s="72"/>
      <c r="U27" s="72" t="s">
        <v>86</v>
      </c>
      <c r="V27" s="73" t="s">
        <v>46</v>
      </c>
      <c r="W27" s="72"/>
      <c r="X27" s="73"/>
      <c r="Y27" s="97"/>
    </row>
    <row r="28" spans="1:25" ht="18.75" customHeight="1" x14ac:dyDescent="0.15">
      <c r="A28" s="257"/>
      <c r="B28" s="50"/>
      <c r="C28" s="50"/>
      <c r="D28" s="51"/>
      <c r="E28" s="52"/>
      <c r="F28" s="52"/>
      <c r="G28" s="53"/>
      <c r="H28" s="53"/>
      <c r="I28" s="287"/>
      <c r="J28" s="287"/>
      <c r="K28" s="54"/>
      <c r="L28" s="55"/>
      <c r="M28" s="51"/>
      <c r="N28" s="56"/>
      <c r="O28" s="57"/>
      <c r="P28" s="87"/>
      <c r="R28" s="257"/>
      <c r="S28" s="90"/>
      <c r="T28" s="72"/>
      <c r="U28" s="72" t="s">
        <v>92</v>
      </c>
      <c r="V28" s="73" t="s">
        <v>48</v>
      </c>
      <c r="W28" s="72"/>
      <c r="X28" s="73"/>
      <c r="Y28" s="97"/>
    </row>
    <row r="29" spans="1:25" ht="18.75" customHeight="1" x14ac:dyDescent="0.15">
      <c r="A29" s="257"/>
      <c r="B29" s="58"/>
      <c r="C29" s="58"/>
      <c r="D29" s="59"/>
      <c r="E29" s="60"/>
      <c r="F29" s="60"/>
      <c r="G29" s="61"/>
      <c r="H29" s="61"/>
      <c r="I29" s="288"/>
      <c r="J29" s="288"/>
      <c r="K29" s="62"/>
      <c r="L29" s="63"/>
      <c r="M29" s="59"/>
      <c r="N29" s="64"/>
      <c r="O29" s="65"/>
      <c r="P29" s="88"/>
      <c r="R29" s="257"/>
      <c r="S29" s="90"/>
      <c r="T29" s="72"/>
      <c r="U29" s="72"/>
      <c r="V29" s="73"/>
      <c r="W29" s="72"/>
      <c r="X29" s="73"/>
      <c r="Y29" s="97"/>
    </row>
    <row r="30" spans="1:25" ht="18.75" customHeight="1" thickBot="1" x14ac:dyDescent="0.2">
      <c r="A30" s="257"/>
      <c r="B30" s="50" t="s">
        <v>88</v>
      </c>
      <c r="C30" s="50" t="s">
        <v>137</v>
      </c>
      <c r="D30" s="51">
        <v>20</v>
      </c>
      <c r="E30" s="52" t="s">
        <v>51</v>
      </c>
      <c r="F30" s="52">
        <f>ROUNDUP(D30*0.75,2)</f>
        <v>15</v>
      </c>
      <c r="G30" s="53">
        <f>ROUNDUP((K4*D30)+(K5*D30*0.75)+(K6*(D30*2)),0)</f>
        <v>0</v>
      </c>
      <c r="H30" s="53">
        <f>G30+(G30*3/100)</f>
        <v>0</v>
      </c>
      <c r="I30" s="289" t="s">
        <v>89</v>
      </c>
      <c r="J30" s="290"/>
      <c r="K30" s="54" t="s">
        <v>87</v>
      </c>
      <c r="L30" s="55">
        <f>ROUNDUP((K4*M30)+(K5*M30*0.75)+(K6*(M30*2)),2)</f>
        <v>0</v>
      </c>
      <c r="M30" s="51">
        <v>100</v>
      </c>
      <c r="N30" s="56">
        <f>ROUNDUP(M30*0.75,2)</f>
        <v>75</v>
      </c>
      <c r="O30" s="57"/>
      <c r="P30" s="87"/>
      <c r="R30" s="258"/>
      <c r="S30" s="93"/>
      <c r="T30" s="94"/>
      <c r="U30" s="94"/>
      <c r="V30" s="95"/>
      <c r="W30" s="94"/>
      <c r="X30" s="95"/>
      <c r="Y30" s="99"/>
    </row>
    <row r="31" spans="1:25" ht="18.75" customHeight="1" x14ac:dyDescent="0.15">
      <c r="A31" s="257"/>
      <c r="B31" s="50"/>
      <c r="C31" s="50" t="s">
        <v>116</v>
      </c>
      <c r="D31" s="51">
        <v>2</v>
      </c>
      <c r="E31" s="52" t="s">
        <v>51</v>
      </c>
      <c r="F31" s="52">
        <f>ROUNDUP(D31*0.75,2)</f>
        <v>1.5</v>
      </c>
      <c r="G31" s="53">
        <f>ROUNDUP((K4*D31)+(K5*D31*0.75)+(K6*(D31*2)),0)</f>
        <v>0</v>
      </c>
      <c r="H31" s="53">
        <f>G31+(G31*10/100)</f>
        <v>0</v>
      </c>
      <c r="I31" s="287"/>
      <c r="J31" s="287"/>
      <c r="K31" s="54" t="s">
        <v>92</v>
      </c>
      <c r="L31" s="55">
        <f>ROUNDUP((K4*M31)+(K5*M31*0.75)+(K6*(M31*2)),2)</f>
        <v>0</v>
      </c>
      <c r="M31" s="51">
        <v>3</v>
      </c>
      <c r="N31" s="56">
        <f>ROUNDUP(M31*0.75,2)</f>
        <v>2.25</v>
      </c>
      <c r="O31" s="57"/>
      <c r="P31" s="87"/>
    </row>
    <row r="32" spans="1:25" ht="18.75" customHeight="1" x14ac:dyDescent="0.15">
      <c r="A32" s="257"/>
      <c r="B32" s="50"/>
      <c r="C32" s="50"/>
      <c r="D32" s="51"/>
      <c r="E32" s="52"/>
      <c r="F32" s="52"/>
      <c r="G32" s="53"/>
      <c r="H32" s="53"/>
      <c r="I32" s="287"/>
      <c r="J32" s="287"/>
      <c r="K32" s="54"/>
      <c r="L32" s="55"/>
      <c r="M32" s="51"/>
      <c r="N32" s="56"/>
      <c r="O32" s="57"/>
      <c r="P32" s="87"/>
    </row>
    <row r="33" spans="1:25" ht="18.75" customHeight="1" thickBot="1" x14ac:dyDescent="0.2">
      <c r="A33" s="258"/>
      <c r="B33" s="78"/>
      <c r="C33" s="78"/>
      <c r="D33" s="79"/>
      <c r="E33" s="80"/>
      <c r="F33" s="80"/>
      <c r="G33" s="81"/>
      <c r="H33" s="81"/>
      <c r="I33" s="291"/>
      <c r="J33" s="291"/>
      <c r="K33" s="82"/>
      <c r="L33" s="83"/>
      <c r="M33" s="79"/>
      <c r="N33" s="84"/>
      <c r="O33" s="85"/>
      <c r="P33" s="89"/>
    </row>
    <row r="36" spans="1:25" ht="18.75" customHeight="1" x14ac:dyDescent="0.15">
      <c r="S36" s="33"/>
      <c r="T36" s="33"/>
      <c r="U36" s="33"/>
      <c r="V36" s="34"/>
      <c r="W36" s="33"/>
      <c r="X36" s="34"/>
      <c r="Y36" s="34"/>
    </row>
    <row r="37" spans="1:25" ht="18.75" customHeight="1" x14ac:dyDescent="0.15">
      <c r="S37" s="33"/>
      <c r="T37" s="33"/>
      <c r="U37" s="33"/>
      <c r="V37" s="34"/>
      <c r="W37" s="33"/>
      <c r="X37" s="34"/>
      <c r="Y37" s="34"/>
    </row>
    <row r="38" spans="1:25" ht="18.75" customHeight="1" x14ac:dyDescent="0.15">
      <c r="S38" s="33"/>
      <c r="T38" s="33"/>
      <c r="U38" s="33"/>
      <c r="V38" s="34"/>
      <c r="W38" s="33"/>
      <c r="X38" s="34"/>
      <c r="Y38" s="34"/>
    </row>
    <row r="39" spans="1:25" ht="18.75" customHeight="1" x14ac:dyDescent="0.15">
      <c r="S39" s="33"/>
      <c r="T39" s="33"/>
      <c r="U39" s="33"/>
      <c r="V39" s="34"/>
      <c r="W39" s="33"/>
      <c r="X39" s="34"/>
      <c r="Y39" s="34"/>
    </row>
    <row r="40" spans="1:25" ht="18.75" customHeight="1" x14ac:dyDescent="0.15">
      <c r="S40" s="33"/>
      <c r="T40" s="33"/>
      <c r="U40" s="33"/>
      <c r="V40" s="34"/>
      <c r="W40" s="33"/>
      <c r="X40" s="34"/>
      <c r="Y40" s="34"/>
    </row>
    <row r="41" spans="1:25" ht="18.75" customHeight="1" x14ac:dyDescent="0.15">
      <c r="S41" s="33"/>
      <c r="T41" s="33"/>
      <c r="U41" s="33"/>
      <c r="V41" s="34"/>
      <c r="W41" s="33"/>
      <c r="X41" s="34"/>
      <c r="Y41" s="34"/>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sheetData>
  <mergeCells count="18">
    <mergeCell ref="W6:X6"/>
    <mergeCell ref="W7:X7"/>
    <mergeCell ref="I8:J8"/>
    <mergeCell ref="K8:L8"/>
    <mergeCell ref="A9:A33"/>
    <mergeCell ref="I9:J11"/>
    <mergeCell ref="R9:R30"/>
    <mergeCell ref="I12:J22"/>
    <mergeCell ref="I23:J29"/>
    <mergeCell ref="I30:J33"/>
    <mergeCell ref="A1:B1"/>
    <mergeCell ref="C1:K1"/>
    <mergeCell ref="K2:M2"/>
    <mergeCell ref="R5:V5"/>
    <mergeCell ref="O6:P6"/>
    <mergeCell ref="R6:T7"/>
    <mergeCell ref="A7:E7"/>
    <mergeCell ref="O7:P7"/>
  </mergeCells>
  <phoneticPr fontId="16"/>
  <printOptions horizontalCentered="1" verticalCentered="1"/>
  <pageMargins left="0.39370078740157483" right="0.39370078740157483" top="0.39370078740157483" bottom="0.39370078740157483" header="0.19685039370078741" footer="0.31496062992125984"/>
  <pageSetup paperSize="12" scale="4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103"/>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166</v>
      </c>
      <c r="B7" s="273"/>
      <c r="C7" s="273"/>
      <c r="D7" s="273"/>
      <c r="E7" s="273"/>
      <c r="F7" s="19"/>
      <c r="G7" s="19"/>
      <c r="H7" s="19"/>
      <c r="I7" s="4"/>
      <c r="J7" s="4"/>
      <c r="K7" s="106"/>
      <c r="L7" s="20"/>
      <c r="M7" s="3"/>
      <c r="N7" s="3"/>
      <c r="O7" s="274" t="s">
        <v>93</v>
      </c>
      <c r="P7" s="275"/>
      <c r="Q7" s="107"/>
      <c r="R7" s="269"/>
      <c r="S7" s="270"/>
      <c r="T7" s="271"/>
      <c r="U7" s="9" t="s">
        <v>17</v>
      </c>
      <c r="V7" s="9" t="s">
        <v>94</v>
      </c>
      <c r="W7" s="278" t="s">
        <v>19</v>
      </c>
      <c r="X7" s="279"/>
      <c r="Y7" s="21" t="s">
        <v>95</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50</v>
      </c>
      <c r="C9" s="42"/>
      <c r="D9" s="43"/>
      <c r="E9" s="44"/>
      <c r="F9" s="44"/>
      <c r="G9" s="45"/>
      <c r="H9" s="45"/>
      <c r="I9" s="285"/>
      <c r="J9" s="286"/>
      <c r="K9" s="46" t="s">
        <v>50</v>
      </c>
      <c r="L9" s="47">
        <f>ROUNDUP((K4*M9)+(K5*M9*0.75)+(K6*(M9*2)),2)</f>
        <v>0</v>
      </c>
      <c r="M9" s="43">
        <v>110</v>
      </c>
      <c r="N9" s="48">
        <f>ROUNDUP(M9*0.75,2)</f>
        <v>82.5</v>
      </c>
      <c r="O9" s="49"/>
      <c r="P9" s="86"/>
      <c r="R9" s="280" t="s">
        <v>70</v>
      </c>
      <c r="S9" s="100" t="s">
        <v>76</v>
      </c>
      <c r="T9" s="70" t="s">
        <v>76</v>
      </c>
      <c r="U9" s="70"/>
      <c r="V9" s="71" t="s">
        <v>77</v>
      </c>
      <c r="W9" s="70" t="s">
        <v>76</v>
      </c>
      <c r="X9" s="71" t="s">
        <v>78</v>
      </c>
      <c r="Y9" s="96">
        <v>30</v>
      </c>
    </row>
    <row r="10" spans="1:25" ht="18.75" customHeight="1" x14ac:dyDescent="0.15">
      <c r="A10" s="257"/>
      <c r="B10" s="50"/>
      <c r="C10" s="50"/>
      <c r="D10" s="51"/>
      <c r="E10" s="52"/>
      <c r="F10" s="52"/>
      <c r="G10" s="53"/>
      <c r="H10" s="53"/>
      <c r="I10" s="287"/>
      <c r="J10" s="287"/>
      <c r="K10" s="54"/>
      <c r="L10" s="55"/>
      <c r="M10" s="51"/>
      <c r="N10" s="56"/>
      <c r="O10" s="57"/>
      <c r="P10" s="87"/>
      <c r="R10" s="257"/>
      <c r="S10" s="91"/>
      <c r="T10" s="74"/>
      <c r="U10" s="74"/>
      <c r="V10" s="75"/>
      <c r="W10" s="74"/>
      <c r="X10" s="75"/>
      <c r="Y10" s="98"/>
    </row>
    <row r="11" spans="1:25" ht="18.75" customHeight="1" x14ac:dyDescent="0.15">
      <c r="A11" s="257"/>
      <c r="B11" s="58"/>
      <c r="C11" s="58"/>
      <c r="D11" s="59"/>
      <c r="E11" s="60"/>
      <c r="F11" s="60"/>
      <c r="G11" s="61"/>
      <c r="H11" s="61"/>
      <c r="I11" s="288"/>
      <c r="J11" s="288"/>
      <c r="K11" s="62"/>
      <c r="L11" s="63"/>
      <c r="M11" s="59"/>
      <c r="N11" s="64"/>
      <c r="O11" s="65"/>
      <c r="P11" s="88"/>
      <c r="R11" s="257"/>
      <c r="S11" s="90" t="s">
        <v>282</v>
      </c>
      <c r="T11" s="72" t="s">
        <v>158</v>
      </c>
      <c r="U11" s="72"/>
      <c r="V11" s="73">
        <v>20</v>
      </c>
      <c r="W11" s="72" t="s">
        <v>158</v>
      </c>
      <c r="X11" s="73">
        <v>10</v>
      </c>
      <c r="Y11" s="97">
        <v>5</v>
      </c>
    </row>
    <row r="12" spans="1:25" ht="18.75" customHeight="1" x14ac:dyDescent="0.15">
      <c r="A12" s="257"/>
      <c r="B12" s="50" t="s">
        <v>167</v>
      </c>
      <c r="C12" s="50" t="s">
        <v>158</v>
      </c>
      <c r="D12" s="51">
        <v>1</v>
      </c>
      <c r="E12" s="52" t="s">
        <v>102</v>
      </c>
      <c r="F12" s="52">
        <f>ROUNDUP(D12*0.75,2)</f>
        <v>0.75</v>
      </c>
      <c r="G12" s="53">
        <f>ROUNDUP((K4*D12)+(K5*D12*0.75)+(K6*(D12*2)),0)</f>
        <v>0</v>
      </c>
      <c r="H12" s="53">
        <f>G12</f>
        <v>0</v>
      </c>
      <c r="I12" s="289" t="s">
        <v>256</v>
      </c>
      <c r="J12" s="290"/>
      <c r="K12" s="54" t="s">
        <v>52</v>
      </c>
      <c r="L12" s="55">
        <f>ROUNDUP((K4*M12)+(K5*M12*0.75)+(K6*(M12*2)),2)</f>
        <v>0</v>
      </c>
      <c r="M12" s="51">
        <v>0.5</v>
      </c>
      <c r="N12" s="56">
        <f t="shared" ref="N12:N18" si="0">ROUNDUP(M12*0.75,2)</f>
        <v>0.38</v>
      </c>
      <c r="O12" s="57"/>
      <c r="P12" s="87"/>
      <c r="R12" s="257"/>
      <c r="S12" s="90"/>
      <c r="T12" s="72" t="s">
        <v>115</v>
      </c>
      <c r="U12" s="72"/>
      <c r="V12" s="73">
        <v>15</v>
      </c>
      <c r="W12" s="72" t="s">
        <v>115</v>
      </c>
      <c r="X12" s="73">
        <v>10</v>
      </c>
      <c r="Y12" s="97">
        <v>10</v>
      </c>
    </row>
    <row r="13" spans="1:25" ht="18.75" customHeight="1" x14ac:dyDescent="0.15">
      <c r="A13" s="257"/>
      <c r="B13" s="50"/>
      <c r="C13" s="50" t="s">
        <v>115</v>
      </c>
      <c r="D13" s="51">
        <v>20</v>
      </c>
      <c r="E13" s="52" t="s">
        <v>51</v>
      </c>
      <c r="F13" s="52">
        <f>ROUNDUP(D13*0.75,2)</f>
        <v>15</v>
      </c>
      <c r="G13" s="53">
        <f>ROUNDUP((K4*D13)+(K5*D13*0.75)+(K6*(D13*2)),0)</f>
        <v>0</v>
      </c>
      <c r="H13" s="53">
        <f>G13+(G13*10/100)</f>
        <v>0</v>
      </c>
      <c r="I13" s="287"/>
      <c r="J13" s="287"/>
      <c r="K13" s="54" t="s">
        <v>81</v>
      </c>
      <c r="L13" s="55">
        <f>ROUNDUP((K4*M13)+(K5*M13*0.75)+(K6*(M13*2)),2)</f>
        <v>0</v>
      </c>
      <c r="M13" s="51">
        <v>3</v>
      </c>
      <c r="N13" s="56">
        <f t="shared" si="0"/>
        <v>2.25</v>
      </c>
      <c r="O13" s="57"/>
      <c r="P13" s="87"/>
      <c r="R13" s="257"/>
      <c r="S13" s="90"/>
      <c r="T13" s="72"/>
      <c r="U13" s="72" t="s">
        <v>86</v>
      </c>
      <c r="V13" s="73" t="s">
        <v>46</v>
      </c>
      <c r="W13" s="72"/>
      <c r="X13" s="73" t="s">
        <v>46</v>
      </c>
      <c r="Y13" s="97"/>
    </row>
    <row r="14" spans="1:25" ht="18.75" customHeight="1" x14ac:dyDescent="0.15">
      <c r="A14" s="257"/>
      <c r="B14" s="50"/>
      <c r="C14" s="50"/>
      <c r="D14" s="51"/>
      <c r="E14" s="52"/>
      <c r="F14" s="52"/>
      <c r="G14" s="53"/>
      <c r="H14" s="53"/>
      <c r="I14" s="287"/>
      <c r="J14" s="287"/>
      <c r="K14" s="54" t="s">
        <v>44</v>
      </c>
      <c r="L14" s="55">
        <f>ROUNDUP((K4*M14)+(K5*M14*0.75)+(K6*(M14*2)),2)</f>
        <v>0</v>
      </c>
      <c r="M14" s="51">
        <v>6</v>
      </c>
      <c r="N14" s="56">
        <f t="shared" si="0"/>
        <v>4.5</v>
      </c>
      <c r="O14" s="57"/>
      <c r="P14" s="87"/>
      <c r="R14" s="257"/>
      <c r="S14" s="90"/>
      <c r="T14" s="72"/>
      <c r="U14" s="72" t="s">
        <v>267</v>
      </c>
      <c r="V14" s="73" t="s">
        <v>48</v>
      </c>
      <c r="W14" s="72"/>
      <c r="X14" s="73" t="s">
        <v>48</v>
      </c>
      <c r="Y14" s="97"/>
    </row>
    <row r="15" spans="1:25" ht="18.75" customHeight="1" x14ac:dyDescent="0.15">
      <c r="A15" s="257"/>
      <c r="B15" s="50"/>
      <c r="C15" s="50"/>
      <c r="D15" s="51"/>
      <c r="E15" s="52"/>
      <c r="F15" s="52"/>
      <c r="G15" s="53"/>
      <c r="H15" s="53"/>
      <c r="I15" s="287"/>
      <c r="J15" s="287"/>
      <c r="K15" s="54" t="s">
        <v>45</v>
      </c>
      <c r="L15" s="55">
        <f>ROUNDUP((K4*M15)+(K5*M15*0.75)+(K6*(M15*2)),2)</f>
        <v>0</v>
      </c>
      <c r="M15" s="51">
        <v>3</v>
      </c>
      <c r="N15" s="56">
        <f t="shared" si="0"/>
        <v>2.25</v>
      </c>
      <c r="O15" s="57"/>
      <c r="P15" s="87"/>
      <c r="R15" s="257"/>
      <c r="S15" s="90"/>
      <c r="T15" s="72"/>
      <c r="U15" s="72" t="s">
        <v>47</v>
      </c>
      <c r="V15" s="73" t="s">
        <v>48</v>
      </c>
      <c r="W15" s="72"/>
      <c r="X15" s="73" t="s">
        <v>48</v>
      </c>
      <c r="Y15" s="97"/>
    </row>
    <row r="16" spans="1:25" ht="18.75" customHeight="1" x14ac:dyDescent="0.15">
      <c r="A16" s="257"/>
      <c r="B16" s="50"/>
      <c r="C16" s="50"/>
      <c r="D16" s="51"/>
      <c r="E16" s="52"/>
      <c r="F16" s="52"/>
      <c r="G16" s="53"/>
      <c r="H16" s="53"/>
      <c r="I16" s="287"/>
      <c r="J16" s="287"/>
      <c r="K16" s="54" t="s">
        <v>84</v>
      </c>
      <c r="L16" s="55">
        <f>ROUNDUP((K4*M16)+(K5*M16*0.75)+(K6*(M16*2)),2)</f>
        <v>0</v>
      </c>
      <c r="M16" s="51">
        <v>2</v>
      </c>
      <c r="N16" s="56">
        <f t="shared" si="0"/>
        <v>1.5</v>
      </c>
      <c r="O16" s="57"/>
      <c r="P16" s="87" t="s">
        <v>54</v>
      </c>
      <c r="R16" s="257"/>
      <c r="S16" s="90"/>
      <c r="T16" s="72"/>
      <c r="U16" s="72"/>
      <c r="V16" s="73"/>
      <c r="W16" s="72"/>
      <c r="X16" s="73"/>
      <c r="Y16" s="97"/>
    </row>
    <row r="17" spans="1:25" ht="18.75" customHeight="1" x14ac:dyDescent="0.15">
      <c r="A17" s="257"/>
      <c r="B17" s="50"/>
      <c r="C17" s="50"/>
      <c r="D17" s="51"/>
      <c r="E17" s="52"/>
      <c r="F17" s="52"/>
      <c r="G17" s="53"/>
      <c r="H17" s="53"/>
      <c r="I17" s="287"/>
      <c r="J17" s="287"/>
      <c r="K17" s="54" t="s">
        <v>57</v>
      </c>
      <c r="L17" s="55">
        <f>ROUNDUP((K4*M17)+(K5*M17*0.75)+(K6*(M17*2)),2)</f>
        <v>0</v>
      </c>
      <c r="M17" s="51">
        <v>2</v>
      </c>
      <c r="N17" s="56">
        <f t="shared" si="0"/>
        <v>1.5</v>
      </c>
      <c r="O17" s="57"/>
      <c r="P17" s="87"/>
      <c r="R17" s="257"/>
      <c r="S17" s="90"/>
      <c r="T17" s="72"/>
      <c r="U17" s="72"/>
      <c r="V17" s="73"/>
      <c r="W17" s="72"/>
      <c r="X17" s="73"/>
      <c r="Y17" s="97"/>
    </row>
    <row r="18" spans="1:25" ht="18.75" customHeight="1" x14ac:dyDescent="0.15">
      <c r="A18" s="257"/>
      <c r="B18" s="50"/>
      <c r="C18" s="50"/>
      <c r="D18" s="51"/>
      <c r="E18" s="52"/>
      <c r="F18" s="52"/>
      <c r="G18" s="53"/>
      <c r="H18" s="53"/>
      <c r="I18" s="287"/>
      <c r="J18" s="287"/>
      <c r="K18" s="54" t="s">
        <v>103</v>
      </c>
      <c r="L18" s="55">
        <f>ROUNDUP((K4*M18)+(K5*M18*0.75)+(K6*(M18*2)),2)</f>
        <v>0</v>
      </c>
      <c r="M18" s="51">
        <v>1</v>
      </c>
      <c r="N18" s="56">
        <f t="shared" si="0"/>
        <v>0.75</v>
      </c>
      <c r="O18" s="57"/>
      <c r="P18" s="87"/>
      <c r="R18" s="257"/>
      <c r="S18" s="91"/>
      <c r="T18" s="74"/>
      <c r="U18" s="74"/>
      <c r="V18" s="75"/>
      <c r="W18" s="74"/>
      <c r="X18" s="75"/>
      <c r="Y18" s="98"/>
    </row>
    <row r="19" spans="1:25" ht="18.75" customHeight="1" x14ac:dyDescent="0.15">
      <c r="A19" s="257"/>
      <c r="B19" s="50"/>
      <c r="C19" s="50"/>
      <c r="D19" s="51"/>
      <c r="E19" s="52"/>
      <c r="F19" s="52"/>
      <c r="G19" s="53"/>
      <c r="H19" s="53"/>
      <c r="I19" s="287"/>
      <c r="J19" s="287"/>
      <c r="K19" s="54"/>
      <c r="L19" s="55"/>
      <c r="M19" s="51"/>
      <c r="N19" s="56"/>
      <c r="O19" s="57"/>
      <c r="P19" s="87"/>
      <c r="R19" s="257"/>
      <c r="S19" s="90" t="s">
        <v>283</v>
      </c>
      <c r="T19" s="72" t="s">
        <v>73</v>
      </c>
      <c r="U19" s="72"/>
      <c r="V19" s="102" t="s">
        <v>266</v>
      </c>
      <c r="W19" s="72" t="s">
        <v>73</v>
      </c>
      <c r="X19" s="73" t="s">
        <v>79</v>
      </c>
      <c r="Y19" s="97"/>
    </row>
    <row r="20" spans="1:25" ht="18.75" customHeight="1" x14ac:dyDescent="0.15">
      <c r="A20" s="257"/>
      <c r="B20" s="58"/>
      <c r="C20" s="58"/>
      <c r="D20" s="59"/>
      <c r="E20" s="60"/>
      <c r="F20" s="60"/>
      <c r="G20" s="61"/>
      <c r="H20" s="61"/>
      <c r="I20" s="288"/>
      <c r="J20" s="288"/>
      <c r="K20" s="62"/>
      <c r="L20" s="63"/>
      <c r="M20" s="59"/>
      <c r="N20" s="64"/>
      <c r="O20" s="65"/>
      <c r="P20" s="88"/>
      <c r="R20" s="257"/>
      <c r="S20" s="90"/>
      <c r="T20" s="72" t="s">
        <v>170</v>
      </c>
      <c r="U20" s="72"/>
      <c r="V20" s="73">
        <v>20</v>
      </c>
      <c r="W20" s="72" t="s">
        <v>170</v>
      </c>
      <c r="X20" s="73">
        <v>20</v>
      </c>
      <c r="Y20" s="97">
        <v>10</v>
      </c>
    </row>
    <row r="21" spans="1:25" ht="18.75" customHeight="1" x14ac:dyDescent="0.15">
      <c r="A21" s="257"/>
      <c r="B21" s="50" t="s">
        <v>168</v>
      </c>
      <c r="C21" s="50" t="s">
        <v>73</v>
      </c>
      <c r="D21" s="76">
        <v>0.5</v>
      </c>
      <c r="E21" s="52" t="s">
        <v>69</v>
      </c>
      <c r="F21" s="52">
        <f>ROUNDUP(D21*0.75,2)</f>
        <v>0.38</v>
      </c>
      <c r="G21" s="53">
        <f>ROUNDUP((K4*D21)+(K5*D21*0.75)+(K6*(D21*2)),0)</f>
        <v>0</v>
      </c>
      <c r="H21" s="53">
        <f>G21</f>
        <v>0</v>
      </c>
      <c r="I21" s="289" t="s">
        <v>169</v>
      </c>
      <c r="J21" s="290"/>
      <c r="K21" s="54" t="s">
        <v>85</v>
      </c>
      <c r="L21" s="55">
        <f>ROUNDUP((K4*M21)+(K5*M21*0.75)+(K6*(M21*2)),2)</f>
        <v>0</v>
      </c>
      <c r="M21" s="51">
        <v>1</v>
      </c>
      <c r="N21" s="56">
        <f>ROUNDUP(M21*0.75,2)</f>
        <v>0.75</v>
      </c>
      <c r="O21" s="57" t="s">
        <v>74</v>
      </c>
      <c r="P21" s="87"/>
      <c r="R21" s="257"/>
      <c r="S21" s="90"/>
      <c r="T21" s="72" t="s">
        <v>42</v>
      </c>
      <c r="U21" s="72"/>
      <c r="V21" s="73">
        <v>10</v>
      </c>
      <c r="W21" s="72" t="s">
        <v>42</v>
      </c>
      <c r="X21" s="73">
        <v>10</v>
      </c>
      <c r="Y21" s="97">
        <v>10</v>
      </c>
    </row>
    <row r="22" spans="1:25" ht="18.75" customHeight="1" x14ac:dyDescent="0.15">
      <c r="A22" s="257"/>
      <c r="B22" s="50"/>
      <c r="C22" s="50" t="s">
        <v>170</v>
      </c>
      <c r="D22" s="51">
        <v>30</v>
      </c>
      <c r="E22" s="52" t="s">
        <v>51</v>
      </c>
      <c r="F22" s="52">
        <f>ROUNDUP(D22*0.75,2)</f>
        <v>22.5</v>
      </c>
      <c r="G22" s="53">
        <f>ROUNDUP((K4*D22)+(K5*D22*0.75)+(K6*(D22*2)),0)</f>
        <v>0</v>
      </c>
      <c r="H22" s="53">
        <f>G22</f>
        <v>0</v>
      </c>
      <c r="I22" s="287"/>
      <c r="J22" s="287"/>
      <c r="K22" s="54" t="s">
        <v>63</v>
      </c>
      <c r="L22" s="55">
        <f>ROUNDUP((K4*M22)+(K5*M22*0.75)+(K6*(M22*2)),2)</f>
        <v>0</v>
      </c>
      <c r="M22" s="51">
        <v>0.1</v>
      </c>
      <c r="N22" s="56">
        <f>ROUNDUP(M22*0.75,2)</f>
        <v>0.08</v>
      </c>
      <c r="O22" s="57"/>
      <c r="P22" s="87"/>
      <c r="R22" s="257"/>
      <c r="S22" s="90"/>
      <c r="T22" s="72"/>
      <c r="U22" s="72" t="s">
        <v>86</v>
      </c>
      <c r="V22" s="73" t="s">
        <v>46</v>
      </c>
      <c r="W22" s="72"/>
      <c r="X22" s="73" t="s">
        <v>46</v>
      </c>
      <c r="Y22" s="97"/>
    </row>
    <row r="23" spans="1:25" ht="18.75" customHeight="1" x14ac:dyDescent="0.15">
      <c r="A23" s="257"/>
      <c r="B23" s="50"/>
      <c r="C23" s="50" t="s">
        <v>42</v>
      </c>
      <c r="D23" s="51">
        <v>10</v>
      </c>
      <c r="E23" s="52" t="s">
        <v>51</v>
      </c>
      <c r="F23" s="52">
        <f>ROUNDUP(D23*0.75,2)</f>
        <v>7.5</v>
      </c>
      <c r="G23" s="53">
        <f>ROUNDUP((K4*D23)+(K5*D23*0.75)+(K6*(D23*2)),0)</f>
        <v>0</v>
      </c>
      <c r="H23" s="53">
        <f>G23+(G23*3/100)</f>
        <v>0</v>
      </c>
      <c r="I23" s="287"/>
      <c r="J23" s="287"/>
      <c r="K23" s="54" t="s">
        <v>82</v>
      </c>
      <c r="L23" s="55">
        <f>ROUNDUP((K4*M23)+(K5*M23*0.75)+(K6*(M23*2)),2)</f>
        <v>0</v>
      </c>
      <c r="M23" s="51">
        <v>0.01</v>
      </c>
      <c r="N23" s="56">
        <f>ROUNDUP(M23*0.75,2)</f>
        <v>0.01</v>
      </c>
      <c r="O23" s="57"/>
      <c r="P23" s="87"/>
      <c r="R23" s="257"/>
      <c r="S23" s="90"/>
      <c r="T23" s="72"/>
      <c r="U23" s="72" t="s">
        <v>267</v>
      </c>
      <c r="V23" s="73" t="s">
        <v>48</v>
      </c>
      <c r="W23" s="72"/>
      <c r="X23" s="73" t="s">
        <v>48</v>
      </c>
      <c r="Y23" s="97"/>
    </row>
    <row r="24" spans="1:25" ht="18.75" customHeight="1" x14ac:dyDescent="0.15">
      <c r="A24" s="257"/>
      <c r="B24" s="50"/>
      <c r="C24" s="50"/>
      <c r="D24" s="51"/>
      <c r="E24" s="52"/>
      <c r="F24" s="52"/>
      <c r="G24" s="53"/>
      <c r="H24" s="53"/>
      <c r="I24" s="287"/>
      <c r="J24" s="287"/>
      <c r="K24" s="54" t="s">
        <v>84</v>
      </c>
      <c r="L24" s="55">
        <f>ROUNDUP((K4*M24)+(K5*M24*0.75)+(K6*(M24*2)),2)</f>
        <v>0</v>
      </c>
      <c r="M24" s="51">
        <v>0.5</v>
      </c>
      <c r="N24" s="56">
        <f>ROUNDUP(M24*0.75,2)</f>
        <v>0.38</v>
      </c>
      <c r="O24" s="57"/>
      <c r="P24" s="87" t="s">
        <v>54</v>
      </c>
      <c r="R24" s="257"/>
      <c r="S24" s="91"/>
      <c r="T24" s="74"/>
      <c r="U24" s="74" t="s">
        <v>47</v>
      </c>
      <c r="V24" s="75" t="s">
        <v>48</v>
      </c>
      <c r="W24" s="74"/>
      <c r="X24" s="75" t="s">
        <v>48</v>
      </c>
      <c r="Y24" s="98"/>
    </row>
    <row r="25" spans="1:25" ht="18.75" customHeight="1" x14ac:dyDescent="0.15">
      <c r="A25" s="257"/>
      <c r="B25" s="50"/>
      <c r="C25" s="50"/>
      <c r="D25" s="51"/>
      <c r="E25" s="52"/>
      <c r="F25" s="52"/>
      <c r="G25" s="53"/>
      <c r="H25" s="53"/>
      <c r="I25" s="287"/>
      <c r="J25" s="287"/>
      <c r="K25" s="54"/>
      <c r="L25" s="55"/>
      <c r="M25" s="51"/>
      <c r="N25" s="56"/>
      <c r="O25" s="57"/>
      <c r="P25" s="87"/>
      <c r="R25" s="257"/>
      <c r="S25" s="90" t="s">
        <v>88</v>
      </c>
      <c r="T25" s="72" t="s">
        <v>171</v>
      </c>
      <c r="U25" s="72"/>
      <c r="V25" s="73">
        <v>1</v>
      </c>
      <c r="W25" s="72" t="s">
        <v>171</v>
      </c>
      <c r="X25" s="73">
        <v>1</v>
      </c>
      <c r="Y25" s="97"/>
    </row>
    <row r="26" spans="1:25" ht="18.75" customHeight="1" x14ac:dyDescent="0.15">
      <c r="A26" s="257"/>
      <c r="B26" s="50"/>
      <c r="C26" s="50"/>
      <c r="D26" s="51"/>
      <c r="E26" s="52"/>
      <c r="F26" s="52"/>
      <c r="G26" s="53"/>
      <c r="H26" s="53"/>
      <c r="I26" s="287"/>
      <c r="J26" s="287"/>
      <c r="K26" s="54"/>
      <c r="L26" s="55"/>
      <c r="M26" s="51"/>
      <c r="N26" s="56"/>
      <c r="O26" s="57"/>
      <c r="P26" s="87"/>
      <c r="R26" s="257"/>
      <c r="S26" s="90"/>
      <c r="T26" s="72"/>
      <c r="U26" s="72" t="s">
        <v>86</v>
      </c>
      <c r="V26" s="73" t="s">
        <v>46</v>
      </c>
      <c r="W26" s="72"/>
      <c r="X26" s="73" t="s">
        <v>46</v>
      </c>
      <c r="Y26" s="97"/>
    </row>
    <row r="27" spans="1:25" ht="18.75" customHeight="1" x14ac:dyDescent="0.15">
      <c r="A27" s="257"/>
      <c r="B27" s="58"/>
      <c r="C27" s="58"/>
      <c r="D27" s="59"/>
      <c r="E27" s="60"/>
      <c r="F27" s="60"/>
      <c r="G27" s="61"/>
      <c r="H27" s="61"/>
      <c r="I27" s="288"/>
      <c r="J27" s="288"/>
      <c r="K27" s="62"/>
      <c r="L27" s="63"/>
      <c r="M27" s="59"/>
      <c r="N27" s="64"/>
      <c r="O27" s="65"/>
      <c r="P27" s="88"/>
      <c r="R27" s="257"/>
      <c r="S27" s="90"/>
      <c r="T27" s="72"/>
      <c r="U27" s="72" t="s">
        <v>92</v>
      </c>
      <c r="V27" s="73" t="s">
        <v>48</v>
      </c>
      <c r="W27" s="72"/>
      <c r="X27" s="73" t="s">
        <v>48</v>
      </c>
      <c r="Y27" s="97"/>
    </row>
    <row r="28" spans="1:25" ht="18.75" customHeight="1" x14ac:dyDescent="0.15">
      <c r="A28" s="257"/>
      <c r="B28" s="50" t="s">
        <v>88</v>
      </c>
      <c r="C28" s="50" t="s">
        <v>138</v>
      </c>
      <c r="D28" s="51">
        <v>3</v>
      </c>
      <c r="E28" s="52" t="s">
        <v>51</v>
      </c>
      <c r="F28" s="52">
        <f>ROUNDUP(D28*0.75,2)</f>
        <v>2.25</v>
      </c>
      <c r="G28" s="53">
        <f>ROUNDUP((K4*D28)+(K5*D28*0.75)+(K6*(D28*2)),0)</f>
        <v>0</v>
      </c>
      <c r="H28" s="53">
        <f>G28+(G28*40/100)</f>
        <v>0</v>
      </c>
      <c r="I28" s="289" t="s">
        <v>89</v>
      </c>
      <c r="J28" s="290"/>
      <c r="K28" s="54" t="s">
        <v>87</v>
      </c>
      <c r="L28" s="55">
        <f>ROUNDUP((K4*M28)+(K5*M28*0.75)+(K6*(M28*2)),2)</f>
        <v>0</v>
      </c>
      <c r="M28" s="51">
        <v>100</v>
      </c>
      <c r="N28" s="56">
        <f>ROUNDUP(M28*0.75,2)</f>
        <v>75</v>
      </c>
      <c r="O28" s="57"/>
      <c r="P28" s="87"/>
      <c r="R28" s="257"/>
      <c r="S28" s="90"/>
      <c r="T28" s="72"/>
      <c r="U28" s="72"/>
      <c r="V28" s="73"/>
      <c r="W28" s="72"/>
      <c r="X28" s="73"/>
      <c r="Y28" s="97"/>
    </row>
    <row r="29" spans="1:25" ht="18.75" customHeight="1" x14ac:dyDescent="0.15">
      <c r="A29" s="257"/>
      <c r="B29" s="50"/>
      <c r="C29" s="50" t="s">
        <v>171</v>
      </c>
      <c r="D29" s="51">
        <v>2</v>
      </c>
      <c r="E29" s="52" t="s">
        <v>69</v>
      </c>
      <c r="F29" s="52">
        <f>ROUNDUP(D29*0.75,2)</f>
        <v>1.5</v>
      </c>
      <c r="G29" s="53">
        <f>ROUNDUP((K4*D29)+(K5*D29*0.75)+(K6*(D29*2)),0)</f>
        <v>0</v>
      </c>
      <c r="H29" s="53">
        <f>G29</f>
        <v>0</v>
      </c>
      <c r="I29" s="287"/>
      <c r="J29" s="287"/>
      <c r="K29" s="54" t="s">
        <v>92</v>
      </c>
      <c r="L29" s="55">
        <f>ROUNDUP((K4*M29)+(K5*M29*0.75)+(K6*(M29*2)),2)</f>
        <v>0</v>
      </c>
      <c r="M29" s="51">
        <v>3</v>
      </c>
      <c r="N29" s="56">
        <f>ROUNDUP(M29*0.75,2)</f>
        <v>2.25</v>
      </c>
      <c r="O29" s="57" t="s">
        <v>54</v>
      </c>
      <c r="P29" s="87"/>
      <c r="R29" s="257"/>
      <c r="S29" s="91"/>
      <c r="T29" s="74"/>
      <c r="U29" s="74"/>
      <c r="V29" s="75"/>
      <c r="W29" s="74"/>
      <c r="X29" s="75"/>
      <c r="Y29" s="98"/>
    </row>
    <row r="30" spans="1:25" ht="18.75" customHeight="1" thickBot="1" x14ac:dyDescent="0.2">
      <c r="A30" s="257"/>
      <c r="B30" s="50"/>
      <c r="C30" s="50"/>
      <c r="D30" s="51"/>
      <c r="E30" s="52"/>
      <c r="F30" s="52"/>
      <c r="G30" s="53"/>
      <c r="H30" s="53"/>
      <c r="I30" s="287"/>
      <c r="J30" s="287"/>
      <c r="K30" s="54"/>
      <c r="L30" s="55"/>
      <c r="M30" s="51"/>
      <c r="N30" s="56"/>
      <c r="O30" s="57"/>
      <c r="P30" s="87"/>
      <c r="R30" s="258"/>
      <c r="S30" s="93" t="s">
        <v>108</v>
      </c>
      <c r="T30" s="94" t="s">
        <v>109</v>
      </c>
      <c r="U30" s="94"/>
      <c r="V30" s="95">
        <v>0</v>
      </c>
      <c r="W30" s="94" t="s">
        <v>109</v>
      </c>
      <c r="X30" s="95">
        <v>0</v>
      </c>
      <c r="Y30" s="99">
        <v>0</v>
      </c>
    </row>
    <row r="31" spans="1:25" ht="18.75" customHeight="1" x14ac:dyDescent="0.15">
      <c r="A31" s="257"/>
      <c r="B31" s="58"/>
      <c r="C31" s="58"/>
      <c r="D31" s="59"/>
      <c r="E31" s="60"/>
      <c r="F31" s="60"/>
      <c r="G31" s="61"/>
      <c r="H31" s="61"/>
      <c r="I31" s="288"/>
      <c r="J31" s="288"/>
      <c r="K31" s="62"/>
      <c r="L31" s="63"/>
      <c r="M31" s="59"/>
      <c r="N31" s="64"/>
      <c r="O31" s="65"/>
      <c r="P31" s="88"/>
    </row>
    <row r="32" spans="1:25" ht="18.75" customHeight="1" x14ac:dyDescent="0.15">
      <c r="A32" s="257"/>
      <c r="B32" s="50" t="s">
        <v>108</v>
      </c>
      <c r="C32" s="50" t="s">
        <v>109</v>
      </c>
      <c r="D32" s="76">
        <v>0.16666666666666666</v>
      </c>
      <c r="E32" s="52" t="s">
        <v>69</v>
      </c>
      <c r="F32" s="52">
        <f>ROUNDUP(D32*0.75,2)</f>
        <v>0.13</v>
      </c>
      <c r="G32" s="53">
        <f>ROUNDUP((K4*D32)+(K5*D32*0.75)+(K6*(D32*2)),0)</f>
        <v>0</v>
      </c>
      <c r="H32" s="53">
        <f>G32</f>
        <v>0</v>
      </c>
      <c r="I32" s="289" t="s">
        <v>67</v>
      </c>
      <c r="J32" s="290"/>
      <c r="K32" s="54"/>
      <c r="L32" s="55"/>
      <c r="M32" s="51"/>
      <c r="N32" s="56"/>
      <c r="O32" s="57"/>
      <c r="P32" s="87"/>
    </row>
    <row r="33" spans="1:25" ht="18.75" customHeight="1" x14ac:dyDescent="0.15">
      <c r="A33" s="257"/>
      <c r="B33" s="50"/>
      <c r="C33" s="50"/>
      <c r="D33" s="51"/>
      <c r="E33" s="52"/>
      <c r="F33" s="52"/>
      <c r="G33" s="53"/>
      <c r="H33" s="53"/>
      <c r="I33" s="287"/>
      <c r="J33" s="287"/>
      <c r="K33" s="54"/>
      <c r="L33" s="55"/>
      <c r="M33" s="51"/>
      <c r="N33" s="56"/>
      <c r="O33" s="57"/>
      <c r="P33" s="87"/>
    </row>
    <row r="34" spans="1:25" ht="18.75" customHeight="1" thickBot="1" x14ac:dyDescent="0.2">
      <c r="A34" s="258"/>
      <c r="B34" s="78"/>
      <c r="C34" s="78"/>
      <c r="D34" s="79"/>
      <c r="E34" s="80"/>
      <c r="F34" s="80"/>
      <c r="G34" s="81"/>
      <c r="H34" s="81"/>
      <c r="I34" s="291"/>
      <c r="J34" s="291"/>
      <c r="K34" s="82"/>
      <c r="L34" s="83"/>
      <c r="M34" s="79"/>
      <c r="N34" s="84"/>
      <c r="O34" s="85"/>
      <c r="P34" s="89"/>
    </row>
    <row r="40" spans="1:25" ht="18.75" customHeight="1" x14ac:dyDescent="0.15">
      <c r="S40" s="33"/>
      <c r="T40" s="33"/>
      <c r="U40" s="33"/>
      <c r="V40" s="34"/>
      <c r="W40" s="33"/>
      <c r="X40" s="34"/>
      <c r="Y40" s="34"/>
    </row>
    <row r="41" spans="1:25" ht="18.75" customHeight="1" x14ac:dyDescent="0.15">
      <c r="S41" s="33"/>
      <c r="T41" s="33"/>
      <c r="U41" s="33"/>
      <c r="V41" s="34"/>
      <c r="W41" s="33"/>
      <c r="X41" s="34"/>
      <c r="Y41" s="34"/>
    </row>
    <row r="42" spans="1:25" ht="18.75" customHeight="1" x14ac:dyDescent="0.15">
      <c r="S42" s="33"/>
      <c r="T42" s="33"/>
      <c r="U42" s="33"/>
      <c r="V42" s="34"/>
      <c r="W42" s="33"/>
      <c r="X42" s="34"/>
      <c r="Y42" s="34"/>
    </row>
    <row r="43" spans="1:25" ht="18.75" customHeight="1" x14ac:dyDescent="0.15">
      <c r="S43" s="33"/>
      <c r="T43" s="33"/>
      <c r="U43" s="33"/>
      <c r="V43" s="34"/>
      <c r="W43" s="33"/>
      <c r="X43" s="34"/>
      <c r="Y43" s="34"/>
    </row>
    <row r="44" spans="1:25" ht="18.75" customHeight="1" x14ac:dyDescent="0.15">
      <c r="S44" s="33"/>
      <c r="T44" s="33"/>
      <c r="U44" s="33"/>
      <c r="V44" s="34"/>
      <c r="W44" s="33"/>
      <c r="X44" s="34"/>
      <c r="Y44" s="34"/>
    </row>
    <row r="45" spans="1:25" ht="18.75" customHeight="1" x14ac:dyDescent="0.15">
      <c r="S45" s="33"/>
      <c r="T45" s="33"/>
      <c r="U45" s="33"/>
      <c r="V45" s="34"/>
      <c r="W45" s="33"/>
      <c r="X45" s="34"/>
      <c r="Y45" s="34"/>
    </row>
    <row r="46" spans="1:25" ht="18.75" customHeight="1" x14ac:dyDescent="0.15">
      <c r="S46" s="33"/>
      <c r="T46" s="33"/>
      <c r="U46" s="33"/>
      <c r="V46" s="34"/>
      <c r="W46" s="33"/>
      <c r="X46" s="34"/>
      <c r="Y46" s="34"/>
    </row>
    <row r="47" spans="1:25" ht="18.75" customHeight="1" x14ac:dyDescent="0.15">
      <c r="S47" s="33"/>
      <c r="T47" s="33"/>
      <c r="U47" s="33"/>
      <c r="V47" s="34"/>
      <c r="W47" s="33"/>
      <c r="X47" s="34"/>
      <c r="Y47" s="34"/>
    </row>
    <row r="48" spans="1: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row r="85" spans="19:25" ht="18.75" customHeight="1" x14ac:dyDescent="0.15">
      <c r="S85" s="33"/>
      <c r="T85" s="33"/>
      <c r="U85" s="33"/>
      <c r="V85" s="34"/>
      <c r="W85" s="33"/>
      <c r="X85" s="34"/>
      <c r="Y85" s="34"/>
    </row>
    <row r="86" spans="19:25" ht="18.75" customHeight="1" x14ac:dyDescent="0.15">
      <c r="S86" s="33"/>
      <c r="T86" s="33"/>
      <c r="U86" s="33"/>
      <c r="V86" s="34"/>
      <c r="W86" s="33"/>
      <c r="X86" s="34"/>
      <c r="Y86" s="34"/>
    </row>
    <row r="87" spans="19:25" ht="18.75" customHeight="1" x14ac:dyDescent="0.15">
      <c r="S87" s="33"/>
      <c r="T87" s="33"/>
      <c r="U87" s="33"/>
      <c r="V87" s="34"/>
      <c r="W87" s="33"/>
      <c r="X87" s="34"/>
      <c r="Y87" s="34"/>
    </row>
    <row r="88" spans="19:25" ht="18.75" customHeight="1" x14ac:dyDescent="0.15">
      <c r="S88" s="33"/>
      <c r="T88" s="33"/>
      <c r="U88" s="33"/>
      <c r="V88" s="34"/>
      <c r="W88" s="33"/>
      <c r="X88" s="34"/>
      <c r="Y88" s="34"/>
    </row>
    <row r="89" spans="19:25" ht="18.75" customHeight="1" x14ac:dyDescent="0.15">
      <c r="S89" s="33"/>
      <c r="T89" s="33"/>
      <c r="U89" s="33"/>
      <c r="V89" s="34"/>
      <c r="W89" s="33"/>
      <c r="X89" s="34"/>
      <c r="Y89" s="34"/>
    </row>
    <row r="90" spans="19:25" ht="18.75" customHeight="1" x14ac:dyDescent="0.15">
      <c r="S90" s="33"/>
      <c r="T90" s="33"/>
      <c r="U90" s="33"/>
      <c r="V90" s="34"/>
      <c r="W90" s="33"/>
      <c r="X90" s="34"/>
      <c r="Y90" s="34"/>
    </row>
    <row r="91" spans="19:25" ht="18.75" customHeight="1" x14ac:dyDescent="0.15">
      <c r="S91" s="33"/>
      <c r="T91" s="33"/>
      <c r="U91" s="33"/>
      <c r="V91" s="34"/>
      <c r="W91" s="33"/>
      <c r="X91" s="34"/>
      <c r="Y91" s="34"/>
    </row>
    <row r="92" spans="19:25" ht="18.75" customHeight="1" x14ac:dyDescent="0.15">
      <c r="S92" s="33"/>
      <c r="T92" s="33"/>
      <c r="U92" s="33"/>
      <c r="V92" s="34"/>
      <c r="W92" s="33"/>
      <c r="X92" s="34"/>
      <c r="Y92" s="34"/>
    </row>
    <row r="93" spans="19:25" ht="18.75" customHeight="1" x14ac:dyDescent="0.15">
      <c r="S93" s="33"/>
      <c r="T93" s="33"/>
      <c r="U93" s="33"/>
      <c r="V93" s="34"/>
      <c r="W93" s="33"/>
      <c r="X93" s="34"/>
      <c r="Y93" s="34"/>
    </row>
    <row r="94" spans="19:25" ht="18.75" customHeight="1" x14ac:dyDescent="0.15">
      <c r="S94" s="33"/>
      <c r="T94" s="33"/>
      <c r="U94" s="33"/>
      <c r="V94" s="34"/>
      <c r="W94" s="33"/>
      <c r="X94" s="34"/>
      <c r="Y94" s="34"/>
    </row>
    <row r="95" spans="19:25" ht="18.75" customHeight="1" x14ac:dyDescent="0.15">
      <c r="S95" s="33"/>
      <c r="T95" s="33"/>
      <c r="U95" s="33"/>
      <c r="V95" s="34"/>
      <c r="W95" s="33"/>
      <c r="X95" s="34"/>
      <c r="Y95" s="34"/>
    </row>
    <row r="96" spans="19:25" ht="18.75" customHeight="1" x14ac:dyDescent="0.15">
      <c r="S96" s="33"/>
      <c r="T96" s="33"/>
      <c r="U96" s="33"/>
      <c r="V96" s="34"/>
      <c r="W96" s="33"/>
      <c r="X96" s="34"/>
      <c r="Y96" s="34"/>
    </row>
    <row r="97" spans="19:25" ht="18.75" customHeight="1" x14ac:dyDescent="0.15">
      <c r="S97" s="33"/>
      <c r="T97" s="33"/>
      <c r="U97" s="33"/>
      <c r="V97" s="34"/>
      <c r="W97" s="33"/>
      <c r="X97" s="34"/>
      <c r="Y97" s="34"/>
    </row>
    <row r="98" spans="19:25" ht="18.75" customHeight="1" x14ac:dyDescent="0.15">
      <c r="S98" s="33"/>
      <c r="T98" s="33"/>
      <c r="U98" s="33"/>
      <c r="V98" s="34"/>
      <c r="W98" s="33"/>
      <c r="X98" s="34"/>
      <c r="Y98" s="34"/>
    </row>
    <row r="99" spans="19:25" ht="18.75" customHeight="1" x14ac:dyDescent="0.15">
      <c r="S99" s="33"/>
      <c r="T99" s="33"/>
      <c r="U99" s="33"/>
      <c r="V99" s="34"/>
      <c r="W99" s="33"/>
      <c r="X99" s="34"/>
      <c r="Y99" s="34"/>
    </row>
    <row r="100" spans="19:25" ht="18.75" customHeight="1" x14ac:dyDescent="0.15">
      <c r="S100" s="33"/>
      <c r="T100" s="33"/>
      <c r="U100" s="33"/>
      <c r="V100" s="34"/>
      <c r="W100" s="33"/>
      <c r="X100" s="34"/>
      <c r="Y100" s="34"/>
    </row>
    <row r="101" spans="19:25" ht="18.75" customHeight="1" x14ac:dyDescent="0.15">
      <c r="S101" s="33"/>
      <c r="T101" s="33"/>
      <c r="U101" s="33"/>
      <c r="V101" s="34"/>
      <c r="W101" s="33"/>
      <c r="X101" s="34"/>
      <c r="Y101" s="34"/>
    </row>
    <row r="102" spans="19:25" ht="18.75" customHeight="1" x14ac:dyDescent="0.15">
      <c r="S102" s="33"/>
      <c r="T102" s="33"/>
      <c r="U102" s="33"/>
      <c r="V102" s="34"/>
      <c r="W102" s="33"/>
      <c r="X102" s="34"/>
      <c r="Y102" s="34"/>
    </row>
    <row r="103" spans="19:25" ht="18.75" customHeight="1" x14ac:dyDescent="0.15">
      <c r="S103" s="33"/>
      <c r="T103" s="33"/>
      <c r="U103" s="33"/>
      <c r="V103" s="34"/>
      <c r="W103" s="33"/>
      <c r="X103" s="34"/>
      <c r="Y103" s="34"/>
    </row>
  </sheetData>
  <mergeCells count="19">
    <mergeCell ref="I32:J34"/>
    <mergeCell ref="A9:A34"/>
    <mergeCell ref="R9:R30"/>
    <mergeCell ref="I28:J31"/>
    <mergeCell ref="I8:J8"/>
    <mergeCell ref="K8:L8"/>
    <mergeCell ref="I9:J11"/>
    <mergeCell ref="I12:J20"/>
    <mergeCell ref="I21:J27"/>
    <mergeCell ref="W6:X6"/>
    <mergeCell ref="W7:X7"/>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84"/>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2" width="18" style="4" customWidth="1"/>
    <col min="23" max="23" width="21.25" style="4" customWidth="1"/>
    <col min="24" max="25" width="18" style="4" customWidth="1"/>
    <col min="26" max="16384" width="9" style="4"/>
  </cols>
  <sheetData>
    <row r="1" spans="1:25" ht="30.75" customHeight="1" x14ac:dyDescent="0.15">
      <c r="A1" s="259" t="s">
        <v>0</v>
      </c>
      <c r="B1" s="259"/>
      <c r="C1" s="260" t="s">
        <v>1</v>
      </c>
      <c r="D1" s="260"/>
      <c r="E1" s="260"/>
      <c r="F1" s="260"/>
      <c r="G1" s="260"/>
      <c r="H1" s="260"/>
      <c r="I1" s="260"/>
      <c r="J1" s="260"/>
      <c r="K1" s="260"/>
      <c r="L1" s="3"/>
      <c r="M1" s="3"/>
      <c r="N1" s="3"/>
      <c r="O1" s="4"/>
      <c r="P1" s="4"/>
      <c r="Q1" s="4"/>
    </row>
    <row r="2" spans="1:25" ht="18.75" customHeight="1" x14ac:dyDescent="0.15">
      <c r="A2" s="1"/>
      <c r="B2" s="1"/>
      <c r="C2" s="2"/>
      <c r="D2" s="5"/>
      <c r="E2" s="2"/>
      <c r="F2" s="6"/>
      <c r="G2" s="6"/>
      <c r="H2" s="6"/>
      <c r="I2" s="2"/>
      <c r="J2" s="2"/>
      <c r="K2" s="261" t="s">
        <v>2</v>
      </c>
      <c r="L2" s="261"/>
      <c r="M2" s="261"/>
      <c r="N2" s="3"/>
      <c r="O2" s="4"/>
      <c r="P2" s="4"/>
      <c r="Q2" s="4"/>
    </row>
    <row r="3" spans="1:25" ht="15.75" customHeight="1" x14ac:dyDescent="0.15">
      <c r="A3" s="1"/>
      <c r="B3" s="1"/>
      <c r="C3" s="2"/>
      <c r="D3" s="5"/>
      <c r="E3" s="2"/>
      <c r="F3" s="6"/>
      <c r="G3" s="7"/>
      <c r="H3" s="7"/>
      <c r="I3" s="2"/>
      <c r="J3" s="8"/>
      <c r="K3" s="9" t="s">
        <v>3</v>
      </c>
      <c r="L3" s="10" t="s">
        <v>4</v>
      </c>
      <c r="M3" s="10" t="s">
        <v>5</v>
      </c>
      <c r="N3" s="11"/>
      <c r="O3" s="4"/>
      <c r="P3" s="4"/>
      <c r="Q3" s="4"/>
    </row>
    <row r="4" spans="1:25" ht="30" customHeight="1" x14ac:dyDescent="0.15">
      <c r="A4" s="1"/>
      <c r="B4" s="1"/>
      <c r="C4" s="2"/>
      <c r="D4" s="5"/>
      <c r="E4" s="2"/>
      <c r="F4" s="6"/>
      <c r="G4" s="7"/>
      <c r="H4" s="7"/>
      <c r="I4" s="2"/>
      <c r="J4" s="12" t="s">
        <v>6</v>
      </c>
      <c r="K4" s="13"/>
      <c r="L4" s="14"/>
      <c r="M4" s="14"/>
      <c r="N4" s="15"/>
      <c r="O4" s="4"/>
      <c r="P4" s="4"/>
      <c r="Q4" s="4"/>
    </row>
    <row r="5" spans="1:25" ht="30" customHeight="1" thickBot="1" x14ac:dyDescent="0.2">
      <c r="A5" s="1"/>
      <c r="B5" s="1"/>
      <c r="C5" s="2"/>
      <c r="D5" s="5"/>
      <c r="E5" s="2"/>
      <c r="F5" s="6"/>
      <c r="G5" s="7"/>
      <c r="H5" s="7"/>
      <c r="I5" s="2"/>
      <c r="J5" s="12" t="s">
        <v>7</v>
      </c>
      <c r="K5" s="13"/>
      <c r="L5" s="14"/>
      <c r="M5" s="14"/>
      <c r="N5" s="15"/>
      <c r="O5" s="4"/>
      <c r="P5" s="4"/>
      <c r="Q5" s="4"/>
      <c r="R5" s="262" t="s">
        <v>8</v>
      </c>
      <c r="S5" s="263"/>
      <c r="T5" s="263"/>
      <c r="U5" s="263"/>
      <c r="V5" s="263"/>
      <c r="W5" s="104"/>
    </row>
    <row r="6" spans="1:25" ht="30" customHeight="1" x14ac:dyDescent="0.15">
      <c r="A6" s="1"/>
      <c r="B6" s="1"/>
      <c r="C6" s="2"/>
      <c r="D6" s="5"/>
      <c r="E6" s="2"/>
      <c r="F6" s="6"/>
      <c r="G6" s="16"/>
      <c r="H6" s="16"/>
      <c r="I6" s="2"/>
      <c r="J6" s="12" t="s">
        <v>9</v>
      </c>
      <c r="K6" s="13"/>
      <c r="L6" s="14"/>
      <c r="M6" s="14"/>
      <c r="N6" s="15"/>
      <c r="O6" s="264" t="s">
        <v>10</v>
      </c>
      <c r="P6" s="265"/>
      <c r="Q6" s="105"/>
      <c r="R6" s="266" t="s">
        <v>11</v>
      </c>
      <c r="S6" s="267"/>
      <c r="T6" s="268"/>
      <c r="U6" s="17" t="s">
        <v>12</v>
      </c>
      <c r="V6" s="17" t="s">
        <v>13</v>
      </c>
      <c r="W6" s="276" t="s">
        <v>14</v>
      </c>
      <c r="X6" s="277"/>
      <c r="Y6" s="18" t="s">
        <v>15</v>
      </c>
    </row>
    <row r="7" spans="1:25" ht="24" customHeight="1" thickBot="1" x14ac:dyDescent="0.3">
      <c r="A7" s="272" t="s">
        <v>173</v>
      </c>
      <c r="B7" s="273"/>
      <c r="C7" s="273"/>
      <c r="D7" s="273"/>
      <c r="E7" s="273"/>
      <c r="F7" s="19"/>
      <c r="G7" s="19"/>
      <c r="H7" s="19"/>
      <c r="I7" s="4"/>
      <c r="J7" s="4"/>
      <c r="K7" s="106"/>
      <c r="L7" s="20"/>
      <c r="M7" s="3"/>
      <c r="N7" s="3"/>
      <c r="O7" s="274" t="s">
        <v>93</v>
      </c>
      <c r="P7" s="275"/>
      <c r="Q7" s="107"/>
      <c r="R7" s="269"/>
      <c r="S7" s="270"/>
      <c r="T7" s="271"/>
      <c r="U7" s="9" t="s">
        <v>17</v>
      </c>
      <c r="V7" s="9" t="s">
        <v>94</v>
      </c>
      <c r="W7" s="278" t="s">
        <v>19</v>
      </c>
      <c r="X7" s="279"/>
      <c r="Y7" s="21" t="s">
        <v>95</v>
      </c>
    </row>
    <row r="8" spans="1:25" ht="21.75" thickBot="1" x14ac:dyDescent="0.2">
      <c r="A8" s="77"/>
      <c r="B8" s="35" t="s">
        <v>21</v>
      </c>
      <c r="C8" s="35" t="s">
        <v>22</v>
      </c>
      <c r="D8" s="36" t="s">
        <v>23</v>
      </c>
      <c r="E8" s="35" t="s">
        <v>24</v>
      </c>
      <c r="F8" s="37" t="s">
        <v>25</v>
      </c>
      <c r="G8" s="37" t="s">
        <v>26</v>
      </c>
      <c r="H8" s="118" t="s">
        <v>27</v>
      </c>
      <c r="I8" s="281" t="s">
        <v>28</v>
      </c>
      <c r="J8" s="282"/>
      <c r="K8" s="283" t="s">
        <v>29</v>
      </c>
      <c r="L8" s="284"/>
      <c r="M8" s="38" t="s">
        <v>30</v>
      </c>
      <c r="N8" s="39" t="s">
        <v>31</v>
      </c>
      <c r="O8" s="40" t="s">
        <v>32</v>
      </c>
      <c r="P8" s="41" t="s">
        <v>33</v>
      </c>
      <c r="Q8" s="22"/>
      <c r="R8" s="92"/>
      <c r="S8" s="66" t="s">
        <v>21</v>
      </c>
      <c r="T8" s="67" t="s">
        <v>34</v>
      </c>
      <c r="U8" s="68" t="s">
        <v>33</v>
      </c>
      <c r="V8" s="68" t="s">
        <v>35</v>
      </c>
      <c r="W8" s="67" t="s">
        <v>34</v>
      </c>
      <c r="X8" s="68" t="s">
        <v>35</v>
      </c>
      <c r="Y8" s="69" t="s">
        <v>35</v>
      </c>
    </row>
    <row r="9" spans="1:25" ht="18.75" customHeight="1" x14ac:dyDescent="0.15">
      <c r="A9" s="256" t="s">
        <v>70</v>
      </c>
      <c r="B9" s="42" t="s">
        <v>174</v>
      </c>
      <c r="C9" s="42" t="s">
        <v>149</v>
      </c>
      <c r="D9" s="43">
        <v>40</v>
      </c>
      <c r="E9" s="44" t="s">
        <v>51</v>
      </c>
      <c r="F9" s="44">
        <f>ROUNDUP(D9*0.75,2)</f>
        <v>30</v>
      </c>
      <c r="G9" s="45">
        <f>ROUNDUP((K4*D9)+(K5*D9*0.75)+(K6*(D9*2)),0)</f>
        <v>0</v>
      </c>
      <c r="H9" s="45">
        <f>G9</f>
        <v>0</v>
      </c>
      <c r="I9" s="285" t="s">
        <v>175</v>
      </c>
      <c r="J9" s="286"/>
      <c r="K9" s="46" t="s">
        <v>120</v>
      </c>
      <c r="L9" s="47">
        <f>ROUNDUP((K4*M9)+(K5*M9*0.75)+(K6*(M9*2)),2)</f>
        <v>0</v>
      </c>
      <c r="M9" s="43">
        <v>2</v>
      </c>
      <c r="N9" s="48">
        <f>ROUNDUP(M9*0.75,2)</f>
        <v>1.5</v>
      </c>
      <c r="O9" s="49" t="s">
        <v>54</v>
      </c>
      <c r="P9" s="86" t="s">
        <v>56</v>
      </c>
      <c r="R9" s="280" t="s">
        <v>70</v>
      </c>
      <c r="S9" s="100" t="s">
        <v>76</v>
      </c>
      <c r="T9" s="70" t="s">
        <v>76</v>
      </c>
      <c r="U9" s="70"/>
      <c r="V9" s="71" t="s">
        <v>77</v>
      </c>
      <c r="W9" s="70" t="s">
        <v>76</v>
      </c>
      <c r="X9" s="71" t="s">
        <v>78</v>
      </c>
      <c r="Y9" s="96">
        <v>30</v>
      </c>
    </row>
    <row r="10" spans="1:25" ht="18.75" customHeight="1" x14ac:dyDescent="0.15">
      <c r="A10" s="257"/>
      <c r="B10" s="50"/>
      <c r="C10" s="50" t="s">
        <v>80</v>
      </c>
      <c r="D10" s="51">
        <v>20</v>
      </c>
      <c r="E10" s="52" t="s">
        <v>51</v>
      </c>
      <c r="F10" s="52">
        <f>ROUNDUP(D10*0.75,2)</f>
        <v>15</v>
      </c>
      <c r="G10" s="53">
        <f>ROUNDUP((K4*D10)+(K5*D10*0.75)+(K6*(D10*2)),0)</f>
        <v>0</v>
      </c>
      <c r="H10" s="53">
        <f>G10</f>
        <v>0</v>
      </c>
      <c r="I10" s="287"/>
      <c r="J10" s="287"/>
      <c r="K10" s="54" t="s">
        <v>44</v>
      </c>
      <c r="L10" s="55">
        <f>ROUNDUP((K4*M10)+(K5*M10*0.75)+(K6*(M10*2)),2)</f>
        <v>0</v>
      </c>
      <c r="M10" s="51">
        <v>2</v>
      </c>
      <c r="N10" s="56">
        <f>ROUNDUP(M10*0.75,2)</f>
        <v>1.5</v>
      </c>
      <c r="O10" s="57"/>
      <c r="P10" s="87"/>
      <c r="R10" s="257"/>
      <c r="S10" s="108" t="s">
        <v>287</v>
      </c>
      <c r="T10" s="108" t="s">
        <v>80</v>
      </c>
      <c r="U10" s="108"/>
      <c r="V10" s="109">
        <v>10</v>
      </c>
      <c r="W10" s="111" t="s">
        <v>161</v>
      </c>
      <c r="X10" s="109">
        <v>5</v>
      </c>
      <c r="Y10" s="110"/>
    </row>
    <row r="11" spans="1:25" ht="18.75" customHeight="1" x14ac:dyDescent="0.15">
      <c r="A11" s="257"/>
      <c r="B11" s="50"/>
      <c r="C11" s="50" t="s">
        <v>40</v>
      </c>
      <c r="D11" s="51">
        <v>30</v>
      </c>
      <c r="E11" s="52" t="s">
        <v>51</v>
      </c>
      <c r="F11" s="52">
        <f>ROUNDUP(D11*0.75,2)</f>
        <v>22.5</v>
      </c>
      <c r="G11" s="53">
        <f>ROUNDUP((K4*D11)+(K5*D11*0.75)+(K6*(D11*2)),0)</f>
        <v>0</v>
      </c>
      <c r="H11" s="53">
        <f>G11+(G11*6/100)</f>
        <v>0</v>
      </c>
      <c r="I11" s="287"/>
      <c r="J11" s="287"/>
      <c r="K11" s="54" t="s">
        <v>49</v>
      </c>
      <c r="L11" s="55">
        <f>ROUNDUP((K4*M11)+(K5*M11*0.75)+(K6*(M11*2)),2)</f>
        <v>0</v>
      </c>
      <c r="M11" s="51">
        <v>10</v>
      </c>
      <c r="N11" s="56">
        <f>ROUNDUP(M11*0.75,2)</f>
        <v>7.5</v>
      </c>
      <c r="O11" s="57"/>
      <c r="P11" s="87"/>
      <c r="R11" s="257"/>
      <c r="S11" s="72"/>
      <c r="T11" s="72" t="s">
        <v>40</v>
      </c>
      <c r="U11" s="72"/>
      <c r="V11" s="73">
        <v>20</v>
      </c>
      <c r="W11" s="72" t="s">
        <v>40</v>
      </c>
      <c r="X11" s="73">
        <v>10</v>
      </c>
      <c r="Y11" s="97">
        <v>5</v>
      </c>
    </row>
    <row r="12" spans="1:25" ht="18.75" customHeight="1" x14ac:dyDescent="0.15">
      <c r="A12" s="257"/>
      <c r="B12" s="50"/>
      <c r="C12" s="50" t="s">
        <v>42</v>
      </c>
      <c r="D12" s="51">
        <v>10</v>
      </c>
      <c r="E12" s="52" t="s">
        <v>51</v>
      </c>
      <c r="F12" s="52">
        <f>ROUNDUP(D12*0.75,2)</f>
        <v>7.5</v>
      </c>
      <c r="G12" s="53">
        <f>ROUNDUP((K4*D12)+(K5*D12*0.75)+(K6*(D12*2)),0)</f>
        <v>0</v>
      </c>
      <c r="H12" s="53">
        <f>G12+(G12*3/100)</f>
        <v>0</v>
      </c>
      <c r="I12" s="287"/>
      <c r="J12" s="287"/>
      <c r="K12" s="54" t="s">
        <v>126</v>
      </c>
      <c r="L12" s="55">
        <f>ROUNDUP((K4*M12)+(K5*M12*0.75)+(K6*(M12*2)),2)</f>
        <v>0</v>
      </c>
      <c r="M12" s="51">
        <v>2</v>
      </c>
      <c r="N12" s="56">
        <f>ROUNDUP(M12*0.75,2)</f>
        <v>1.5</v>
      </c>
      <c r="O12" s="57"/>
      <c r="P12" s="87"/>
      <c r="R12" s="257"/>
      <c r="S12" s="72"/>
      <c r="T12" s="72" t="s">
        <v>42</v>
      </c>
      <c r="U12" s="72"/>
      <c r="V12" s="73">
        <v>5</v>
      </c>
      <c r="W12" s="72" t="s">
        <v>42</v>
      </c>
      <c r="X12" s="73">
        <v>5</v>
      </c>
      <c r="Y12" s="97">
        <v>5</v>
      </c>
    </row>
    <row r="13" spans="1:25" ht="18.75" customHeight="1" x14ac:dyDescent="0.15">
      <c r="A13" s="257"/>
      <c r="B13" s="50"/>
      <c r="C13" s="50" t="s">
        <v>165</v>
      </c>
      <c r="D13" s="51">
        <v>0.5</v>
      </c>
      <c r="E13" s="52" t="s">
        <v>51</v>
      </c>
      <c r="F13" s="52">
        <f>ROUNDUP(D13*0.75,2)</f>
        <v>0.38</v>
      </c>
      <c r="G13" s="53">
        <f>ROUNDUP((K4*D13)+(K5*D13*0.75)+(K6*(D13*2)),0)</f>
        <v>0</v>
      </c>
      <c r="H13" s="53">
        <f>G13+(G13*10/100)</f>
        <v>0</v>
      </c>
      <c r="I13" s="287"/>
      <c r="J13" s="287"/>
      <c r="K13" s="54" t="s">
        <v>57</v>
      </c>
      <c r="L13" s="55">
        <f>ROUNDUP((K4*M13)+(K5*M13*0.75)+(K6*(M13*2)),2)</f>
        <v>0</v>
      </c>
      <c r="M13" s="51">
        <v>0.5</v>
      </c>
      <c r="N13" s="56">
        <f>ROUNDUP(M13*0.75,2)</f>
        <v>0.38</v>
      </c>
      <c r="O13" s="57"/>
      <c r="P13" s="87"/>
      <c r="R13" s="257"/>
      <c r="S13" s="72"/>
      <c r="T13" s="72"/>
      <c r="U13" s="72" t="s">
        <v>86</v>
      </c>
      <c r="V13" s="73" t="s">
        <v>46</v>
      </c>
      <c r="W13" s="72"/>
      <c r="X13" s="73" t="s">
        <v>46</v>
      </c>
      <c r="Y13" s="97"/>
    </row>
    <row r="14" spans="1:25" ht="18.75" customHeight="1" x14ac:dyDescent="0.15">
      <c r="A14" s="257"/>
      <c r="B14" s="50"/>
      <c r="C14" s="50"/>
      <c r="D14" s="51"/>
      <c r="E14" s="52"/>
      <c r="F14" s="52"/>
      <c r="G14" s="53"/>
      <c r="H14" s="53"/>
      <c r="I14" s="287"/>
      <c r="J14" s="287"/>
      <c r="K14" s="54"/>
      <c r="L14" s="55"/>
      <c r="M14" s="51"/>
      <c r="N14" s="56"/>
      <c r="O14" s="57"/>
      <c r="P14" s="87"/>
      <c r="R14" s="257"/>
      <c r="S14" s="72"/>
      <c r="T14" s="72"/>
      <c r="U14" s="72" t="s">
        <v>267</v>
      </c>
      <c r="V14" s="73" t="s">
        <v>48</v>
      </c>
      <c r="W14" s="72"/>
      <c r="X14" s="73" t="s">
        <v>48</v>
      </c>
      <c r="Y14" s="97"/>
    </row>
    <row r="15" spans="1:25" ht="18.75" customHeight="1" x14ac:dyDescent="0.15">
      <c r="A15" s="257"/>
      <c r="B15" s="58"/>
      <c r="C15" s="58"/>
      <c r="D15" s="59"/>
      <c r="E15" s="60"/>
      <c r="F15" s="60"/>
      <c r="G15" s="61"/>
      <c r="H15" s="61"/>
      <c r="I15" s="288"/>
      <c r="J15" s="288"/>
      <c r="K15" s="62"/>
      <c r="L15" s="63"/>
      <c r="M15" s="59"/>
      <c r="N15" s="64"/>
      <c r="O15" s="65"/>
      <c r="P15" s="88"/>
      <c r="R15" s="257"/>
      <c r="S15" s="90"/>
      <c r="T15" s="72"/>
      <c r="U15" s="72" t="s">
        <v>47</v>
      </c>
      <c r="V15" s="73" t="s">
        <v>48</v>
      </c>
      <c r="W15" s="72"/>
      <c r="X15" s="73" t="s">
        <v>48</v>
      </c>
      <c r="Y15" s="97"/>
    </row>
    <row r="16" spans="1:25" ht="18.75" customHeight="1" x14ac:dyDescent="0.15">
      <c r="A16" s="257"/>
      <c r="B16" s="50" t="s">
        <v>176</v>
      </c>
      <c r="C16" s="50" t="s">
        <v>91</v>
      </c>
      <c r="D16" s="51">
        <v>50</v>
      </c>
      <c r="E16" s="52" t="s">
        <v>51</v>
      </c>
      <c r="F16" s="52">
        <f>ROUNDUP(D16*0.75,2)</f>
        <v>37.5</v>
      </c>
      <c r="G16" s="53">
        <f>ROUNDUP((K4*D16)+(K5*D16*0.75)+(K6*(D16*2)),0)</f>
        <v>0</v>
      </c>
      <c r="H16" s="53">
        <f>G16+(G16*10/100)</f>
        <v>0</v>
      </c>
      <c r="I16" s="289" t="s">
        <v>177</v>
      </c>
      <c r="J16" s="290"/>
      <c r="K16" s="54" t="s">
        <v>57</v>
      </c>
      <c r="L16" s="55">
        <f>ROUNDUP((K4*M16)+(K5*M16*0.75)+(K6*(M16*2)),2)</f>
        <v>0</v>
      </c>
      <c r="M16" s="51">
        <v>1</v>
      </c>
      <c r="N16" s="56">
        <f>ROUNDUP(M16*0.75,2)</f>
        <v>0.75</v>
      </c>
      <c r="O16" s="57"/>
      <c r="P16" s="87"/>
      <c r="R16" s="257"/>
      <c r="S16" s="91"/>
      <c r="T16" s="74"/>
      <c r="U16" s="74"/>
      <c r="V16" s="75"/>
      <c r="W16" s="74"/>
      <c r="X16" s="75"/>
      <c r="Y16" s="98"/>
    </row>
    <row r="17" spans="1:25" ht="18.75" customHeight="1" x14ac:dyDescent="0.15">
      <c r="A17" s="257"/>
      <c r="B17" s="50"/>
      <c r="C17" s="50"/>
      <c r="D17" s="51"/>
      <c r="E17" s="52"/>
      <c r="F17" s="52"/>
      <c r="G17" s="53"/>
      <c r="H17" s="53"/>
      <c r="I17" s="287"/>
      <c r="J17" s="287"/>
      <c r="K17" s="54" t="s">
        <v>103</v>
      </c>
      <c r="L17" s="55">
        <f>ROUNDUP((K4*M17)+(K5*M17*0.75)+(K6*(M17*2)),2)</f>
        <v>0</v>
      </c>
      <c r="M17" s="51">
        <v>2</v>
      </c>
      <c r="N17" s="56">
        <f>ROUNDUP(M17*0.75,2)</f>
        <v>1.5</v>
      </c>
      <c r="O17" s="57"/>
      <c r="P17" s="87"/>
      <c r="R17" s="257"/>
      <c r="S17" s="90" t="s">
        <v>284</v>
      </c>
      <c r="T17" s="72" t="s">
        <v>91</v>
      </c>
      <c r="U17" s="72"/>
      <c r="V17" s="73">
        <v>20</v>
      </c>
      <c r="W17" s="72" t="s">
        <v>91</v>
      </c>
      <c r="X17" s="73">
        <v>20</v>
      </c>
      <c r="Y17" s="97">
        <v>15</v>
      </c>
    </row>
    <row r="18" spans="1:25" ht="18.75" customHeight="1" x14ac:dyDescent="0.15">
      <c r="A18" s="257"/>
      <c r="B18" s="50"/>
      <c r="C18" s="50"/>
      <c r="D18" s="51"/>
      <c r="E18" s="52"/>
      <c r="F18" s="52"/>
      <c r="G18" s="53"/>
      <c r="H18" s="53"/>
      <c r="I18" s="287"/>
      <c r="J18" s="287"/>
      <c r="K18" s="54" t="s">
        <v>84</v>
      </c>
      <c r="L18" s="55">
        <f>ROUNDUP((K4*M18)+(K5*M18*0.75)+(K6*(M18*2)),2)</f>
        <v>0</v>
      </c>
      <c r="M18" s="51">
        <v>1</v>
      </c>
      <c r="N18" s="56">
        <f>ROUNDUP(M18*0.75,2)</f>
        <v>0.75</v>
      </c>
      <c r="O18" s="57"/>
      <c r="P18" s="87" t="s">
        <v>54</v>
      </c>
      <c r="R18" s="257"/>
      <c r="S18" s="90"/>
      <c r="T18" s="72"/>
      <c r="U18" s="72" t="s">
        <v>285</v>
      </c>
      <c r="V18" s="73" t="s">
        <v>286</v>
      </c>
      <c r="W18" s="72"/>
      <c r="X18" s="73" t="s">
        <v>262</v>
      </c>
      <c r="Y18" s="97"/>
    </row>
    <row r="19" spans="1:25" ht="18.75" customHeight="1" x14ac:dyDescent="0.15">
      <c r="A19" s="257"/>
      <c r="B19" s="50"/>
      <c r="C19" s="50"/>
      <c r="D19" s="51"/>
      <c r="E19" s="52"/>
      <c r="F19" s="52"/>
      <c r="G19" s="53"/>
      <c r="H19" s="53"/>
      <c r="I19" s="287"/>
      <c r="J19" s="287"/>
      <c r="K19" s="54" t="s">
        <v>87</v>
      </c>
      <c r="L19" s="55">
        <f>ROUNDUP((K4*M19)+(K5*M19*0.75)+(K6*(M19*2)),2)</f>
        <v>0</v>
      </c>
      <c r="M19" s="51">
        <v>30</v>
      </c>
      <c r="N19" s="56">
        <f>ROUNDUP(M19*0.75,2)</f>
        <v>22.5</v>
      </c>
      <c r="O19" s="57"/>
      <c r="P19" s="87"/>
      <c r="R19" s="257"/>
      <c r="S19" s="90"/>
      <c r="T19" s="72"/>
      <c r="U19" s="72"/>
      <c r="V19" s="73"/>
      <c r="W19" s="72"/>
      <c r="X19" s="73"/>
      <c r="Y19" s="97"/>
    </row>
    <row r="20" spans="1:25" ht="18.75" customHeight="1" x14ac:dyDescent="0.15">
      <c r="A20" s="257"/>
      <c r="B20" s="50"/>
      <c r="C20" s="50"/>
      <c r="D20" s="51"/>
      <c r="E20" s="52"/>
      <c r="F20" s="52"/>
      <c r="G20" s="53"/>
      <c r="H20" s="53"/>
      <c r="I20" s="287"/>
      <c r="J20" s="287"/>
      <c r="K20" s="54"/>
      <c r="L20" s="55"/>
      <c r="M20" s="51"/>
      <c r="N20" s="56"/>
      <c r="O20" s="57"/>
      <c r="P20" s="87"/>
      <c r="R20" s="257"/>
      <c r="S20" s="90"/>
      <c r="T20" s="72"/>
      <c r="U20" s="72"/>
      <c r="V20" s="73"/>
      <c r="W20" s="72"/>
      <c r="X20" s="73"/>
      <c r="Y20" s="97"/>
    </row>
    <row r="21" spans="1:25" ht="18.75" customHeight="1" x14ac:dyDescent="0.15">
      <c r="A21" s="257"/>
      <c r="B21" s="58"/>
      <c r="C21" s="58"/>
      <c r="D21" s="59"/>
      <c r="E21" s="60"/>
      <c r="F21" s="60"/>
      <c r="G21" s="61"/>
      <c r="H21" s="61"/>
      <c r="I21" s="288"/>
      <c r="J21" s="288"/>
      <c r="K21" s="62"/>
      <c r="L21" s="63"/>
      <c r="M21" s="59"/>
      <c r="N21" s="64"/>
      <c r="O21" s="65"/>
      <c r="P21" s="88"/>
      <c r="R21" s="257"/>
      <c r="S21" s="91"/>
      <c r="T21" s="74"/>
      <c r="U21" s="74"/>
      <c r="V21" s="75"/>
      <c r="W21" s="74"/>
      <c r="X21" s="75"/>
      <c r="Y21" s="98"/>
    </row>
    <row r="22" spans="1:25" ht="18.75" customHeight="1" x14ac:dyDescent="0.15">
      <c r="A22" s="257"/>
      <c r="B22" s="50" t="s">
        <v>178</v>
      </c>
      <c r="C22" s="50" t="s">
        <v>113</v>
      </c>
      <c r="D22" s="51">
        <v>20</v>
      </c>
      <c r="E22" s="52" t="s">
        <v>51</v>
      </c>
      <c r="F22" s="52">
        <f>ROUNDUP(D22*0.75,2)</f>
        <v>15</v>
      </c>
      <c r="G22" s="53">
        <f>ROUNDUP((K4*D22)+(K5*D22*0.75)+(K6*(D22*2)),0)</f>
        <v>0</v>
      </c>
      <c r="H22" s="53">
        <f>G22+(G22*6/100)</f>
        <v>0</v>
      </c>
      <c r="I22" s="289" t="s">
        <v>179</v>
      </c>
      <c r="J22" s="290"/>
      <c r="K22" s="54" t="s">
        <v>120</v>
      </c>
      <c r="L22" s="55">
        <f>ROUNDUP((K4*M22)+(K5*M22*0.75)+(K6*(M22*2)),2)</f>
        <v>0</v>
      </c>
      <c r="M22" s="51">
        <v>1</v>
      </c>
      <c r="N22" s="56">
        <f>ROUNDUP(M22*0.75,2)</f>
        <v>0.75</v>
      </c>
      <c r="O22" s="57"/>
      <c r="P22" s="87" t="s">
        <v>56</v>
      </c>
      <c r="R22" s="257"/>
      <c r="S22" s="90" t="s">
        <v>178</v>
      </c>
      <c r="T22" s="72" t="s">
        <v>113</v>
      </c>
      <c r="U22" s="72"/>
      <c r="V22" s="73">
        <v>10</v>
      </c>
      <c r="W22" s="72" t="s">
        <v>113</v>
      </c>
      <c r="X22" s="73">
        <v>10</v>
      </c>
      <c r="Y22" s="97">
        <v>10</v>
      </c>
    </row>
    <row r="23" spans="1:25" ht="18.75" customHeight="1" x14ac:dyDescent="0.15">
      <c r="A23" s="257"/>
      <c r="B23" s="50"/>
      <c r="C23" s="50" t="s">
        <v>110</v>
      </c>
      <c r="D23" s="51">
        <v>10</v>
      </c>
      <c r="E23" s="52" t="s">
        <v>51</v>
      </c>
      <c r="F23" s="52">
        <f>ROUNDUP(D23*0.75,2)</f>
        <v>7.5</v>
      </c>
      <c r="G23" s="53">
        <f>ROUNDUP((K4*D23)+(K5*D23*0.75)+(K6*(D23*2)),0)</f>
        <v>0</v>
      </c>
      <c r="H23" s="53">
        <f>G23</f>
        <v>0</v>
      </c>
      <c r="I23" s="287"/>
      <c r="J23" s="287"/>
      <c r="K23" s="54" t="s">
        <v>45</v>
      </c>
      <c r="L23" s="55">
        <f>ROUNDUP((K4*M23)+(K5*M23*0.75)+(K6*(M23*2)),2)</f>
        <v>0</v>
      </c>
      <c r="M23" s="51">
        <v>60</v>
      </c>
      <c r="N23" s="56">
        <f>ROUNDUP(M23*0.75,2)</f>
        <v>45</v>
      </c>
      <c r="O23" s="57"/>
      <c r="P23" s="87"/>
      <c r="R23" s="257"/>
      <c r="S23" s="90"/>
      <c r="T23" s="72" t="s">
        <v>43</v>
      </c>
      <c r="U23" s="72"/>
      <c r="V23" s="73">
        <v>30</v>
      </c>
      <c r="W23" s="72" t="s">
        <v>43</v>
      </c>
      <c r="X23" s="73">
        <v>20</v>
      </c>
      <c r="Y23" s="97"/>
    </row>
    <row r="24" spans="1:25" ht="18.75" customHeight="1" x14ac:dyDescent="0.15">
      <c r="A24" s="257"/>
      <c r="B24" s="50"/>
      <c r="C24" s="50" t="s">
        <v>111</v>
      </c>
      <c r="D24" s="51">
        <v>5</v>
      </c>
      <c r="E24" s="52" t="s">
        <v>51</v>
      </c>
      <c r="F24" s="52">
        <f>ROUNDUP(D24*0.75,2)</f>
        <v>3.75</v>
      </c>
      <c r="G24" s="53">
        <f>ROUNDUP((K4*D24)+(K5*D24*0.75)+(K6*(D24*2)),0)</f>
        <v>0</v>
      </c>
      <c r="H24" s="53">
        <f>G24</f>
        <v>0</v>
      </c>
      <c r="I24" s="287"/>
      <c r="J24" s="287"/>
      <c r="K24" s="54" t="s">
        <v>63</v>
      </c>
      <c r="L24" s="55">
        <f>ROUNDUP((K4*M24)+(K5*M24*0.75)+(K6*(M24*2)),2)</f>
        <v>0</v>
      </c>
      <c r="M24" s="51">
        <v>0.1</v>
      </c>
      <c r="N24" s="56">
        <f>ROUNDUP(M24*0.75,2)</f>
        <v>0.08</v>
      </c>
      <c r="O24" s="57"/>
      <c r="P24" s="87"/>
      <c r="R24" s="257"/>
      <c r="S24" s="90"/>
      <c r="T24" s="72"/>
      <c r="U24" s="72" t="s">
        <v>45</v>
      </c>
      <c r="V24" s="73" t="s">
        <v>46</v>
      </c>
      <c r="W24" s="72"/>
      <c r="X24" s="73" t="s">
        <v>46</v>
      </c>
      <c r="Y24" s="97"/>
    </row>
    <row r="25" spans="1:25" ht="18.75" customHeight="1" x14ac:dyDescent="0.15">
      <c r="A25" s="257"/>
      <c r="B25" s="50"/>
      <c r="C25" s="50" t="s">
        <v>43</v>
      </c>
      <c r="D25" s="51">
        <v>40</v>
      </c>
      <c r="E25" s="52" t="s">
        <v>55</v>
      </c>
      <c r="F25" s="52">
        <f>ROUNDUP(D25*0.75,2)</f>
        <v>30</v>
      </c>
      <c r="G25" s="53">
        <f>ROUNDUP((K4*D25)+(K5*D25*0.75)+(K6*(D25*2)),0)</f>
        <v>0</v>
      </c>
      <c r="H25" s="53">
        <f>G25</f>
        <v>0</v>
      </c>
      <c r="I25" s="287"/>
      <c r="J25" s="287"/>
      <c r="K25" s="54" t="s">
        <v>129</v>
      </c>
      <c r="L25" s="55">
        <f>ROUNDUP((K4*M25)+(K5*M25*0.75)+(K6*(M25*2)),2)</f>
        <v>0</v>
      </c>
      <c r="M25" s="51">
        <v>0.5</v>
      </c>
      <c r="N25" s="56">
        <f>ROUNDUP(M25*0.75,2)</f>
        <v>0.38</v>
      </c>
      <c r="O25" s="57" t="s">
        <v>56</v>
      </c>
      <c r="P25" s="87" t="s">
        <v>130</v>
      </c>
      <c r="R25" s="257"/>
      <c r="S25" s="90"/>
      <c r="T25" s="72"/>
      <c r="U25" s="72"/>
      <c r="V25" s="73"/>
      <c r="W25" s="72"/>
      <c r="X25" s="73"/>
      <c r="Y25" s="97"/>
    </row>
    <row r="26" spans="1:25" ht="18.75" customHeight="1" x14ac:dyDescent="0.15">
      <c r="A26" s="257"/>
      <c r="B26" s="50"/>
      <c r="C26" s="50"/>
      <c r="D26" s="51"/>
      <c r="E26" s="52"/>
      <c r="F26" s="52"/>
      <c r="G26" s="53"/>
      <c r="H26" s="53"/>
      <c r="I26" s="287"/>
      <c r="J26" s="287"/>
      <c r="K26" s="54" t="s">
        <v>81</v>
      </c>
      <c r="L26" s="55">
        <f>ROUNDUP((K4*M26)+(K5*M26*0.75)+(K6*(M26*2)),2)</f>
        <v>0</v>
      </c>
      <c r="M26" s="51">
        <v>1</v>
      </c>
      <c r="N26" s="56">
        <f>ROUNDUP(M26*0.75,2)</f>
        <v>0.75</v>
      </c>
      <c r="O26" s="57"/>
      <c r="P26" s="87"/>
      <c r="R26" s="257"/>
      <c r="S26" s="90"/>
      <c r="T26" s="72"/>
      <c r="U26" s="72"/>
      <c r="V26" s="73"/>
      <c r="W26" s="72"/>
      <c r="X26" s="73"/>
      <c r="Y26" s="97"/>
    </row>
    <row r="27" spans="1:25" ht="18.75" customHeight="1" x14ac:dyDescent="0.15">
      <c r="A27" s="257"/>
      <c r="B27" s="50"/>
      <c r="C27" s="50"/>
      <c r="D27" s="51"/>
      <c r="E27" s="52"/>
      <c r="F27" s="52"/>
      <c r="G27" s="53"/>
      <c r="H27" s="53"/>
      <c r="I27" s="287"/>
      <c r="J27" s="287"/>
      <c r="K27" s="54"/>
      <c r="L27" s="55"/>
      <c r="M27" s="51"/>
      <c r="N27" s="56"/>
      <c r="O27" s="57"/>
      <c r="P27" s="87"/>
      <c r="R27" s="117"/>
      <c r="S27" s="90"/>
      <c r="T27" s="72"/>
      <c r="U27" s="72"/>
      <c r="V27" s="73"/>
      <c r="W27" s="72"/>
      <c r="X27" s="73"/>
      <c r="Y27" s="97"/>
    </row>
    <row r="28" spans="1:25" ht="18.75" customHeight="1" thickBot="1" x14ac:dyDescent="0.2">
      <c r="A28" s="257"/>
      <c r="B28" s="50"/>
      <c r="C28" s="50"/>
      <c r="D28" s="51"/>
      <c r="E28" s="52"/>
      <c r="F28" s="52"/>
      <c r="G28" s="53"/>
      <c r="H28" s="53"/>
      <c r="I28" s="287"/>
      <c r="J28" s="287"/>
      <c r="K28" s="54"/>
      <c r="L28" s="55"/>
      <c r="M28" s="51"/>
      <c r="N28" s="56"/>
      <c r="O28" s="57"/>
      <c r="P28" s="87"/>
      <c r="R28" s="119"/>
      <c r="S28" s="93"/>
      <c r="T28" s="94"/>
      <c r="U28" s="94"/>
      <c r="V28" s="95"/>
      <c r="W28" s="94"/>
      <c r="X28" s="95"/>
      <c r="Y28" s="99"/>
    </row>
    <row r="29" spans="1:25" ht="18.75" customHeight="1" thickBot="1" x14ac:dyDescent="0.2">
      <c r="A29" s="258"/>
      <c r="B29" s="78"/>
      <c r="C29" s="78"/>
      <c r="D29" s="79"/>
      <c r="E29" s="80"/>
      <c r="F29" s="80"/>
      <c r="G29" s="81"/>
      <c r="H29" s="81"/>
      <c r="I29" s="291"/>
      <c r="J29" s="291"/>
      <c r="K29" s="82"/>
      <c r="L29" s="83"/>
      <c r="M29" s="79"/>
      <c r="N29" s="84"/>
      <c r="O29" s="85"/>
      <c r="P29" s="89"/>
    </row>
    <row r="32" spans="1:25" ht="18.75" customHeight="1" x14ac:dyDescent="0.15">
      <c r="S32" s="33"/>
      <c r="T32" s="33"/>
      <c r="U32" s="33"/>
      <c r="V32" s="34"/>
      <c r="W32" s="33"/>
      <c r="X32" s="34"/>
      <c r="Y32" s="34"/>
    </row>
    <row r="33" spans="19:25" ht="18.75" customHeight="1" x14ac:dyDescent="0.15">
      <c r="S33" s="33"/>
      <c r="T33" s="33"/>
      <c r="U33" s="33"/>
      <c r="V33" s="34"/>
      <c r="W33" s="33"/>
      <c r="X33" s="34"/>
      <c r="Y33" s="34"/>
    </row>
    <row r="34" spans="19:25" ht="18.75" customHeight="1" x14ac:dyDescent="0.15">
      <c r="S34" s="33"/>
      <c r="T34" s="33"/>
      <c r="U34" s="33"/>
      <c r="V34" s="34"/>
      <c r="W34" s="33"/>
      <c r="X34" s="34"/>
      <c r="Y34" s="34"/>
    </row>
    <row r="35" spans="19:25" ht="18.75" customHeight="1" x14ac:dyDescent="0.15">
      <c r="S35" s="33"/>
      <c r="T35" s="33"/>
      <c r="U35" s="33"/>
      <c r="V35" s="34"/>
      <c r="W35" s="33"/>
      <c r="X35" s="34"/>
      <c r="Y35" s="34"/>
    </row>
    <row r="36" spans="19:25" ht="18.75" customHeight="1" x14ac:dyDescent="0.15">
      <c r="S36" s="33"/>
      <c r="T36" s="33"/>
      <c r="U36" s="33"/>
      <c r="V36" s="34"/>
      <c r="W36" s="33"/>
      <c r="X36" s="34"/>
      <c r="Y36" s="34"/>
    </row>
    <row r="37" spans="19:25" ht="18.75" customHeight="1" x14ac:dyDescent="0.15">
      <c r="S37" s="33"/>
      <c r="T37" s="33"/>
      <c r="U37" s="33"/>
      <c r="V37" s="34"/>
      <c r="W37" s="33"/>
      <c r="X37" s="34"/>
      <c r="Y37" s="34"/>
    </row>
    <row r="38" spans="19:25" ht="18.75" customHeight="1" x14ac:dyDescent="0.15">
      <c r="S38" s="33"/>
      <c r="T38" s="33"/>
      <c r="U38" s="33"/>
      <c r="V38" s="34"/>
      <c r="W38" s="33"/>
      <c r="X38" s="34"/>
      <c r="Y38" s="34"/>
    </row>
    <row r="39" spans="19:25" ht="18.75" customHeight="1" x14ac:dyDescent="0.15">
      <c r="S39" s="33"/>
      <c r="T39" s="33"/>
      <c r="U39" s="33"/>
      <c r="V39" s="34"/>
      <c r="W39" s="33"/>
      <c r="X39" s="34"/>
      <c r="Y39" s="34"/>
    </row>
    <row r="40" spans="19:25" ht="18.75" customHeight="1" x14ac:dyDescent="0.15">
      <c r="S40" s="33"/>
      <c r="T40" s="33"/>
      <c r="U40" s="33"/>
      <c r="V40" s="34"/>
      <c r="W40" s="33"/>
      <c r="X40" s="34"/>
      <c r="Y40" s="34"/>
    </row>
    <row r="41" spans="19:25" ht="18.75" customHeight="1" x14ac:dyDescent="0.15">
      <c r="S41" s="33"/>
      <c r="T41" s="33"/>
      <c r="U41" s="33"/>
      <c r="V41" s="34"/>
      <c r="W41" s="33"/>
      <c r="X41" s="34"/>
      <c r="Y41" s="34"/>
    </row>
    <row r="42" spans="19:25" ht="18.75" customHeight="1" x14ac:dyDescent="0.15">
      <c r="S42" s="33"/>
      <c r="T42" s="33"/>
      <c r="U42" s="33"/>
      <c r="V42" s="34"/>
      <c r="W42" s="33"/>
      <c r="X42" s="34"/>
      <c r="Y42" s="34"/>
    </row>
    <row r="43" spans="19:25" ht="18.75" customHeight="1" x14ac:dyDescent="0.15">
      <c r="S43" s="33"/>
      <c r="T43" s="33"/>
      <c r="U43" s="33"/>
      <c r="V43" s="34"/>
      <c r="W43" s="33"/>
      <c r="X43" s="34"/>
      <c r="Y43" s="34"/>
    </row>
    <row r="44" spans="19:25" ht="18.75" customHeight="1" x14ac:dyDescent="0.15">
      <c r="S44" s="33"/>
      <c r="T44" s="33"/>
      <c r="U44" s="33"/>
      <c r="V44" s="34"/>
      <c r="W44" s="33"/>
      <c r="X44" s="34"/>
      <c r="Y44" s="34"/>
    </row>
    <row r="45" spans="19:25" ht="18.75" customHeight="1" x14ac:dyDescent="0.15">
      <c r="S45" s="33"/>
      <c r="T45" s="33"/>
      <c r="U45" s="33"/>
      <c r="V45" s="34"/>
      <c r="W45" s="33"/>
      <c r="X45" s="34"/>
      <c r="Y45" s="34"/>
    </row>
    <row r="46" spans="19:25" ht="18.75" customHeight="1" x14ac:dyDescent="0.15">
      <c r="S46" s="33"/>
      <c r="T46" s="33"/>
      <c r="U46" s="33"/>
      <c r="V46" s="34"/>
      <c r="W46" s="33"/>
      <c r="X46" s="34"/>
      <c r="Y46" s="34"/>
    </row>
    <row r="47" spans="19:25" ht="18.75" customHeight="1" x14ac:dyDescent="0.15">
      <c r="S47" s="33"/>
      <c r="T47" s="33"/>
      <c r="U47" s="33"/>
      <c r="V47" s="34"/>
      <c r="W47" s="33"/>
      <c r="X47" s="34"/>
      <c r="Y47" s="34"/>
    </row>
    <row r="48" spans="19:25" ht="18.75" customHeight="1" x14ac:dyDescent="0.15">
      <c r="S48" s="33"/>
      <c r="T48" s="33"/>
      <c r="U48" s="33"/>
      <c r="V48" s="34"/>
      <c r="W48" s="33"/>
      <c r="X48" s="34"/>
      <c r="Y48" s="34"/>
    </row>
    <row r="49" spans="19:25" ht="18.75" customHeight="1" x14ac:dyDescent="0.15">
      <c r="S49" s="33"/>
      <c r="T49" s="33"/>
      <c r="U49" s="33"/>
      <c r="V49" s="34"/>
      <c r="W49" s="33"/>
      <c r="X49" s="34"/>
      <c r="Y49" s="34"/>
    </row>
    <row r="50" spans="19:25" ht="18.75" customHeight="1" x14ac:dyDescent="0.15">
      <c r="S50" s="33"/>
      <c r="T50" s="33"/>
      <c r="U50" s="33"/>
      <c r="V50" s="34"/>
      <c r="W50" s="33"/>
      <c r="X50" s="34"/>
      <c r="Y50" s="34"/>
    </row>
    <row r="51" spans="19:25" ht="18.75" customHeight="1" x14ac:dyDescent="0.15">
      <c r="S51" s="33"/>
      <c r="T51" s="33"/>
      <c r="U51" s="33"/>
      <c r="V51" s="34"/>
      <c r="W51" s="33"/>
      <c r="X51" s="34"/>
      <c r="Y51" s="34"/>
    </row>
    <row r="52" spans="19:25" ht="18.75" customHeight="1" x14ac:dyDescent="0.15">
      <c r="S52" s="33"/>
      <c r="T52" s="33"/>
      <c r="U52" s="33"/>
      <c r="V52" s="34"/>
      <c r="W52" s="33"/>
      <c r="X52" s="34"/>
      <c r="Y52" s="34"/>
    </row>
    <row r="53" spans="19:25" ht="18.75" customHeight="1" x14ac:dyDescent="0.15">
      <c r="S53" s="33"/>
      <c r="T53" s="33"/>
      <c r="U53" s="33"/>
      <c r="V53" s="34"/>
      <c r="W53" s="33"/>
      <c r="X53" s="34"/>
      <c r="Y53" s="34"/>
    </row>
    <row r="54" spans="19:25" ht="18.75" customHeight="1" x14ac:dyDescent="0.15">
      <c r="S54" s="33"/>
      <c r="T54" s="33"/>
      <c r="U54" s="33"/>
      <c r="V54" s="34"/>
      <c r="W54" s="33"/>
      <c r="X54" s="34"/>
      <c r="Y54" s="34"/>
    </row>
    <row r="55" spans="19:25" ht="18.75" customHeight="1" x14ac:dyDescent="0.15">
      <c r="S55" s="33"/>
      <c r="T55" s="33"/>
      <c r="U55" s="33"/>
      <c r="V55" s="34"/>
      <c r="W55" s="33"/>
      <c r="X55" s="34"/>
      <c r="Y55" s="34"/>
    </row>
    <row r="56" spans="19:25" ht="18.75" customHeight="1" x14ac:dyDescent="0.15">
      <c r="S56" s="33"/>
      <c r="T56" s="33"/>
      <c r="U56" s="33"/>
      <c r="V56" s="34"/>
      <c r="W56" s="33"/>
      <c r="X56" s="34"/>
      <c r="Y56" s="34"/>
    </row>
    <row r="57" spans="19:25" ht="18.75" customHeight="1" x14ac:dyDescent="0.15">
      <c r="S57" s="33"/>
      <c r="T57" s="33"/>
      <c r="U57" s="33"/>
      <c r="V57" s="34"/>
      <c r="W57" s="33"/>
      <c r="X57" s="34"/>
      <c r="Y57" s="34"/>
    </row>
    <row r="58" spans="19:25" ht="18.75" customHeight="1" x14ac:dyDescent="0.15">
      <c r="S58" s="33"/>
      <c r="T58" s="33"/>
      <c r="U58" s="33"/>
      <c r="V58" s="34"/>
      <c r="W58" s="33"/>
      <c r="X58" s="34"/>
      <c r="Y58" s="34"/>
    </row>
    <row r="59" spans="19:25" ht="18.75" customHeight="1" x14ac:dyDescent="0.15">
      <c r="S59" s="33"/>
      <c r="T59" s="33"/>
      <c r="U59" s="33"/>
      <c r="V59" s="34"/>
      <c r="W59" s="33"/>
      <c r="X59" s="34"/>
      <c r="Y59" s="34"/>
    </row>
    <row r="60" spans="19:25" ht="18.75" customHeight="1" x14ac:dyDescent="0.15">
      <c r="S60" s="33"/>
      <c r="T60" s="33"/>
      <c r="U60" s="33"/>
      <c r="V60" s="34"/>
      <c r="W60" s="33"/>
      <c r="X60" s="34"/>
      <c r="Y60" s="34"/>
    </row>
    <row r="61" spans="19:25" ht="18.75" customHeight="1" x14ac:dyDescent="0.15">
      <c r="S61" s="33"/>
      <c r="T61" s="33"/>
      <c r="U61" s="33"/>
      <c r="V61" s="34"/>
      <c r="W61" s="33"/>
      <c r="X61" s="34"/>
      <c r="Y61" s="34"/>
    </row>
    <row r="62" spans="19:25" ht="18.75" customHeight="1" x14ac:dyDescent="0.15">
      <c r="S62" s="33"/>
      <c r="T62" s="33"/>
      <c r="U62" s="33"/>
      <c r="V62" s="34"/>
      <c r="W62" s="33"/>
      <c r="X62" s="34"/>
      <c r="Y62" s="34"/>
    </row>
    <row r="63" spans="19:25" ht="18.75" customHeight="1" x14ac:dyDescent="0.15">
      <c r="S63" s="33"/>
      <c r="T63" s="33"/>
      <c r="U63" s="33"/>
      <c r="V63" s="34"/>
      <c r="W63" s="33"/>
      <c r="X63" s="34"/>
      <c r="Y63" s="34"/>
    </row>
    <row r="64" spans="19:25" ht="18.75" customHeight="1" x14ac:dyDescent="0.15">
      <c r="S64" s="33"/>
      <c r="T64" s="33"/>
      <c r="U64" s="33"/>
      <c r="V64" s="34"/>
      <c r="W64" s="33"/>
      <c r="X64" s="34"/>
      <c r="Y64" s="34"/>
    </row>
    <row r="65" spans="19:25" ht="18.75" customHeight="1" x14ac:dyDescent="0.15">
      <c r="S65" s="33"/>
      <c r="T65" s="33"/>
      <c r="U65" s="33"/>
      <c r="V65" s="34"/>
      <c r="W65" s="33"/>
      <c r="X65" s="34"/>
      <c r="Y65" s="34"/>
    </row>
    <row r="66" spans="19:25" ht="18.75" customHeight="1" x14ac:dyDescent="0.15">
      <c r="S66" s="33"/>
      <c r="T66" s="33"/>
      <c r="U66" s="33"/>
      <c r="V66" s="34"/>
      <c r="W66" s="33"/>
      <c r="X66" s="34"/>
      <c r="Y66" s="34"/>
    </row>
    <row r="67" spans="19:25" ht="18.75" customHeight="1" x14ac:dyDescent="0.15">
      <c r="S67" s="33"/>
      <c r="T67" s="33"/>
      <c r="U67" s="33"/>
      <c r="V67" s="34"/>
      <c r="W67" s="33"/>
      <c r="X67" s="34"/>
      <c r="Y67" s="34"/>
    </row>
    <row r="68" spans="19:25" ht="18.75" customHeight="1" x14ac:dyDescent="0.15">
      <c r="S68" s="33"/>
      <c r="T68" s="33"/>
      <c r="U68" s="33"/>
      <c r="V68" s="34"/>
      <c r="W68" s="33"/>
      <c r="X68" s="34"/>
      <c r="Y68" s="34"/>
    </row>
    <row r="69" spans="19:25" ht="18.75" customHeight="1" x14ac:dyDescent="0.15">
      <c r="S69" s="33"/>
      <c r="T69" s="33"/>
      <c r="U69" s="33"/>
      <c r="V69" s="34"/>
      <c r="W69" s="33"/>
      <c r="X69" s="34"/>
      <c r="Y69" s="34"/>
    </row>
    <row r="70" spans="19:25" ht="18.75" customHeight="1" x14ac:dyDescent="0.15">
      <c r="S70" s="33"/>
      <c r="T70" s="33"/>
      <c r="U70" s="33"/>
      <c r="V70" s="34"/>
      <c r="W70" s="33"/>
      <c r="X70" s="34"/>
      <c r="Y70" s="34"/>
    </row>
    <row r="71" spans="19:25" ht="18.75" customHeight="1" x14ac:dyDescent="0.15">
      <c r="S71" s="33"/>
      <c r="T71" s="33"/>
      <c r="U71" s="33"/>
      <c r="V71" s="34"/>
      <c r="W71" s="33"/>
      <c r="X71" s="34"/>
      <c r="Y71" s="34"/>
    </row>
    <row r="72" spans="19:25" ht="18.75" customHeight="1" x14ac:dyDescent="0.15">
      <c r="S72" s="33"/>
      <c r="T72" s="33"/>
      <c r="U72" s="33"/>
      <c r="V72" s="34"/>
      <c r="W72" s="33"/>
      <c r="X72" s="34"/>
      <c r="Y72" s="34"/>
    </row>
    <row r="73" spans="19:25" ht="18.75" customHeight="1" x14ac:dyDescent="0.15">
      <c r="S73" s="33"/>
      <c r="T73" s="33"/>
      <c r="U73" s="33"/>
      <c r="V73" s="34"/>
      <c r="W73" s="33"/>
      <c r="X73" s="34"/>
      <c r="Y73" s="34"/>
    </row>
    <row r="74" spans="19:25" ht="18.75" customHeight="1" x14ac:dyDescent="0.15">
      <c r="S74" s="33"/>
      <c r="T74" s="33"/>
      <c r="U74" s="33"/>
      <c r="V74" s="34"/>
      <c r="W74" s="33"/>
      <c r="X74" s="34"/>
      <c r="Y74" s="34"/>
    </row>
    <row r="75" spans="19:25" ht="18.75" customHeight="1" x14ac:dyDescent="0.15">
      <c r="S75" s="33"/>
      <c r="T75" s="33"/>
      <c r="U75" s="33"/>
      <c r="V75" s="34"/>
      <c r="W75" s="33"/>
      <c r="X75" s="34"/>
      <c r="Y75" s="34"/>
    </row>
    <row r="76" spans="19:25" ht="18.75" customHeight="1" x14ac:dyDescent="0.15">
      <c r="S76" s="33"/>
      <c r="T76" s="33"/>
      <c r="U76" s="33"/>
      <c r="V76" s="34"/>
      <c r="W76" s="33"/>
      <c r="X76" s="34"/>
      <c r="Y76" s="34"/>
    </row>
    <row r="77" spans="19:25" ht="18.75" customHeight="1" x14ac:dyDescent="0.15">
      <c r="S77" s="33"/>
      <c r="T77" s="33"/>
      <c r="U77" s="33"/>
      <c r="V77" s="34"/>
      <c r="W77" s="33"/>
      <c r="X77" s="34"/>
      <c r="Y77" s="34"/>
    </row>
    <row r="78" spans="19:25" ht="18.75" customHeight="1" x14ac:dyDescent="0.15">
      <c r="S78" s="33"/>
      <c r="T78" s="33"/>
      <c r="U78" s="33"/>
      <c r="V78" s="34"/>
      <c r="W78" s="33"/>
      <c r="X78" s="34"/>
      <c r="Y78" s="34"/>
    </row>
    <row r="79" spans="19:25" ht="18.75" customHeight="1" x14ac:dyDescent="0.15">
      <c r="S79" s="33"/>
      <c r="T79" s="33"/>
      <c r="U79" s="33"/>
      <c r="V79" s="34"/>
      <c r="W79" s="33"/>
      <c r="X79" s="34"/>
      <c r="Y79" s="34"/>
    </row>
    <row r="80" spans="19:25" ht="18.75" customHeight="1" x14ac:dyDescent="0.15">
      <c r="S80" s="33"/>
      <c r="T80" s="33"/>
      <c r="U80" s="33"/>
      <c r="V80" s="34"/>
      <c r="W80" s="33"/>
      <c r="X80" s="34"/>
      <c r="Y80" s="34"/>
    </row>
    <row r="81" spans="19:25" ht="18.75" customHeight="1" x14ac:dyDescent="0.15">
      <c r="S81" s="33"/>
      <c r="T81" s="33"/>
      <c r="U81" s="33"/>
      <c r="V81" s="34"/>
      <c r="W81" s="33"/>
      <c r="X81" s="34"/>
      <c r="Y81" s="34"/>
    </row>
    <row r="82" spans="19:25" ht="18.75" customHeight="1" x14ac:dyDescent="0.15">
      <c r="S82" s="33"/>
      <c r="T82" s="33"/>
      <c r="U82" s="33"/>
      <c r="V82" s="34"/>
      <c r="W82" s="33"/>
      <c r="X82" s="34"/>
      <c r="Y82" s="34"/>
    </row>
    <row r="83" spans="19:25" ht="18.75" customHeight="1" x14ac:dyDescent="0.15">
      <c r="S83" s="33"/>
      <c r="T83" s="33"/>
      <c r="U83" s="33"/>
      <c r="V83" s="34"/>
      <c r="W83" s="33"/>
      <c r="X83" s="34"/>
      <c r="Y83" s="34"/>
    </row>
    <row r="84" spans="19:25" ht="18.75" customHeight="1" x14ac:dyDescent="0.15">
      <c r="S84" s="33"/>
      <c r="T84" s="33"/>
      <c r="U84" s="33"/>
      <c r="V84" s="34"/>
      <c r="W84" s="33"/>
      <c r="X84" s="34"/>
      <c r="Y84" s="34"/>
    </row>
  </sheetData>
  <mergeCells count="17">
    <mergeCell ref="A9:A29"/>
    <mergeCell ref="R9:R26"/>
    <mergeCell ref="I8:J8"/>
    <mergeCell ref="K8:L8"/>
    <mergeCell ref="I9:J15"/>
    <mergeCell ref="I16:J21"/>
    <mergeCell ref="I22:J29"/>
    <mergeCell ref="W6:X6"/>
    <mergeCell ref="W7:X7"/>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vt:i4>
      </vt:variant>
    </vt:vector>
  </HeadingPairs>
  <TitlesOfParts>
    <vt:vector size="25" baseType="lpstr">
      <vt:lpstr>キッズ月間(昼・おやつ)</vt:lpstr>
      <vt:lpstr>月間(離乳)</vt:lpstr>
      <vt:lpstr>4月1日(月)</vt:lpstr>
      <vt:lpstr>4月2日(火)</vt:lpstr>
      <vt:lpstr>4月3日(水)</vt:lpstr>
      <vt:lpstr>4月4日(木)</vt:lpstr>
      <vt:lpstr>4月5日(金)</vt:lpstr>
      <vt:lpstr>4月8日(月)</vt:lpstr>
      <vt:lpstr>4月9日(火)</vt:lpstr>
      <vt:lpstr>4月10日(水)</vt:lpstr>
      <vt:lpstr>4月11日(木)</vt:lpstr>
      <vt:lpstr>4月12日(金)</vt:lpstr>
      <vt:lpstr>4月15日(月)</vt:lpstr>
      <vt:lpstr>4月16日(火)</vt:lpstr>
      <vt:lpstr>4月17日(水)</vt:lpstr>
      <vt:lpstr>4月18日(木)</vt:lpstr>
      <vt:lpstr>4月19日(金)</vt:lpstr>
      <vt:lpstr>4月22日(月)</vt:lpstr>
      <vt:lpstr>4月23日(火)</vt:lpstr>
      <vt:lpstr>4月24日(水)</vt:lpstr>
      <vt:lpstr>4月25日(木)</vt:lpstr>
      <vt:lpstr>4月26日(金)</vt:lpstr>
      <vt:lpstr>4月30日(火)</vt:lpstr>
      <vt:lpstr>'キッズ月間(昼・おやつ)'!Print_Area</vt:lpstr>
      <vt:lpstr>'月間(離乳)'!Print_Area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2019-03-11T02:58:48Z</cp:lastPrinted>
  <dcterms:created xsi:type="dcterms:W3CDTF">2019-02-21T06:46:47Z</dcterms:created>
  <dcterms:modified xsi:type="dcterms:W3CDTF">2019-03-18T03:31:59Z</dcterms:modified>
</cp:coreProperties>
</file>