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kuld\Desktop\保育園\給食\"/>
    </mc:Choice>
  </mc:AlternateContent>
  <bookViews>
    <workbookView xWindow="0" yWindow="0" windowWidth="15360" windowHeight="7380"/>
  </bookViews>
  <sheets>
    <sheet name="キッズ月間(昼・おやつ)" sheetId="33" r:id="rId1"/>
    <sheet name="月間(離乳)" sheetId="32" r:id="rId2"/>
    <sheet name="6月1日(金)" sheetId="2" r:id="rId3"/>
    <sheet name="6月4日(月)" sheetId="5" r:id="rId4"/>
    <sheet name="6月5日(火)" sheetId="6" r:id="rId5"/>
    <sheet name="6月6日(水)" sheetId="7" r:id="rId6"/>
    <sheet name="6月7日(木)" sheetId="8" r:id="rId7"/>
    <sheet name="6月8日(金)" sheetId="9" r:id="rId8"/>
    <sheet name="6月11日(月)" sheetId="12" r:id="rId9"/>
    <sheet name="6月12日(火)" sheetId="13" r:id="rId10"/>
    <sheet name="6月13日(水)" sheetId="14" r:id="rId11"/>
    <sheet name="6月14日(木)" sheetId="15" r:id="rId12"/>
    <sheet name="6月15日(金)" sheetId="16" r:id="rId13"/>
    <sheet name="6月18日(月)" sheetId="19" r:id="rId14"/>
    <sheet name="6月19日(火)" sheetId="20" r:id="rId15"/>
    <sheet name="6月20日(水)" sheetId="21" r:id="rId16"/>
    <sheet name="6月21日(木)" sheetId="22" r:id="rId17"/>
    <sheet name="6月22日(金)" sheetId="23" r:id="rId18"/>
    <sheet name="6月25日(月)" sheetId="26" r:id="rId19"/>
    <sheet name="6月26日(火)" sheetId="27" r:id="rId20"/>
    <sheet name="6月27日(水)" sheetId="28" r:id="rId21"/>
    <sheet name="6月28日(木)" sheetId="29" r:id="rId22"/>
    <sheet name="6月29日(金)" sheetId="30" r:id="rId23"/>
  </sheets>
  <definedNames>
    <definedName name="_xlnm.Print_Area" localSheetId="0">'キッズ月間(昼・おやつ)'!$A$1:$Y$91</definedName>
    <definedName name="_xlnm.Print_Area" localSheetId="1">'月間(離乳)'!$A$1:$P$69</definedName>
    <definedName name="_xlnm.Print_Area">#REF!</definedName>
  </definedNames>
  <calcPr calcId="152511"/>
</workbook>
</file>

<file path=xl/calcChain.xml><?xml version="1.0" encoding="utf-8"?>
<calcChain xmlns="http://schemas.openxmlformats.org/spreadsheetml/2006/main">
  <c r="G85" i="33" l="1"/>
  <c r="E85" i="33"/>
  <c r="H84" i="33"/>
  <c r="H85" i="33" s="1"/>
  <c r="G84" i="33"/>
  <c r="F84" i="33"/>
  <c r="F85" i="33" s="1"/>
  <c r="E84" i="33"/>
  <c r="D84" i="33"/>
  <c r="D85" i="33" s="1"/>
  <c r="W81" i="33"/>
  <c r="J81" i="33"/>
  <c r="W80" i="33"/>
  <c r="J80" i="33"/>
  <c r="W79" i="33"/>
  <c r="J79" i="33"/>
  <c r="W78" i="33"/>
  <c r="J78" i="33"/>
  <c r="W77" i="33"/>
  <c r="J77" i="33"/>
  <c r="W76" i="33"/>
  <c r="J76" i="33"/>
  <c r="W75" i="33"/>
  <c r="J75" i="33"/>
  <c r="W74" i="33"/>
  <c r="J74" i="33"/>
  <c r="W73" i="33"/>
  <c r="J73" i="33"/>
  <c r="W72" i="33"/>
  <c r="J72" i="33"/>
  <c r="W71" i="33"/>
  <c r="J71" i="33"/>
  <c r="W70" i="33"/>
  <c r="J70" i="33"/>
  <c r="W69" i="33"/>
  <c r="J69" i="33"/>
  <c r="W68" i="33"/>
  <c r="J68" i="33"/>
  <c r="W67" i="33"/>
  <c r="J67" i="33"/>
  <c r="W66" i="33"/>
  <c r="J66" i="33"/>
  <c r="W65" i="33"/>
  <c r="J65" i="33"/>
  <c r="W64" i="33"/>
  <c r="J64" i="33"/>
  <c r="W63" i="33"/>
  <c r="J63" i="33"/>
  <c r="W62" i="33"/>
  <c r="J62" i="33"/>
  <c r="W61" i="33"/>
  <c r="J61" i="33"/>
  <c r="W60" i="33"/>
  <c r="J60" i="33"/>
  <c r="W59" i="33"/>
  <c r="J59" i="33"/>
  <c r="W58" i="33"/>
  <c r="J58" i="33"/>
  <c r="W57" i="33"/>
  <c r="J57" i="33"/>
  <c r="W56" i="33"/>
  <c r="J56" i="33"/>
  <c r="W55" i="33"/>
  <c r="J55" i="33"/>
  <c r="W54" i="33"/>
  <c r="J54" i="33"/>
  <c r="W53" i="33"/>
  <c r="J53" i="33"/>
  <c r="W52" i="33"/>
  <c r="J52" i="33"/>
  <c r="W51" i="33"/>
  <c r="J51" i="33"/>
  <c r="W50" i="33"/>
  <c r="J50" i="33"/>
  <c r="W49" i="33"/>
  <c r="J49" i="33"/>
  <c r="W48" i="33"/>
  <c r="J48" i="33"/>
  <c r="W47" i="33"/>
  <c r="J47" i="33"/>
  <c r="W46" i="33"/>
  <c r="J46" i="33"/>
  <c r="W45" i="33"/>
  <c r="J45" i="33"/>
  <c r="W44" i="33"/>
  <c r="J44" i="33"/>
  <c r="W43" i="33"/>
  <c r="J43" i="33"/>
  <c r="W42" i="33"/>
  <c r="J42" i="33"/>
  <c r="W41" i="33"/>
  <c r="J41" i="33"/>
  <c r="W40" i="33"/>
  <c r="J40" i="33"/>
  <c r="W39" i="33"/>
  <c r="J39" i="33"/>
  <c r="W38" i="33"/>
  <c r="J38" i="33"/>
  <c r="W37" i="33"/>
  <c r="J37" i="33"/>
  <c r="W36" i="33"/>
  <c r="J36" i="33"/>
  <c r="W35" i="33"/>
  <c r="J35" i="33"/>
  <c r="W34" i="33"/>
  <c r="J34" i="33"/>
  <c r="W33" i="33"/>
  <c r="J33" i="33"/>
  <c r="W32" i="33"/>
  <c r="J32" i="33"/>
  <c r="W31" i="33"/>
  <c r="J31" i="33"/>
  <c r="W30" i="33"/>
  <c r="J30" i="33"/>
  <c r="W29" i="33"/>
  <c r="J29" i="33"/>
  <c r="W28" i="33"/>
  <c r="J28" i="33"/>
  <c r="W27" i="33"/>
  <c r="J27" i="33"/>
  <c r="W26" i="33"/>
  <c r="J26" i="33"/>
  <c r="W25" i="33"/>
  <c r="J25" i="33"/>
  <c r="W24" i="33"/>
  <c r="J24" i="33"/>
  <c r="W23" i="33"/>
  <c r="J23" i="33"/>
  <c r="W22" i="33"/>
  <c r="J22" i="33"/>
  <c r="W21" i="33"/>
  <c r="J21" i="33"/>
  <c r="W20" i="33"/>
  <c r="J20" i="33"/>
  <c r="W19" i="33"/>
  <c r="J19" i="33"/>
  <c r="W18" i="33"/>
  <c r="J18" i="33"/>
  <c r="W17" i="33"/>
  <c r="J17" i="33"/>
  <c r="W16" i="33"/>
  <c r="J16" i="33"/>
  <c r="W15" i="33"/>
  <c r="J15" i="33"/>
  <c r="W14" i="33"/>
  <c r="J14" i="33"/>
  <c r="W13" i="33"/>
  <c r="J13" i="33"/>
  <c r="W12" i="33"/>
  <c r="J12" i="33"/>
  <c r="W11" i="33"/>
  <c r="J11" i="33"/>
  <c r="W10" i="33"/>
  <c r="J10" i="33"/>
  <c r="W9" i="33"/>
  <c r="J9" i="33"/>
  <c r="W8" i="33"/>
  <c r="J8" i="33"/>
  <c r="W7" i="33"/>
  <c r="J7" i="33"/>
  <c r="G35" i="22" l="1"/>
  <c r="H35" i="22" s="1"/>
  <c r="F35" i="22"/>
  <c r="N32" i="22"/>
  <c r="L32" i="22"/>
  <c r="N31" i="22"/>
  <c r="L31" i="22"/>
  <c r="G31" i="22"/>
  <c r="H31" i="22"/>
  <c r="F31" i="22"/>
  <c r="N30" i="22"/>
  <c r="L30" i="22"/>
  <c r="G30" i="22"/>
  <c r="H30" i="22" s="1"/>
  <c r="F30" i="22"/>
  <c r="N27" i="22"/>
  <c r="L27" i="22"/>
  <c r="N26" i="22"/>
  <c r="L26" i="22"/>
  <c r="N25" i="22"/>
  <c r="L25" i="22"/>
  <c r="G25" i="22"/>
  <c r="H25" i="22" s="1"/>
  <c r="F25" i="22"/>
  <c r="N24" i="22"/>
  <c r="L24" i="22"/>
  <c r="G24" i="22"/>
  <c r="H24" i="22" s="1"/>
  <c r="F24" i="22"/>
  <c r="N23" i="22"/>
  <c r="L23" i="22"/>
  <c r="G23" i="22"/>
  <c r="H23" i="22"/>
  <c r="F23" i="22"/>
  <c r="N22" i="22"/>
  <c r="L22" i="22"/>
  <c r="G22" i="22"/>
  <c r="H22" i="22" s="1"/>
  <c r="F22" i="22"/>
  <c r="N19" i="22"/>
  <c r="L19" i="22"/>
  <c r="N18" i="22"/>
  <c r="L18" i="22"/>
  <c r="N17" i="22"/>
  <c r="L17" i="22"/>
  <c r="N16" i="22"/>
  <c r="L16" i="22"/>
  <c r="N15" i="22"/>
  <c r="L15" i="22"/>
  <c r="G15" i="22"/>
  <c r="H15" i="22" s="1"/>
  <c r="F15" i="22"/>
  <c r="N14" i="22"/>
  <c r="L14" i="22"/>
  <c r="G14" i="22"/>
  <c r="H14" i="22" s="1"/>
  <c r="F14" i="22"/>
  <c r="N13" i="22"/>
  <c r="L13" i="22"/>
  <c r="G13" i="22"/>
  <c r="H13" i="22"/>
  <c r="F13" i="22"/>
  <c r="N12" i="22"/>
  <c r="L12" i="22"/>
  <c r="G12" i="22"/>
  <c r="H12" i="22" s="1"/>
  <c r="F12" i="22"/>
  <c r="N9" i="22"/>
  <c r="L9" i="22"/>
  <c r="G36" i="8"/>
  <c r="H36" i="8"/>
  <c r="F36" i="8"/>
  <c r="N33" i="8"/>
  <c r="L33" i="8"/>
  <c r="N32" i="8"/>
  <c r="L32" i="8"/>
  <c r="G32" i="8"/>
  <c r="H32" i="8" s="1"/>
  <c r="F32" i="8"/>
  <c r="N31" i="8"/>
  <c r="L31" i="8"/>
  <c r="G31" i="8"/>
  <c r="H31" i="8"/>
  <c r="F31" i="8"/>
  <c r="N27" i="8"/>
  <c r="L27" i="8"/>
  <c r="N26" i="8"/>
  <c r="L26" i="8"/>
  <c r="N25" i="8"/>
  <c r="L25" i="8"/>
  <c r="G25" i="8"/>
  <c r="H25" i="8" s="1"/>
  <c r="F25" i="8"/>
  <c r="N24" i="8"/>
  <c r="L24" i="8"/>
  <c r="G24" i="8"/>
  <c r="H24" i="8"/>
  <c r="F24" i="8"/>
  <c r="N23" i="8"/>
  <c r="L23" i="8"/>
  <c r="G23" i="8"/>
  <c r="H23" i="8" s="1"/>
  <c r="F23" i="8"/>
  <c r="N22" i="8"/>
  <c r="L22" i="8"/>
  <c r="G22" i="8"/>
  <c r="H22" i="8" s="1"/>
  <c r="F22" i="8"/>
  <c r="N19" i="8"/>
  <c r="L19" i="8"/>
  <c r="N18" i="8"/>
  <c r="L18" i="8"/>
  <c r="N17" i="8"/>
  <c r="L17" i="8"/>
  <c r="N16" i="8"/>
  <c r="L16" i="8"/>
  <c r="N15" i="8"/>
  <c r="L15" i="8"/>
  <c r="G15" i="8"/>
  <c r="H15" i="8" s="1"/>
  <c r="F15" i="8"/>
  <c r="N14" i="8"/>
  <c r="L14" i="8"/>
  <c r="G14" i="8"/>
  <c r="H14" i="8"/>
  <c r="F14" i="8"/>
  <c r="N13" i="8"/>
  <c r="L13" i="8"/>
  <c r="G13" i="8"/>
  <c r="H13" i="8" s="1"/>
  <c r="F13" i="8"/>
  <c r="N12" i="8"/>
  <c r="L12" i="8"/>
  <c r="G12" i="8"/>
  <c r="H12" i="8"/>
  <c r="F12" i="8"/>
  <c r="N9" i="8"/>
  <c r="L9" i="8"/>
  <c r="G34" i="30"/>
  <c r="F34" i="30"/>
  <c r="H34" i="30"/>
  <c r="L31" i="30"/>
  <c r="N31" i="30"/>
  <c r="L30" i="30"/>
  <c r="N30" i="30"/>
  <c r="G31" i="30"/>
  <c r="H31" i="30" s="1"/>
  <c r="F31" i="30"/>
  <c r="G30" i="30"/>
  <c r="H30" i="30" s="1"/>
  <c r="F30" i="30"/>
  <c r="L27" i="30"/>
  <c r="N27" i="30"/>
  <c r="L26" i="30"/>
  <c r="N26" i="30"/>
  <c r="L25" i="30"/>
  <c r="N25" i="30"/>
  <c r="L24" i="30"/>
  <c r="N24" i="30"/>
  <c r="G25" i="30"/>
  <c r="H25" i="30" s="1"/>
  <c r="F25" i="30"/>
  <c r="G24" i="30"/>
  <c r="H24" i="30" s="1"/>
  <c r="F24" i="30"/>
  <c r="L23" i="30"/>
  <c r="N23" i="30"/>
  <c r="G23" i="30"/>
  <c r="H23" i="30" s="1"/>
  <c r="F23" i="30"/>
  <c r="L18" i="30"/>
  <c r="N18" i="30"/>
  <c r="L17" i="30"/>
  <c r="N17" i="30"/>
  <c r="L16" i="30"/>
  <c r="N16" i="30"/>
  <c r="L15" i="30"/>
  <c r="N15" i="30"/>
  <c r="L14" i="30"/>
  <c r="N14" i="30"/>
  <c r="L13" i="30"/>
  <c r="N13" i="30"/>
  <c r="L12" i="30"/>
  <c r="N12" i="30"/>
  <c r="G14" i="30"/>
  <c r="H14" i="30" s="1"/>
  <c r="F14" i="30"/>
  <c r="G13" i="30"/>
  <c r="H13" i="30" s="1"/>
  <c r="F13" i="30"/>
  <c r="G12" i="30"/>
  <c r="F12" i="30"/>
  <c r="H12" i="30"/>
  <c r="L9" i="30"/>
  <c r="N9" i="30"/>
  <c r="G39" i="29"/>
  <c r="H39" i="29" s="1"/>
  <c r="F39" i="29"/>
  <c r="L36" i="29"/>
  <c r="N36" i="29"/>
  <c r="L35" i="29"/>
  <c r="N35" i="29"/>
  <c r="L34" i="29"/>
  <c r="N34" i="29"/>
  <c r="G35" i="29"/>
  <c r="H35" i="29" s="1"/>
  <c r="F35" i="29"/>
  <c r="G34" i="29"/>
  <c r="H34" i="29" s="1"/>
  <c r="F34" i="29"/>
  <c r="L29" i="29"/>
  <c r="N29" i="29"/>
  <c r="L28" i="29"/>
  <c r="N28" i="29"/>
  <c r="L27" i="29"/>
  <c r="N27" i="29"/>
  <c r="G29" i="29"/>
  <c r="H29" i="29" s="1"/>
  <c r="F29" i="29"/>
  <c r="G28" i="29"/>
  <c r="H28" i="29" s="1"/>
  <c r="F28" i="29"/>
  <c r="G27" i="29"/>
  <c r="F27" i="29"/>
  <c r="H27" i="29"/>
  <c r="G22" i="29"/>
  <c r="F22" i="29"/>
  <c r="H22" i="29"/>
  <c r="L24" i="29"/>
  <c r="N24" i="29"/>
  <c r="L23" i="29"/>
  <c r="N23" i="29"/>
  <c r="G21" i="29"/>
  <c r="H21" i="29" s="1"/>
  <c r="F21" i="29"/>
  <c r="L22" i="29"/>
  <c r="N22" i="29"/>
  <c r="L21" i="29"/>
  <c r="N21" i="29"/>
  <c r="L20" i="29"/>
  <c r="N20" i="29"/>
  <c r="G20" i="29"/>
  <c r="F20" i="29"/>
  <c r="H20" i="29"/>
  <c r="L12" i="29"/>
  <c r="N12" i="29"/>
  <c r="L11" i="29"/>
  <c r="N11" i="29"/>
  <c r="L10" i="29"/>
  <c r="N10" i="29"/>
  <c r="G11" i="29"/>
  <c r="F11" i="29"/>
  <c r="H11" i="29"/>
  <c r="G10" i="29"/>
  <c r="H10" i="29" s="1"/>
  <c r="F10" i="29"/>
  <c r="G9" i="29"/>
  <c r="H9" i="29" s="1"/>
  <c r="F9" i="29"/>
  <c r="L9" i="29"/>
  <c r="N9" i="29"/>
  <c r="G35" i="28"/>
  <c r="H35" i="28" s="1"/>
  <c r="F35" i="28"/>
  <c r="L32" i="28"/>
  <c r="N32" i="28"/>
  <c r="L31" i="28"/>
  <c r="N31" i="28"/>
  <c r="G32" i="28"/>
  <c r="F32" i="28"/>
  <c r="H32" i="28"/>
  <c r="G31" i="28"/>
  <c r="F31" i="28"/>
  <c r="H31" i="28"/>
  <c r="L25" i="28"/>
  <c r="N25" i="28"/>
  <c r="L24" i="28"/>
  <c r="N24" i="28"/>
  <c r="L23" i="28"/>
  <c r="N23" i="28"/>
  <c r="L22" i="28"/>
  <c r="N22" i="28"/>
  <c r="L21" i="28"/>
  <c r="N21" i="28"/>
  <c r="G26" i="28"/>
  <c r="H26" i="28" s="1"/>
  <c r="F26" i="28"/>
  <c r="G25" i="28"/>
  <c r="F25" i="28"/>
  <c r="H25" i="28"/>
  <c r="G24" i="28"/>
  <c r="H24" i="28" s="1"/>
  <c r="F24" i="28"/>
  <c r="G23" i="28"/>
  <c r="H23" i="28" s="1"/>
  <c r="F23" i="28"/>
  <c r="G22" i="28"/>
  <c r="F22" i="28"/>
  <c r="H22" i="28"/>
  <c r="G21" i="28"/>
  <c r="H21" i="28" s="1"/>
  <c r="F21" i="28"/>
  <c r="G14" i="28"/>
  <c r="H14" i="28"/>
  <c r="F14" i="28"/>
  <c r="L15" i="28"/>
  <c r="N15" i="28"/>
  <c r="L14" i="28"/>
  <c r="N14" i="28"/>
  <c r="L13" i="28"/>
  <c r="N13" i="28"/>
  <c r="G13" i="28"/>
  <c r="H13" i="28" s="1"/>
  <c r="F13" i="28"/>
  <c r="L12" i="28"/>
  <c r="N12" i="28"/>
  <c r="G12" i="28"/>
  <c r="H12" i="28" s="1"/>
  <c r="F12" i="28"/>
  <c r="L9" i="28"/>
  <c r="N9" i="28"/>
  <c r="G28" i="27"/>
  <c r="H28" i="27" s="1"/>
  <c r="F28" i="27"/>
  <c r="L23" i="27"/>
  <c r="N23" i="27"/>
  <c r="L22" i="27"/>
  <c r="N22" i="27"/>
  <c r="L21" i="27"/>
  <c r="N21" i="27"/>
  <c r="L20" i="27"/>
  <c r="N20" i="27"/>
  <c r="G22" i="27"/>
  <c r="F22" i="27"/>
  <c r="H22" i="27"/>
  <c r="G21" i="27"/>
  <c r="H21" i="27" s="1"/>
  <c r="F21" i="27"/>
  <c r="G20" i="27"/>
  <c r="H20" i="27" s="1"/>
  <c r="F20" i="27"/>
  <c r="L11" i="27"/>
  <c r="N11" i="27"/>
  <c r="L10" i="27"/>
  <c r="N10" i="27"/>
  <c r="G14" i="27"/>
  <c r="F14" i="27"/>
  <c r="H14" i="27"/>
  <c r="G13" i="27"/>
  <c r="H13" i="27" s="1"/>
  <c r="F13" i="27"/>
  <c r="G12" i="27"/>
  <c r="H12" i="27" s="1"/>
  <c r="F12" i="27"/>
  <c r="G11" i="27"/>
  <c r="H11" i="27" s="1"/>
  <c r="F11" i="27"/>
  <c r="G10" i="27"/>
  <c r="H10" i="27" s="1"/>
  <c r="F10" i="27"/>
  <c r="G9" i="27"/>
  <c r="F9" i="27"/>
  <c r="H9" i="27"/>
  <c r="L9" i="27"/>
  <c r="N9" i="27"/>
  <c r="L37" i="26"/>
  <c r="N37" i="26"/>
  <c r="L36" i="26"/>
  <c r="N36" i="26"/>
  <c r="L35" i="26"/>
  <c r="N35" i="26"/>
  <c r="G36" i="26"/>
  <c r="F36" i="26"/>
  <c r="H36" i="26"/>
  <c r="G35" i="26"/>
  <c r="F35" i="26"/>
  <c r="H35" i="26"/>
  <c r="L30" i="26"/>
  <c r="N30" i="26"/>
  <c r="L29" i="26"/>
  <c r="N29" i="26"/>
  <c r="L28" i="26"/>
  <c r="N28" i="26"/>
  <c r="G29" i="26"/>
  <c r="F29" i="26"/>
  <c r="H29" i="26"/>
  <c r="G28" i="26"/>
  <c r="F28" i="26"/>
  <c r="H28" i="26"/>
  <c r="G18" i="26"/>
  <c r="H18" i="26" s="1"/>
  <c r="F18" i="26"/>
  <c r="L16" i="26"/>
  <c r="N16" i="26"/>
  <c r="L15" i="26"/>
  <c r="N15" i="26"/>
  <c r="L14" i="26"/>
  <c r="N14" i="26"/>
  <c r="G17" i="26"/>
  <c r="H17" i="26" s="1"/>
  <c r="F17" i="26"/>
  <c r="L13" i="26"/>
  <c r="N13" i="26"/>
  <c r="L12" i="26"/>
  <c r="N12" i="26"/>
  <c r="G16" i="26"/>
  <c r="H16" i="26" s="1"/>
  <c r="F16" i="26"/>
  <c r="G15" i="26"/>
  <c r="H15" i="26" s="1"/>
  <c r="F15" i="26"/>
  <c r="G14" i="26"/>
  <c r="H14" i="26"/>
  <c r="F14" i="26"/>
  <c r="G13" i="26"/>
  <c r="H13" i="26" s="1"/>
  <c r="F13" i="26"/>
  <c r="G12" i="26"/>
  <c r="H12" i="26" s="1"/>
  <c r="F12" i="26"/>
  <c r="G9" i="26"/>
  <c r="H9" i="26" s="1"/>
  <c r="F9" i="26"/>
  <c r="L9" i="26"/>
  <c r="N9" i="26"/>
  <c r="G28" i="23"/>
  <c r="H28" i="23" s="1"/>
  <c r="F28" i="23"/>
  <c r="G22" i="23"/>
  <c r="F22" i="23"/>
  <c r="H22" i="23"/>
  <c r="L22" i="23"/>
  <c r="N22" i="23"/>
  <c r="L21" i="23"/>
  <c r="N21" i="23"/>
  <c r="L20" i="23"/>
  <c r="N20" i="23"/>
  <c r="L19" i="23"/>
  <c r="N19" i="23"/>
  <c r="G21" i="23"/>
  <c r="H21" i="23" s="1"/>
  <c r="F21" i="23"/>
  <c r="G20" i="23"/>
  <c r="H20" i="23" s="1"/>
  <c r="F20" i="23"/>
  <c r="G19" i="23"/>
  <c r="F19" i="23"/>
  <c r="H19" i="23"/>
  <c r="L16" i="23"/>
  <c r="N16" i="23"/>
  <c r="L15" i="23"/>
  <c r="N15" i="23"/>
  <c r="L14" i="23"/>
  <c r="N14" i="23"/>
  <c r="L13" i="23"/>
  <c r="N13" i="23"/>
  <c r="L12" i="23"/>
  <c r="N12" i="23"/>
  <c r="L11" i="23"/>
  <c r="N11" i="23"/>
  <c r="G14" i="23"/>
  <c r="H14" i="23" s="1"/>
  <c r="F14" i="23"/>
  <c r="G13" i="23"/>
  <c r="H13" i="23" s="1"/>
  <c r="F13" i="23"/>
  <c r="G12" i="23"/>
  <c r="H12" i="23" s="1"/>
  <c r="F12" i="23"/>
  <c r="G11" i="23"/>
  <c r="F11" i="23"/>
  <c r="H11" i="23"/>
  <c r="L10" i="23"/>
  <c r="N10" i="23"/>
  <c r="L9" i="23"/>
  <c r="N9" i="23"/>
  <c r="G10" i="23"/>
  <c r="H10" i="23" s="1"/>
  <c r="F10" i="23"/>
  <c r="G9" i="23"/>
  <c r="H9" i="23" s="1"/>
  <c r="F9" i="23"/>
  <c r="L26" i="21"/>
  <c r="N26" i="21"/>
  <c r="L25" i="21"/>
  <c r="N25" i="21"/>
  <c r="L24" i="21"/>
  <c r="N24" i="21"/>
  <c r="G27" i="21"/>
  <c r="H27" i="21" s="1"/>
  <c r="F27" i="21"/>
  <c r="G26" i="21"/>
  <c r="H26" i="21" s="1"/>
  <c r="F26" i="21"/>
  <c r="G25" i="21"/>
  <c r="H25" i="21" s="1"/>
  <c r="F25" i="21"/>
  <c r="G24" i="21"/>
  <c r="H24" i="21"/>
  <c r="F24" i="21"/>
  <c r="G17" i="21"/>
  <c r="H17" i="21" s="1"/>
  <c r="F17" i="21"/>
  <c r="L17" i="21"/>
  <c r="N17" i="21"/>
  <c r="L16" i="21"/>
  <c r="N16" i="21"/>
  <c r="G16" i="21"/>
  <c r="H16" i="21"/>
  <c r="F16" i="21"/>
  <c r="L13" i="21"/>
  <c r="N13" i="21"/>
  <c r="L12" i="21"/>
  <c r="N12" i="21"/>
  <c r="L11" i="21"/>
  <c r="N11" i="21"/>
  <c r="L10" i="21"/>
  <c r="N10" i="21"/>
  <c r="G12" i="21"/>
  <c r="H12" i="21" s="1"/>
  <c r="F12" i="21"/>
  <c r="G11" i="21"/>
  <c r="H11" i="21" s="1"/>
  <c r="F11" i="21"/>
  <c r="G10" i="21"/>
  <c r="H10" i="21"/>
  <c r="F10" i="21"/>
  <c r="L9" i="21"/>
  <c r="N9" i="21"/>
  <c r="G9" i="21"/>
  <c r="H9" i="21" s="1"/>
  <c r="F9" i="21"/>
  <c r="G34" i="20"/>
  <c r="H34" i="20" s="1"/>
  <c r="F34" i="20"/>
  <c r="L31" i="20"/>
  <c r="N31" i="20"/>
  <c r="L30" i="20"/>
  <c r="N30" i="20"/>
  <c r="L29" i="20"/>
  <c r="N29" i="20"/>
  <c r="G30" i="20"/>
  <c r="H30" i="20" s="1"/>
  <c r="F30" i="20"/>
  <c r="G29" i="20"/>
  <c r="H29" i="20" s="1"/>
  <c r="F29" i="20"/>
  <c r="L24" i="20"/>
  <c r="N24" i="20"/>
  <c r="L23" i="20"/>
  <c r="N23" i="20"/>
  <c r="L22" i="20"/>
  <c r="N22" i="20"/>
  <c r="L21" i="20"/>
  <c r="N21" i="20"/>
  <c r="G24" i="20"/>
  <c r="H24" i="20"/>
  <c r="F24" i="20"/>
  <c r="G23" i="20"/>
  <c r="H23" i="20" s="1"/>
  <c r="F23" i="20"/>
  <c r="G22" i="20"/>
  <c r="H22" i="20"/>
  <c r="F22" i="20"/>
  <c r="G21" i="20"/>
  <c r="H21" i="20" s="1"/>
  <c r="F21" i="20"/>
  <c r="L18" i="20"/>
  <c r="N18" i="20"/>
  <c r="L17" i="20"/>
  <c r="N17" i="20"/>
  <c r="G15" i="20"/>
  <c r="H15" i="20" s="1"/>
  <c r="F15" i="20"/>
  <c r="G14" i="20"/>
  <c r="H14" i="20" s="1"/>
  <c r="F14" i="20"/>
  <c r="L16" i="20"/>
  <c r="N16" i="20"/>
  <c r="L15" i="20"/>
  <c r="N15" i="20"/>
  <c r="L14" i="20"/>
  <c r="N14" i="20"/>
  <c r="L13" i="20"/>
  <c r="N13" i="20"/>
  <c r="G13" i="20"/>
  <c r="H13" i="20"/>
  <c r="F13" i="20"/>
  <c r="L12" i="20"/>
  <c r="N12" i="20"/>
  <c r="G12" i="20"/>
  <c r="H12" i="20" s="1"/>
  <c r="F12" i="20"/>
  <c r="L9" i="20"/>
  <c r="N9" i="20"/>
  <c r="G24" i="19"/>
  <c r="H24" i="19" s="1"/>
  <c r="F24" i="19"/>
  <c r="L21" i="19"/>
  <c r="N21" i="19"/>
  <c r="L20" i="19"/>
  <c r="N20" i="19"/>
  <c r="L19" i="19"/>
  <c r="N19" i="19"/>
  <c r="L18" i="19"/>
  <c r="N18" i="19"/>
  <c r="G21" i="19"/>
  <c r="F21" i="19"/>
  <c r="H21" i="19"/>
  <c r="G20" i="19"/>
  <c r="F20" i="19"/>
  <c r="H20" i="19"/>
  <c r="G19" i="19"/>
  <c r="H19" i="19" s="1"/>
  <c r="F19" i="19"/>
  <c r="G18" i="19"/>
  <c r="H18" i="19" s="1"/>
  <c r="F18" i="19"/>
  <c r="G13" i="19"/>
  <c r="H13" i="19" s="1"/>
  <c r="F13" i="19"/>
  <c r="G12" i="19"/>
  <c r="H12" i="19" s="1"/>
  <c r="F12" i="19"/>
  <c r="L12" i="19"/>
  <c r="N12" i="19"/>
  <c r="L11" i="19"/>
  <c r="N11" i="19"/>
  <c r="G11" i="19"/>
  <c r="H11" i="19" s="1"/>
  <c r="F11" i="19"/>
  <c r="G10" i="19"/>
  <c r="H10" i="19" s="1"/>
  <c r="F10" i="19"/>
  <c r="G9" i="19"/>
  <c r="F9" i="19"/>
  <c r="H9" i="19"/>
  <c r="L10" i="19"/>
  <c r="N10" i="19"/>
  <c r="L9" i="19"/>
  <c r="N9" i="19"/>
  <c r="G34" i="16"/>
  <c r="H34" i="16" s="1"/>
  <c r="F34" i="16"/>
  <c r="L31" i="16"/>
  <c r="N31" i="16"/>
  <c r="L30" i="16"/>
  <c r="N30" i="16"/>
  <c r="G31" i="16"/>
  <c r="H31" i="16" s="1"/>
  <c r="F31" i="16"/>
  <c r="G30" i="16"/>
  <c r="H30" i="16" s="1"/>
  <c r="F30" i="16"/>
  <c r="L27" i="16"/>
  <c r="N27" i="16"/>
  <c r="L26" i="16"/>
  <c r="N26" i="16"/>
  <c r="L25" i="16"/>
  <c r="N25" i="16"/>
  <c r="L24" i="16"/>
  <c r="N24" i="16"/>
  <c r="G25" i="16"/>
  <c r="F25" i="16"/>
  <c r="H25" i="16"/>
  <c r="G24" i="16"/>
  <c r="H24" i="16" s="1"/>
  <c r="F24" i="16"/>
  <c r="L23" i="16"/>
  <c r="N23" i="16"/>
  <c r="G23" i="16"/>
  <c r="H23" i="16" s="1"/>
  <c r="F23" i="16"/>
  <c r="L18" i="16"/>
  <c r="N18" i="16"/>
  <c r="L17" i="16"/>
  <c r="N17" i="16"/>
  <c r="L16" i="16"/>
  <c r="N16" i="16"/>
  <c r="L15" i="16"/>
  <c r="N15" i="16"/>
  <c r="L14" i="16"/>
  <c r="N14" i="16"/>
  <c r="L13" i="16"/>
  <c r="N13" i="16"/>
  <c r="L12" i="16"/>
  <c r="N12" i="16"/>
  <c r="G14" i="16"/>
  <c r="F14" i="16"/>
  <c r="H14" i="16"/>
  <c r="G13" i="16"/>
  <c r="H13" i="16" s="1"/>
  <c r="F13" i="16"/>
  <c r="G12" i="16"/>
  <c r="H12" i="16" s="1"/>
  <c r="F12" i="16"/>
  <c r="L9" i="16"/>
  <c r="N9" i="16"/>
  <c r="G38" i="15"/>
  <c r="H38" i="15" s="1"/>
  <c r="F38" i="15"/>
  <c r="L35" i="15"/>
  <c r="N35" i="15"/>
  <c r="L34" i="15"/>
  <c r="N34" i="15"/>
  <c r="L33" i="15"/>
  <c r="N33" i="15"/>
  <c r="G34" i="15"/>
  <c r="F34" i="15"/>
  <c r="H34" i="15"/>
  <c r="G33" i="15"/>
  <c r="H33" i="15" s="1"/>
  <c r="F33" i="15"/>
  <c r="L29" i="15"/>
  <c r="N29" i="15"/>
  <c r="L28" i="15"/>
  <c r="N28" i="15"/>
  <c r="L27" i="15"/>
  <c r="N27" i="15"/>
  <c r="G29" i="15"/>
  <c r="F29" i="15"/>
  <c r="H29" i="15"/>
  <c r="G28" i="15"/>
  <c r="H28" i="15" s="1"/>
  <c r="F28" i="15"/>
  <c r="G27" i="15"/>
  <c r="H27" i="15" s="1"/>
  <c r="F27" i="15"/>
  <c r="G22" i="15"/>
  <c r="H22" i="15" s="1"/>
  <c r="F22" i="15"/>
  <c r="L24" i="15"/>
  <c r="N24" i="15"/>
  <c r="L23" i="15"/>
  <c r="N23" i="15"/>
  <c r="G21" i="15"/>
  <c r="H21" i="15" s="1"/>
  <c r="F21" i="15"/>
  <c r="L22" i="15"/>
  <c r="N22" i="15"/>
  <c r="L21" i="15"/>
  <c r="N21" i="15"/>
  <c r="L20" i="15"/>
  <c r="N20" i="15"/>
  <c r="G20" i="15"/>
  <c r="H20" i="15" s="1"/>
  <c r="F20" i="15"/>
  <c r="L14" i="15"/>
  <c r="N14" i="15"/>
  <c r="L13" i="15"/>
  <c r="N13" i="15"/>
  <c r="G11" i="15"/>
  <c r="H11" i="15" s="1"/>
  <c r="F11" i="15"/>
  <c r="G10" i="15"/>
  <c r="H10" i="15" s="1"/>
  <c r="F10" i="15"/>
  <c r="G9" i="15"/>
  <c r="H9" i="15" s="1"/>
  <c r="F9" i="15"/>
  <c r="L12" i="15"/>
  <c r="N12" i="15"/>
  <c r="L11" i="15"/>
  <c r="N11" i="15"/>
  <c r="L10" i="15"/>
  <c r="N10" i="15"/>
  <c r="L9" i="15"/>
  <c r="N9" i="15"/>
  <c r="G32" i="14"/>
  <c r="F32" i="14"/>
  <c r="H32" i="14"/>
  <c r="L29" i="14"/>
  <c r="N29" i="14"/>
  <c r="L28" i="14"/>
  <c r="N28" i="14"/>
  <c r="G29" i="14"/>
  <c r="H29" i="14"/>
  <c r="F29" i="14"/>
  <c r="G28" i="14"/>
  <c r="H28" i="14" s="1"/>
  <c r="F28" i="14"/>
  <c r="L24" i="14"/>
  <c r="N24" i="14"/>
  <c r="L23" i="14"/>
  <c r="N23" i="14"/>
  <c r="L22" i="14"/>
  <c r="N22" i="14"/>
  <c r="L21" i="14"/>
  <c r="N21" i="14"/>
  <c r="L20" i="14"/>
  <c r="N20" i="14"/>
  <c r="G25" i="14"/>
  <c r="H25" i="14" s="1"/>
  <c r="F25" i="14"/>
  <c r="G24" i="14"/>
  <c r="H24" i="14" s="1"/>
  <c r="F24" i="14"/>
  <c r="G23" i="14"/>
  <c r="H23" i="14" s="1"/>
  <c r="F23" i="14"/>
  <c r="G22" i="14"/>
  <c r="H22" i="14" s="1"/>
  <c r="F22" i="14"/>
  <c r="G21" i="14"/>
  <c r="F21" i="14"/>
  <c r="H21" i="14"/>
  <c r="G20" i="14"/>
  <c r="H20" i="14" s="1"/>
  <c r="F20" i="14"/>
  <c r="G14" i="14"/>
  <c r="H14" i="14" s="1"/>
  <c r="F14" i="14"/>
  <c r="L15" i="14"/>
  <c r="N15" i="14"/>
  <c r="L14" i="14"/>
  <c r="N14" i="14"/>
  <c r="L13" i="14"/>
  <c r="N13" i="14"/>
  <c r="G13" i="14"/>
  <c r="H13" i="14" s="1"/>
  <c r="F13" i="14"/>
  <c r="L12" i="14"/>
  <c r="N12" i="14"/>
  <c r="G12" i="14"/>
  <c r="H12" i="14" s="1"/>
  <c r="F12" i="14"/>
  <c r="L9" i="14"/>
  <c r="N9" i="14"/>
  <c r="G28" i="13"/>
  <c r="H28" i="13" s="1"/>
  <c r="F28" i="13"/>
  <c r="L23" i="13"/>
  <c r="N23" i="13"/>
  <c r="L22" i="13"/>
  <c r="N22" i="13"/>
  <c r="L21" i="13"/>
  <c r="N21" i="13"/>
  <c r="L20" i="13"/>
  <c r="N20" i="13"/>
  <c r="G22" i="13"/>
  <c r="H22" i="13" s="1"/>
  <c r="F22" i="13"/>
  <c r="G21" i="13"/>
  <c r="H21" i="13" s="1"/>
  <c r="F21" i="13"/>
  <c r="G20" i="13"/>
  <c r="H20" i="13" s="1"/>
  <c r="F20" i="13"/>
  <c r="L11" i="13"/>
  <c r="N11" i="13"/>
  <c r="L10" i="13"/>
  <c r="N10" i="13"/>
  <c r="G14" i="13"/>
  <c r="F14" i="13"/>
  <c r="H14" i="13"/>
  <c r="G13" i="13"/>
  <c r="F13" i="13"/>
  <c r="H13" i="13"/>
  <c r="G12" i="13"/>
  <c r="H12" i="13" s="1"/>
  <c r="F12" i="13"/>
  <c r="G11" i="13"/>
  <c r="H11" i="13" s="1"/>
  <c r="F11" i="13"/>
  <c r="G10" i="13"/>
  <c r="H10" i="13" s="1"/>
  <c r="F10" i="13"/>
  <c r="G9" i="13"/>
  <c r="H9" i="13" s="1"/>
  <c r="F9" i="13"/>
  <c r="L9" i="13"/>
  <c r="N9" i="13"/>
  <c r="L38" i="12"/>
  <c r="N38" i="12"/>
  <c r="L37" i="12"/>
  <c r="N37" i="12"/>
  <c r="L36" i="12"/>
  <c r="N36" i="12"/>
  <c r="G37" i="12"/>
  <c r="H37" i="12"/>
  <c r="F37" i="12"/>
  <c r="G36" i="12"/>
  <c r="H36" i="12" s="1"/>
  <c r="F36" i="12"/>
  <c r="L31" i="12"/>
  <c r="N31" i="12"/>
  <c r="L30" i="12"/>
  <c r="N30" i="12"/>
  <c r="L29" i="12"/>
  <c r="N29" i="12"/>
  <c r="G30" i="12"/>
  <c r="H30" i="12" s="1"/>
  <c r="F30" i="12"/>
  <c r="G29" i="12"/>
  <c r="H29" i="12" s="1"/>
  <c r="F29" i="12"/>
  <c r="G18" i="12"/>
  <c r="H18" i="12" s="1"/>
  <c r="F18" i="12"/>
  <c r="L16" i="12"/>
  <c r="N16" i="12"/>
  <c r="L15" i="12"/>
  <c r="N15" i="12"/>
  <c r="L14" i="12"/>
  <c r="N14" i="12"/>
  <c r="G17" i="12"/>
  <c r="H17" i="12" s="1"/>
  <c r="F17" i="12"/>
  <c r="L13" i="12"/>
  <c r="N13" i="12"/>
  <c r="L12" i="12"/>
  <c r="N12" i="12"/>
  <c r="G16" i="12"/>
  <c r="H16" i="12" s="1"/>
  <c r="F16" i="12"/>
  <c r="G15" i="12"/>
  <c r="H15" i="12"/>
  <c r="F15" i="12"/>
  <c r="G14" i="12"/>
  <c r="H14" i="12"/>
  <c r="F14" i="12"/>
  <c r="G13" i="12"/>
  <c r="H13" i="12" s="1"/>
  <c r="F13" i="12"/>
  <c r="G12" i="12"/>
  <c r="H12" i="12" s="1"/>
  <c r="F12" i="12"/>
  <c r="G9" i="12"/>
  <c r="H9" i="12" s="1"/>
  <c r="F9" i="12"/>
  <c r="L9" i="12"/>
  <c r="N9" i="12"/>
  <c r="G29" i="9"/>
  <c r="H29" i="9" s="1"/>
  <c r="F29" i="9"/>
  <c r="G22" i="9"/>
  <c r="H22" i="9" s="1"/>
  <c r="F22" i="9"/>
  <c r="L22" i="9"/>
  <c r="N22" i="9"/>
  <c r="L21" i="9"/>
  <c r="N21" i="9"/>
  <c r="L20" i="9"/>
  <c r="N20" i="9"/>
  <c r="L19" i="9"/>
  <c r="N19" i="9"/>
  <c r="G21" i="9"/>
  <c r="F21" i="9"/>
  <c r="H21" i="9"/>
  <c r="G20" i="9"/>
  <c r="H20" i="9" s="1"/>
  <c r="F20" i="9"/>
  <c r="G19" i="9"/>
  <c r="H19" i="9" s="1"/>
  <c r="F19" i="9"/>
  <c r="L16" i="9"/>
  <c r="N16" i="9"/>
  <c r="L15" i="9"/>
  <c r="N15" i="9"/>
  <c r="L14" i="9"/>
  <c r="N14" i="9"/>
  <c r="L13" i="9"/>
  <c r="N13" i="9"/>
  <c r="L12" i="9"/>
  <c r="N12" i="9"/>
  <c r="L11" i="9"/>
  <c r="N11" i="9"/>
  <c r="G14" i="9"/>
  <c r="H14" i="9" s="1"/>
  <c r="F14" i="9"/>
  <c r="G13" i="9"/>
  <c r="H13" i="9"/>
  <c r="F13" i="9"/>
  <c r="G12" i="9"/>
  <c r="F12" i="9"/>
  <c r="H12" i="9"/>
  <c r="G11" i="9"/>
  <c r="H11" i="9" s="1"/>
  <c r="F11" i="9"/>
  <c r="L10" i="9"/>
  <c r="N10" i="9"/>
  <c r="L9" i="9"/>
  <c r="N9" i="9"/>
  <c r="G10" i="9"/>
  <c r="H10" i="9" s="1"/>
  <c r="F10" i="9"/>
  <c r="G9" i="9"/>
  <c r="F9" i="9"/>
  <c r="H9" i="9"/>
  <c r="L26" i="7"/>
  <c r="N26" i="7"/>
  <c r="L25" i="7"/>
  <c r="N25" i="7"/>
  <c r="L24" i="7"/>
  <c r="N24" i="7"/>
  <c r="G27" i="7"/>
  <c r="F27" i="7"/>
  <c r="H27" i="7"/>
  <c r="G26" i="7"/>
  <c r="H26" i="7" s="1"/>
  <c r="F26" i="7"/>
  <c r="G25" i="7"/>
  <c r="H25" i="7" s="1"/>
  <c r="F25" i="7"/>
  <c r="G24" i="7"/>
  <c r="H24" i="7" s="1"/>
  <c r="F24" i="7"/>
  <c r="G17" i="7"/>
  <c r="H17" i="7" s="1"/>
  <c r="F17" i="7"/>
  <c r="L17" i="7"/>
  <c r="N17" i="7"/>
  <c r="L16" i="7"/>
  <c r="N16" i="7"/>
  <c r="G16" i="7"/>
  <c r="H16" i="7" s="1"/>
  <c r="F16" i="7"/>
  <c r="L13" i="7"/>
  <c r="N13" i="7"/>
  <c r="L12" i="7"/>
  <c r="N12" i="7"/>
  <c r="L11" i="7"/>
  <c r="N11" i="7"/>
  <c r="L10" i="7"/>
  <c r="N10" i="7"/>
  <c r="G12" i="7"/>
  <c r="H12" i="7" s="1"/>
  <c r="F12" i="7"/>
  <c r="G11" i="7"/>
  <c r="F11" i="7"/>
  <c r="H11" i="7"/>
  <c r="G10" i="7"/>
  <c r="F10" i="7"/>
  <c r="H10" i="7"/>
  <c r="L9" i="7"/>
  <c r="N9" i="7"/>
  <c r="G9" i="7"/>
  <c r="F9" i="7"/>
  <c r="H9" i="7"/>
  <c r="G34" i="6"/>
  <c r="H34" i="6" s="1"/>
  <c r="F34" i="6"/>
  <c r="L31" i="6"/>
  <c r="N31" i="6"/>
  <c r="L30" i="6"/>
  <c r="N30" i="6"/>
  <c r="L29" i="6"/>
  <c r="N29" i="6"/>
  <c r="G30" i="6"/>
  <c r="H30" i="6" s="1"/>
  <c r="F30" i="6"/>
  <c r="G29" i="6"/>
  <c r="H29" i="6" s="1"/>
  <c r="F29" i="6"/>
  <c r="L24" i="6"/>
  <c r="N24" i="6"/>
  <c r="L23" i="6"/>
  <c r="N23" i="6"/>
  <c r="L22" i="6"/>
  <c r="N22" i="6"/>
  <c r="L21" i="6"/>
  <c r="N21" i="6"/>
  <c r="G24" i="6"/>
  <c r="H24" i="6" s="1"/>
  <c r="F24" i="6"/>
  <c r="G23" i="6"/>
  <c r="H23" i="6" s="1"/>
  <c r="F23" i="6"/>
  <c r="G22" i="6"/>
  <c r="F22" i="6"/>
  <c r="H22" i="6"/>
  <c r="G21" i="6"/>
  <c r="H21" i="6" s="1"/>
  <c r="F21" i="6"/>
  <c r="L18" i="6"/>
  <c r="N18" i="6"/>
  <c r="L17" i="6"/>
  <c r="N17" i="6"/>
  <c r="G15" i="6"/>
  <c r="H15" i="6" s="1"/>
  <c r="F15" i="6"/>
  <c r="G14" i="6"/>
  <c r="F14" i="6"/>
  <c r="H14" i="6"/>
  <c r="L16" i="6"/>
  <c r="N16" i="6"/>
  <c r="L15" i="6"/>
  <c r="N15" i="6"/>
  <c r="L14" i="6"/>
  <c r="N14" i="6"/>
  <c r="L13" i="6"/>
  <c r="N13" i="6"/>
  <c r="G13" i="6"/>
  <c r="H13" i="6" s="1"/>
  <c r="F13" i="6"/>
  <c r="L12" i="6"/>
  <c r="N12" i="6"/>
  <c r="G12" i="6"/>
  <c r="H12" i="6" s="1"/>
  <c r="F12" i="6"/>
  <c r="L9" i="6"/>
  <c r="N9" i="6"/>
  <c r="G24" i="5"/>
  <c r="H24" i="5" s="1"/>
  <c r="F24" i="5"/>
  <c r="L21" i="5"/>
  <c r="N21" i="5"/>
  <c r="L20" i="5"/>
  <c r="N20" i="5"/>
  <c r="L19" i="5"/>
  <c r="N19" i="5"/>
  <c r="L18" i="5"/>
  <c r="N18" i="5"/>
  <c r="G21" i="5"/>
  <c r="H21" i="5" s="1"/>
  <c r="F21" i="5"/>
  <c r="G20" i="5"/>
  <c r="H20" i="5"/>
  <c r="F20" i="5"/>
  <c r="G19" i="5"/>
  <c r="H19" i="5" s="1"/>
  <c r="F19" i="5"/>
  <c r="G18" i="5"/>
  <c r="H18" i="5" s="1"/>
  <c r="F18" i="5"/>
  <c r="G13" i="5"/>
  <c r="H13" i="5" s="1"/>
  <c r="F13" i="5"/>
  <c r="G12" i="5"/>
  <c r="H12" i="5"/>
  <c r="F12" i="5"/>
  <c r="L12" i="5"/>
  <c r="N12" i="5"/>
  <c r="L11" i="5"/>
  <c r="N11" i="5"/>
  <c r="G11" i="5"/>
  <c r="F11" i="5"/>
  <c r="H11" i="5"/>
  <c r="G10" i="5"/>
  <c r="H10" i="5" s="1"/>
  <c r="F10" i="5"/>
  <c r="G9" i="5"/>
  <c r="H9" i="5" s="1"/>
  <c r="F9" i="5"/>
  <c r="L10" i="5"/>
  <c r="N10" i="5"/>
  <c r="L9" i="5"/>
  <c r="N9" i="5"/>
  <c r="G34" i="2"/>
  <c r="H34" i="2" s="1"/>
  <c r="F34" i="2"/>
  <c r="L31" i="2"/>
  <c r="N31" i="2"/>
  <c r="L30" i="2"/>
  <c r="N30" i="2"/>
  <c r="G31" i="2"/>
  <c r="H31" i="2" s="1"/>
  <c r="F31" i="2"/>
  <c r="G30" i="2"/>
  <c r="H30" i="2" s="1"/>
  <c r="F30" i="2"/>
  <c r="L27" i="2"/>
  <c r="N27" i="2"/>
  <c r="L26" i="2"/>
  <c r="N26" i="2"/>
  <c r="L25" i="2"/>
  <c r="N25" i="2"/>
  <c r="L24" i="2"/>
  <c r="N24" i="2"/>
  <c r="G25" i="2"/>
  <c r="H25" i="2" s="1"/>
  <c r="F25" i="2"/>
  <c r="G24" i="2"/>
  <c r="H24" i="2" s="1"/>
  <c r="F24" i="2"/>
  <c r="L23" i="2"/>
  <c r="N23" i="2"/>
  <c r="G23" i="2"/>
  <c r="H23" i="2" s="1"/>
  <c r="F23" i="2"/>
  <c r="L18" i="2"/>
  <c r="N18" i="2"/>
  <c r="L17" i="2"/>
  <c r="N17" i="2"/>
  <c r="L16" i="2"/>
  <c r="N16" i="2"/>
  <c r="L15" i="2"/>
  <c r="N15" i="2"/>
  <c r="L14" i="2"/>
  <c r="N14" i="2"/>
  <c r="L13" i="2"/>
  <c r="N13" i="2"/>
  <c r="L12" i="2"/>
  <c r="N12" i="2"/>
  <c r="G14" i="2"/>
  <c r="H14" i="2" s="1"/>
  <c r="F14" i="2"/>
  <c r="G13" i="2"/>
  <c r="H13" i="2" s="1"/>
  <c r="F13" i="2"/>
  <c r="G12" i="2"/>
  <c r="H12" i="2" s="1"/>
  <c r="F12" i="2"/>
  <c r="L9" i="2"/>
  <c r="N9" i="2"/>
</calcChain>
</file>

<file path=xl/sharedStrings.xml><?xml version="1.0" encoding="utf-8"?>
<sst xmlns="http://schemas.openxmlformats.org/spreadsheetml/2006/main" count="3958" uniqueCount="601">
  <si>
    <t>キッズ</t>
    <phoneticPr fontId="4"/>
  </si>
  <si>
    <t>予　　定　　献　　立　　表　</t>
    <rPh sb="0" eb="1">
      <t>ヨ</t>
    </rPh>
    <rPh sb="3" eb="4">
      <t>サダム</t>
    </rPh>
    <rPh sb="6" eb="7">
      <t>ケン</t>
    </rPh>
    <rPh sb="9" eb="10">
      <t>リツ</t>
    </rPh>
    <rPh sb="12" eb="13">
      <t>ヒョウ</t>
    </rPh>
    <phoneticPr fontId="4"/>
  </si>
  <si>
    <t>&lt;食数&gt;</t>
    <rPh sb="1" eb="2">
      <t>ショク</t>
    </rPh>
    <rPh sb="2" eb="3">
      <t>スウ</t>
    </rPh>
    <phoneticPr fontId="4"/>
  </si>
  <si>
    <t>昼</t>
    <rPh sb="0" eb="1">
      <t>ヒル</t>
    </rPh>
    <phoneticPr fontId="4"/>
  </si>
  <si>
    <t>おやつ</t>
    <phoneticPr fontId="4"/>
  </si>
  <si>
    <t>夕</t>
    <rPh sb="0" eb="1">
      <t>ユウ</t>
    </rPh>
    <phoneticPr fontId="4"/>
  </si>
  <si>
    <t>以上児</t>
    <rPh sb="0" eb="2">
      <t>イジョウ</t>
    </rPh>
    <rPh sb="2" eb="3">
      <t>ジ</t>
    </rPh>
    <phoneticPr fontId="4"/>
  </si>
  <si>
    <t>未満児</t>
    <rPh sb="0" eb="2">
      <t>ミマン</t>
    </rPh>
    <rPh sb="2" eb="3">
      <t>ジ</t>
    </rPh>
    <phoneticPr fontId="4"/>
  </si>
  <si>
    <t>※離乳食は幼児食材料を使用して作る事のできる参考メニューです。
   離乳食としての販売はありません。</t>
    <phoneticPr fontId="4"/>
  </si>
  <si>
    <t>職員</t>
    <rPh sb="0" eb="2">
      <t>ショクイン</t>
    </rPh>
    <phoneticPr fontId="4"/>
  </si>
  <si>
    <t>特定アレルギー表示</t>
    <rPh sb="0" eb="2">
      <t>トクテイ</t>
    </rPh>
    <rPh sb="7" eb="9">
      <t>ヒョウジ</t>
    </rPh>
    <phoneticPr fontId="4"/>
  </si>
  <si>
    <t>離乳食</t>
    <rPh sb="0" eb="2">
      <t>リニュウ</t>
    </rPh>
    <rPh sb="2" eb="3">
      <t>ショク</t>
    </rPh>
    <phoneticPr fontId="4"/>
  </si>
  <si>
    <t>月齢</t>
    <rPh sb="0" eb="1">
      <t>ゲツ</t>
    </rPh>
    <rPh sb="1" eb="2">
      <t>レイ</t>
    </rPh>
    <phoneticPr fontId="4"/>
  </si>
  <si>
    <t>9～11ヶ月</t>
    <rPh sb="5" eb="6">
      <t>ゲツ</t>
    </rPh>
    <phoneticPr fontId="4"/>
  </si>
  <si>
    <t>7～8ヶ月</t>
    <rPh sb="4" eb="5">
      <t>ゲツ</t>
    </rPh>
    <phoneticPr fontId="4"/>
  </si>
  <si>
    <t>5～6ヶ月</t>
    <rPh sb="4" eb="5">
      <t>ゲツ</t>
    </rPh>
    <phoneticPr fontId="4"/>
  </si>
  <si>
    <t>乳・卵・小麦・落花生・そば・えび・かに</t>
    <phoneticPr fontId="4"/>
  </si>
  <si>
    <t>大きさ</t>
    <rPh sb="0" eb="1">
      <t>オオ</t>
    </rPh>
    <phoneticPr fontId="4"/>
  </si>
  <si>
    <t>みじん切り</t>
    <rPh sb="3" eb="4">
      <t>ギ</t>
    </rPh>
    <phoneticPr fontId="4"/>
  </si>
  <si>
    <t>すりつぶし</t>
    <phoneticPr fontId="4"/>
  </si>
  <si>
    <t>献立名</t>
    <rPh sb="0" eb="2">
      <t>コンダテ</t>
    </rPh>
    <rPh sb="2" eb="3">
      <t>メイ</t>
    </rPh>
    <phoneticPr fontId="4"/>
  </si>
  <si>
    <t>材料名</t>
    <rPh sb="0" eb="3">
      <t>ザイリョウメイ</t>
    </rPh>
    <phoneticPr fontId="4"/>
  </si>
  <si>
    <t>以上児分量</t>
    <rPh sb="0" eb="2">
      <t>イジョウ</t>
    </rPh>
    <rPh sb="2" eb="3">
      <t>ジ</t>
    </rPh>
    <rPh sb="3" eb="5">
      <t>ブンリョウ</t>
    </rPh>
    <phoneticPr fontId="4"/>
  </si>
  <si>
    <t>単位</t>
    <rPh sb="0" eb="2">
      <t>タンイ</t>
    </rPh>
    <phoneticPr fontId="4"/>
  </si>
  <si>
    <t>未満児分量</t>
    <rPh sb="0" eb="2">
      <t>ミマン</t>
    </rPh>
    <rPh sb="2" eb="3">
      <t>ジ</t>
    </rPh>
    <rPh sb="3" eb="5">
      <t>ブンリョウ</t>
    </rPh>
    <phoneticPr fontId="4"/>
  </si>
  <si>
    <t>総使用量</t>
    <rPh sb="0" eb="1">
      <t>ソウ</t>
    </rPh>
    <rPh sb="1" eb="4">
      <t>シヨウリョウ</t>
    </rPh>
    <phoneticPr fontId="4"/>
  </si>
  <si>
    <t>廃棄込量</t>
    <rPh sb="0" eb="2">
      <t>ハイキ</t>
    </rPh>
    <rPh sb="2" eb="3">
      <t>コミ</t>
    </rPh>
    <rPh sb="3" eb="4">
      <t>リョウ</t>
    </rPh>
    <phoneticPr fontId="4"/>
  </si>
  <si>
    <t>作り方</t>
    <rPh sb="0" eb="1">
      <t>ツク</t>
    </rPh>
    <rPh sb="2" eb="3">
      <t>カタ</t>
    </rPh>
    <phoneticPr fontId="4"/>
  </si>
  <si>
    <t>お手持ち調味料総使用</t>
    <rPh sb="1" eb="3">
      <t>テモ</t>
    </rPh>
    <rPh sb="4" eb="7">
      <t>チョウミリョウ</t>
    </rPh>
    <rPh sb="7" eb="8">
      <t>ソウ</t>
    </rPh>
    <rPh sb="8" eb="10">
      <t>シヨウ</t>
    </rPh>
    <phoneticPr fontId="4"/>
  </si>
  <si>
    <t>以上児分量
(g)</t>
    <rPh sb="0" eb="2">
      <t>イジョウ</t>
    </rPh>
    <rPh sb="2" eb="3">
      <t>ジ</t>
    </rPh>
    <rPh sb="3" eb="5">
      <t>ブンリョウ</t>
    </rPh>
    <phoneticPr fontId="4"/>
  </si>
  <si>
    <t>未満児分量
(g)</t>
    <rPh sb="0" eb="2">
      <t>ミマン</t>
    </rPh>
    <rPh sb="2" eb="3">
      <t>ジ</t>
    </rPh>
    <rPh sb="3" eb="5">
      <t>ブンリョウ</t>
    </rPh>
    <phoneticPr fontId="4"/>
  </si>
  <si>
    <t>材料</t>
    <rPh sb="0" eb="2">
      <t>ザイリョウ</t>
    </rPh>
    <phoneticPr fontId="4"/>
  </si>
  <si>
    <t>調味料</t>
    <rPh sb="0" eb="3">
      <t>チョウミリョウ</t>
    </rPh>
    <phoneticPr fontId="4"/>
  </si>
  <si>
    <t>材料名</t>
    <rPh sb="0" eb="2">
      <t>ザイリョウ</t>
    </rPh>
    <rPh sb="2" eb="3">
      <t>メイ</t>
    </rPh>
    <phoneticPr fontId="4"/>
  </si>
  <si>
    <t>分量</t>
    <rPh sb="0" eb="2">
      <t>ブンリョウ</t>
    </rPh>
    <phoneticPr fontId="4"/>
  </si>
  <si>
    <t>5月31日（木）配達/6月1日（金）食</t>
  </si>
  <si>
    <t>ご飯</t>
  </si>
  <si>
    <t>かゆ</t>
  </si>
  <si>
    <t>80～90</t>
  </si>
  <si>
    <t>50～80</t>
  </si>
  <si>
    <t>枝豆入り厚焼き玉子</t>
  </si>
  <si>
    <t xml:space="preserve">①玉ねぎはみじん切りにします。
②①・枝豆を炒め冷まし、砂糖・塩・酒・正油・出し汁・溶き玉子を混ぜ合わせて加え、半熟状になるまで炒めます。
③油を塗った天板等に流し入れ、150～160℃で15～20分程度焼いて下さい。
※フライパンで厚焼玉子にしてもよいでしょう。
※誤嚥防止のために豆は軽く潰してもよいでしょう。
※加熱調理する際は中心部75℃で1分以上加熱したことを確認して下さい。
</t>
  </si>
  <si>
    <t>玉ねぎ</t>
  </si>
  <si>
    <t>玉子</t>
  </si>
  <si>
    <t>1/8（卵黄）</t>
  </si>
  <si>
    <t>油</t>
  </si>
  <si>
    <t>上白糖</t>
  </si>
  <si>
    <t>少々</t>
  </si>
  <si>
    <t>醤油</t>
  </si>
  <si>
    <t>出し汁</t>
  </si>
  <si>
    <t>適量</t>
  </si>
  <si>
    <t>g</t>
  </si>
  <si>
    <t>冷凍むき枝豆</t>
  </si>
  <si>
    <t>卵</t>
  </si>
  <si>
    <t>ヶ</t>
  </si>
  <si>
    <t>砂糖</t>
  </si>
  <si>
    <t>塩</t>
  </si>
  <si>
    <t>正油</t>
  </si>
  <si>
    <t>小麦</t>
  </si>
  <si>
    <t>酒</t>
  </si>
  <si>
    <t>だし汁</t>
  </si>
  <si>
    <t>豚肉と大根の甘辛煮</t>
  </si>
  <si>
    <t xml:space="preserve">①野菜は食べやすい大きさに切ります。
②熱した油で肉を炒めて、①・調味料を加えて煮て下さい。
※加熱調理する際は中心部75℃で1分以上加熱したことを確認して下さい。
</t>
  </si>
  <si>
    <t>豚小間（ＩＱＦ）</t>
  </si>
  <si>
    <t>大根</t>
  </si>
  <si>
    <t>人参</t>
  </si>
  <si>
    <t>みりん</t>
  </si>
  <si>
    <t>みそ汁</t>
  </si>
  <si>
    <t xml:space="preserve">※加熱調理する際は中心部75℃で1分以上加熱したことを確認して下さい。
</t>
  </si>
  <si>
    <t>小松菜</t>
  </si>
  <si>
    <t>味噌</t>
  </si>
  <si>
    <t>冷凍カット油揚げ</t>
  </si>
  <si>
    <t>フルーツ（バナナ）</t>
  </si>
  <si>
    <t>※原料のまま流水できれいに洗って下さい。</t>
  </si>
  <si>
    <t>バナナ</t>
  </si>
  <si>
    <t>本</t>
  </si>
  <si>
    <t>昼</t>
  </si>
  <si>
    <t>牛乳</t>
  </si>
  <si>
    <t>乳</t>
  </si>
  <si>
    <t>cc</t>
  </si>
  <si>
    <t>冷凍カーネルコーン</t>
  </si>
  <si>
    <t>白いりごま</t>
  </si>
  <si>
    <t>枚</t>
  </si>
  <si>
    <t>片栗粉</t>
  </si>
  <si>
    <t>小麦粉</t>
  </si>
  <si>
    <t>冷凍グリンピース</t>
  </si>
  <si>
    <t>きゅうり</t>
  </si>
  <si>
    <t>ごぼう</t>
  </si>
  <si>
    <t>マヨネーズ</t>
  </si>
  <si>
    <t>卵・小麦</t>
  </si>
  <si>
    <t>すまし汁</t>
  </si>
  <si>
    <t>キャベツ</t>
  </si>
  <si>
    <t>長ねぎ</t>
  </si>
  <si>
    <t>キッズ</t>
    <phoneticPr fontId="4"/>
  </si>
  <si>
    <t>乳・卵・小麦・落花生・そば・えび・かに</t>
    <phoneticPr fontId="4"/>
  </si>
  <si>
    <t>5ｍｍ～1ｃｍ</t>
    <phoneticPr fontId="4"/>
  </si>
  <si>
    <t>すりつぶし</t>
    <phoneticPr fontId="4"/>
  </si>
  <si>
    <t>鉄分強化！ふりかけご飯</t>
  </si>
  <si>
    <t>Ｐ</t>
  </si>
  <si>
    <t>ケチャップ</t>
  </si>
  <si>
    <t>水</t>
  </si>
  <si>
    <t>バター</t>
  </si>
  <si>
    <t>コショウ</t>
  </si>
  <si>
    <t>ウスターソース</t>
  </si>
  <si>
    <t>かぼちゃ</t>
  </si>
  <si>
    <t>スープ</t>
  </si>
  <si>
    <t>※加熱調理する際は中心部75℃で1分以上加熱したことを確認して下さい。</t>
  </si>
  <si>
    <t>しめじ</t>
  </si>
  <si>
    <t>コンソメ</t>
  </si>
  <si>
    <t>乳・小麦</t>
  </si>
  <si>
    <t>骨抜き助宗タラ３０</t>
  </si>
  <si>
    <t>切</t>
  </si>
  <si>
    <t>生姜</t>
  </si>
  <si>
    <t>鶏もも小間(加熱用)</t>
  </si>
  <si>
    <t>ごま油</t>
  </si>
  <si>
    <t>フルーツ（オレンジ）</t>
  </si>
  <si>
    <t>ネーブル</t>
  </si>
  <si>
    <t>（干）うどん</t>
  </si>
  <si>
    <t>小麦 ※14</t>
  </si>
  <si>
    <t>ツナフレーク缶</t>
  </si>
  <si>
    <t>白菜</t>
  </si>
  <si>
    <t>えのき茸</t>
  </si>
  <si>
    <t>カットワカメ</t>
  </si>
  <si>
    <t>6月1日（金）配達/6月4日（月）食</t>
  </si>
  <si>
    <t>ハヤシライス</t>
  </si>
  <si>
    <t>①玉ねぎは薄切りにします。
②熱した油で肉・①を炒め、トマト缶・水・砂糖を加えて煮ます。
③アクを取り、ルーを入れて煮ます。
④ご飯に③を盛り、茹でたグリンピースを散らして下さい。
※加熱調理する際は中心部75℃で1分以上加熱したことを確認して下さい。</t>
  </si>
  <si>
    <t>カットトマト缶</t>
  </si>
  <si>
    <t>ハヤシルー</t>
  </si>
  <si>
    <t>ほうれん草のごまサラダ</t>
  </si>
  <si>
    <t>①食べやすい大きさに切った野菜・コーンは茹で冷まします。
②調味料を煮立て冷まし、①・ごまと和えて下さい。
※加熱調理する際は中心部75℃で1分以上加熱したことを確認して下さい。</t>
  </si>
  <si>
    <t>冷凍カットほうれん草ＩＱＦ</t>
  </si>
  <si>
    <t>白すりごま</t>
  </si>
  <si>
    <t>酢</t>
  </si>
  <si>
    <t>じゃが芋</t>
  </si>
  <si>
    <t>骨抜き白糸タラ３０</t>
  </si>
  <si>
    <t>パン粉</t>
  </si>
  <si>
    <t>鶏ささみ　1/2カット(加熱用)</t>
  </si>
  <si>
    <t>6月4日（月）配達/6月5日（火）食</t>
  </si>
  <si>
    <t>カラスカレイのカレー風味唐揚げ</t>
  </si>
  <si>
    <t>骨抜きカラスカレイ３０</t>
  </si>
  <si>
    <t>グリーンアスパラ</t>
  </si>
  <si>
    <t>純カレー粉</t>
  </si>
  <si>
    <t>彩り三色ソテー</t>
  </si>
  <si>
    <t>①野菜は食べやすい大きさに切ります。
②熱したバターで溶きほぐした玉子を炒めて、皿等に一度取り出します。
③②のフライパンにバターを加えて野菜を炒め、②を戻し入れて、調味して下さい。
※加熱調理する際は中心部75℃で1分以上加熱したことを確認して下さい。</t>
  </si>
  <si>
    <t>パプリカ赤</t>
  </si>
  <si>
    <t>フルーツ（パイン缶）</t>
  </si>
  <si>
    <t>パイン缶　</t>
  </si>
  <si>
    <t>6月5日（火）配達/6月6日（水）食</t>
  </si>
  <si>
    <t>スパゲティナポリタン</t>
  </si>
  <si>
    <t>①麺は9～10分ゆでてバターをからめます。
②材料は食べやすい大きさに切って油で炒め合わせ、めんを加えてケチャップ・ウスターソース・砂糖で調味して下さい。
※加熱調理する際は中心部75℃で1分以上加熱したことを確認して下さい。</t>
  </si>
  <si>
    <t>ピーマン</t>
  </si>
  <si>
    <t>スパゲッティ</t>
  </si>
  <si>
    <t>かぼちゃのサクサクパン粉焼き</t>
  </si>
  <si>
    <t>①かぼちゃはくし形切りにし、蒸す又は茹でます。
②①に溶かしバター・塩を絡め、耐熱容器に入れてパン粉をふり、オーブンで焼き色がつくまで焼いて下さい。
※オーブンで焼かない場合は、②で器に盛った後、フライパンで炒ったパン粉（きつね色になるまで）をふって提供してもよいでしょう。
※加熱調理する際は中心部75℃で1分以上加熱したことを確認して下さい。</t>
  </si>
  <si>
    <t>厚揚げと玉子のスープ</t>
  </si>
  <si>
    <t>①厚揚げは熱湯をかけて油抜きし、食べやすい大きさに切ります。
②鍋に水を入れ、沸騰したら①・野菜を加えて煮、コンソメ・塩で調味し、溶き玉子を加えます。
③茹でて刻んだパセリと散らして下さい。
※加熱調理する際は中心部75℃で1分以上加熱したことを確認して下さい。</t>
  </si>
  <si>
    <t>もやし</t>
  </si>
  <si>
    <t>厚揚げ</t>
  </si>
  <si>
    <t>パセリ</t>
  </si>
  <si>
    <t>おいしい無調整豆乳</t>
  </si>
  <si>
    <t>鉄ふりかけ　穀物</t>
  </si>
  <si>
    <t>※18</t>
  </si>
  <si>
    <t>冷凍国産大豆</t>
  </si>
  <si>
    <t>6月6日（水）配達/6月7日（木）食</t>
  </si>
  <si>
    <t>スケソウタラのごま焼き</t>
  </si>
  <si>
    <t xml:space="preserve">①魚の水気をよくふき取って、正油・みりん・ごまに漬け込みます。
②フライパン（又はグリル）で①を焼きます。
③野菜は食べやすい大きさに切り茹で冷まし、
煮立て冷ました塩・酢・砂糖・正油・だし汁で和えて、魚に添えて下さい。
※加熱調理する際は中心部75℃で1分以上加熱したことを確認して下さい。
</t>
  </si>
  <si>
    <t>じゃが芋のそぼろ煮</t>
  </si>
  <si>
    <t>①芋は食べやすい大きさに切って水にさらし、出し汁でやわらかくなるまで煮ます。長ねぎはみじん切りにします。
②肉・長ねぎを油で炒め、出し汁・砂糖・正油を加え煮、水溶き片栗粉でとろみをつけて①にかけ、茹でたグリンピースを散らして下さい。
※加熱調理する際は中心部75℃で1分以上加熱したことを確認して下さい。</t>
  </si>
  <si>
    <t>豚挽肉</t>
  </si>
  <si>
    <t>6月7日（木）配達/6月8日（金）食</t>
  </si>
  <si>
    <t>冷やし豚しゃぶうどん</t>
  </si>
  <si>
    <t>①うどんは12分程茹でて水で洗い、器に盛りつけます。
②肉は酒・片栗粉をもみこみ、茹で冷まします。千切りしたきゅうり・食べやすい大きさに切った白菜は茹で冷まします。トマトは茹でて食べやすい大きさに切ります。玉子は茹でて食べやすい大きさに切り冷まします。
③①に②の具をのせ、煮立て冷ました調味料をかけて下さい。
※加熱調理する際は中心部75℃で1分以上加熱したことを確認して下さい。</t>
  </si>
  <si>
    <t>トマト</t>
  </si>
  <si>
    <t>大豆の甘辛和え</t>
  </si>
  <si>
    <t>あおさ粉</t>
  </si>
  <si>
    <t>6月8日（金）配達/6月11日（月）食</t>
  </si>
  <si>
    <t>お豆とかぼちゃのグラタン風</t>
  </si>
  <si>
    <t xml:space="preserve">①バター・小麦粉を炒めて少々ずつ豆乳を注ぎのばして、ホワイトソースを作ります。
②かぼちゃは短冊切りして下茹で、玉ねぎは薄切りします。
③汁気をきったツナ・②・大豆を油で炒めて、塩・こしょうで調味します。
④ホワイトソースに③を加えて煮立たせ、天板に流します。
⑤パン粉をかけて、強火のオーブンで5分程度（焦げ目がつくぐらいまで）焼き、茹でて刻んだパセリを散して下さい。
※オーブンで焼かない場合は、④をお皿につぎ分けて、フライパンで炒ったパン粉（きつね色になるまで）をふっても提供してもよいでしょう。
※誤嚥防止のために豆は軽く潰してもよいでしょう。
※加熱調理する際は中心部75℃で1分以上加熱したことを確認して下さい。
</t>
  </si>
  <si>
    <t>ごぼうサラダ</t>
  </si>
  <si>
    <t>冷凍カット小松菜ＩＱＦ</t>
  </si>
  <si>
    <t>粉豆腐</t>
  </si>
  <si>
    <t>6月11日（月）配達/6月12日（火）食</t>
  </si>
  <si>
    <t>カレーライス</t>
  </si>
  <si>
    <t>ハウス　バーモントカレー甘口</t>
  </si>
  <si>
    <t>大根のごまマヨサラダ</t>
  </si>
  <si>
    <t xml:space="preserve">①野菜はせん切りして茹で冷まし、枝豆は茹で冷まします。
②調味料を煮立て冷まし、①・ごまを和えて下さい。
※誤嚥防止のために豆は軽く潰してもよいでしょう。
※加熱調理する際は中心部75℃で1分以上加熱したことを確認して下さい。
</t>
  </si>
  <si>
    <t>6月12日（火）配達/6月13日（水）食</t>
  </si>
  <si>
    <t>白糸タラの和風焼き</t>
  </si>
  <si>
    <t xml:space="preserve">①魚は水けをふき取り、おろし生姜・酒・正油に漬け込み小麦粉をまぶします。鉄板に油をひき、①を並べて180℃に熱したオーブンで10～15分焼く又はフライパンで両面焼きます。
②薄切りにして素焼きしたかぼちゃを魚に添えて下さい。
※加熱調理する際は中心部75℃で1分以上加熱したことを確認して下さい。
</t>
  </si>
  <si>
    <t>炒り粉豆腐</t>
  </si>
  <si>
    <t xml:space="preserve">①人参は細切り、しめじは石突きをとりほぐし、長ねぎは小口切りします。
②熱した油で①を炒め合わせ、調味料・粉豆腐を加えて汁気がなくなるまで炒めて、溶きほぐした玉子を回し入れて火を通します。
③仕上げに、茹でたグリンピースをちらして下さい。
※加熱調理する際は中心部75℃で1分以上加熱したことを確認して下さい。
</t>
  </si>
  <si>
    <t>6月13日（水）配達/6月14日（木）食</t>
  </si>
  <si>
    <t>●彩り手まり寿司</t>
  </si>
  <si>
    <t>①砂糖・塩・酢を煮立たせて寿司酢を作ります。
②ご飯に寿司酢を混ぜて寿司飯を作ります。
③輪切りしたきゅうり・食べやすい大きさに切ったエビは茹で冷まし、溶きほぐした玉子は塩を加えて、熱した油で炒り玉子を作ります。
④ラップの上に、エビ・炒り玉子・きゅうり・酢飯をのせて、丸く包んで下さい。
※一人二個を目安に作ってください。
※写真を参考に盛り付けて下さい。
※加熱調理する際は中心部75℃で1分以上加熱したことを確認して下さい。</t>
  </si>
  <si>
    <t>バナメイムキエビ６１－７０</t>
  </si>
  <si>
    <t>えび</t>
  </si>
  <si>
    <t>ひとくちササミカツ</t>
  </si>
  <si>
    <t>①肉は一口大にそぎ切りにし、小麦粉・水溶き小麦粉・パン粉をつけて揚げます。
②茹でて食べやすい大きさに切ったトマトは冷まし添え、お好みでソースをかけてお召し上がり下さい。
※加熱調理する際は中心部75℃で1分以上加熱したことを確認して下さい。</t>
  </si>
  <si>
    <t>三色和え</t>
  </si>
  <si>
    <t>①食べやすい大きさに切った野菜・コーンは茹で冷まします。
②調味料は煮立て冷まし、①を和えて下さい。
※加熱調理する際は中心部75℃で1分以上加熱したことを確認して下さい。</t>
  </si>
  <si>
    <t>6月14日（木）配達/6月15日（金）食</t>
  </si>
  <si>
    <t>6月15日（金）配達/6月18日（月）食</t>
  </si>
  <si>
    <t>6月18日（月）配達/6月19日（火）食</t>
  </si>
  <si>
    <t>6月19日（火）配達/6月20日（水）食</t>
  </si>
  <si>
    <t>6月20日（水）配達/6月21日（木）食</t>
  </si>
  <si>
    <t>6月21日（木）配達/6月22日（金）食</t>
  </si>
  <si>
    <t>6月22日（金）配達/6月25日（月）食</t>
  </si>
  <si>
    <t>6月25日（月）配達/6月26日（火）食</t>
  </si>
  <si>
    <t>6月26日（火）配達/6月27日（水）食</t>
  </si>
  <si>
    <t>6月27日（水）配達/6月28日（木）食</t>
  </si>
  <si>
    <t>●あじさいライス</t>
  </si>
  <si>
    <t xml:space="preserve">①溶きほぐした玉子に塩・砂糖を混ぜ合わせて炒り玉子にし冷まします。
エビは食べやすい大きさに切って茹で冷まします。
きゅうりは斜め切りとサイコロ切りにして茹で冷まします。
②ご飯を平皿に丸く盛り付けます。エビ・炒り玉子・サイコロ切りのきゅうりを上に散らし、斜め切りのきゅうりを葉に見立てて飾って下さい。
※写真を参照にして盛り付けて下さい。
※加熱調理する際は中心部75℃で1分以上加熱したことを確認して下さい。
</t>
  </si>
  <si>
    <t>6月28日（木）配達/6月29日（金）食</t>
  </si>
  <si>
    <t>※離乳食は幼児食材料を使用して作る事のできる参考メニューです。
   離乳食としての販売はありません。</t>
    <phoneticPr fontId="4"/>
  </si>
  <si>
    <t>5ｍｍ～1ｃｍ</t>
    <phoneticPr fontId="4"/>
  </si>
  <si>
    <t>1/8</t>
    <phoneticPr fontId="4"/>
  </si>
  <si>
    <t>1/8（卵黄）</t>
    <phoneticPr fontId="4"/>
  </si>
  <si>
    <t>だし汁</t>
    <rPh sb="2" eb="3">
      <t>ジル</t>
    </rPh>
    <phoneticPr fontId="4"/>
  </si>
  <si>
    <t>正油</t>
    <rPh sb="0" eb="1">
      <t>ショウ</t>
    </rPh>
    <rPh sb="1" eb="2">
      <t>ユ</t>
    </rPh>
    <phoneticPr fontId="4"/>
  </si>
  <si>
    <t>砂糖</t>
    <rPh sb="0" eb="2">
      <t>サトウ</t>
    </rPh>
    <phoneticPr fontId="4"/>
  </si>
  <si>
    <t>豚肉と大根のとろとろ煮</t>
    <rPh sb="0" eb="2">
      <t>ブタニク</t>
    </rPh>
    <rPh sb="3" eb="5">
      <t>ダイコン</t>
    </rPh>
    <rPh sb="10" eb="11">
      <t>ニ</t>
    </rPh>
    <phoneticPr fontId="4"/>
  </si>
  <si>
    <t>小松菜</t>
    <rPh sb="0" eb="3">
      <t>コマツナ</t>
    </rPh>
    <phoneticPr fontId="3"/>
  </si>
  <si>
    <t>フルーツ（バナナ）</t>
    <phoneticPr fontId="3"/>
  </si>
  <si>
    <t>バナナ</t>
    <phoneticPr fontId="3"/>
  </si>
  <si>
    <t>1/8</t>
    <phoneticPr fontId="4"/>
  </si>
  <si>
    <t>1/8（卵黄）</t>
    <phoneticPr fontId="4"/>
  </si>
  <si>
    <t>※離乳食は幼児食材料を使用して作る事のできる参考メニューです。
   離乳食としての販売はありません。</t>
    <phoneticPr fontId="4"/>
  </si>
  <si>
    <t>くたくたうどんの玉子煮</t>
    <rPh sb="8" eb="10">
      <t>タマゴ</t>
    </rPh>
    <rPh sb="10" eb="11">
      <t>ニ</t>
    </rPh>
    <phoneticPr fontId="3"/>
  </si>
  <si>
    <t>1/8</t>
    <phoneticPr fontId="3"/>
  </si>
  <si>
    <t>豚肉と野菜のトマト煮</t>
    <rPh sb="0" eb="1">
      <t>ブタ</t>
    </rPh>
    <rPh sb="1" eb="2">
      <t>ニク</t>
    </rPh>
    <rPh sb="3" eb="5">
      <t>ヤサイ</t>
    </rPh>
    <rPh sb="9" eb="10">
      <t>ニ</t>
    </rPh>
    <phoneticPr fontId="3"/>
  </si>
  <si>
    <t>水</t>
    <phoneticPr fontId="3"/>
  </si>
  <si>
    <t>適量</t>
    <phoneticPr fontId="3"/>
  </si>
  <si>
    <t>精製塩</t>
    <rPh sb="0" eb="2">
      <t>セイセイ</t>
    </rPh>
    <rPh sb="2" eb="3">
      <t>エン</t>
    </rPh>
    <phoneticPr fontId="3"/>
  </si>
  <si>
    <t>少々</t>
    <phoneticPr fontId="3"/>
  </si>
  <si>
    <t>ころころサラダ</t>
    <phoneticPr fontId="3"/>
  </si>
  <si>
    <t>豚肉と豆腐のやわらか煮</t>
    <rPh sb="0" eb="2">
      <t>ブタニク</t>
    </rPh>
    <rPh sb="3" eb="5">
      <t>トウフ</t>
    </rPh>
    <rPh sb="10" eb="11">
      <t>ニ</t>
    </rPh>
    <phoneticPr fontId="3"/>
  </si>
  <si>
    <t>茹で野菜</t>
    <rPh sb="0" eb="1">
      <t>ユ</t>
    </rPh>
    <rPh sb="2" eb="4">
      <t>ヤサイ</t>
    </rPh>
    <phoneticPr fontId="3"/>
  </si>
  <si>
    <t>水</t>
    <rPh sb="0" eb="1">
      <t>ミズ</t>
    </rPh>
    <phoneticPr fontId="3"/>
  </si>
  <si>
    <t>鶏肉と玉子のふわふわ煮</t>
    <rPh sb="0" eb="2">
      <t>トリニク</t>
    </rPh>
    <rPh sb="3" eb="5">
      <t>タマゴ</t>
    </rPh>
    <rPh sb="10" eb="11">
      <t>ニ</t>
    </rPh>
    <phoneticPr fontId="3"/>
  </si>
  <si>
    <t>大豆とかぼちゃの豆乳煮</t>
    <rPh sb="0" eb="2">
      <t>ダイズ</t>
    </rPh>
    <rPh sb="8" eb="10">
      <t>トウニュウ</t>
    </rPh>
    <rPh sb="10" eb="11">
      <t>ニ</t>
    </rPh>
    <phoneticPr fontId="4"/>
  </si>
  <si>
    <t>水</t>
    <rPh sb="0" eb="1">
      <t>ミズ</t>
    </rPh>
    <phoneticPr fontId="4"/>
  </si>
  <si>
    <t>適量</t>
    <phoneticPr fontId="4"/>
  </si>
  <si>
    <t>精製塩</t>
    <rPh sb="0" eb="2">
      <t>セイセイ</t>
    </rPh>
    <rPh sb="2" eb="3">
      <t>エン</t>
    </rPh>
    <phoneticPr fontId="4"/>
  </si>
  <si>
    <t>少々</t>
    <phoneticPr fontId="4"/>
  </si>
  <si>
    <t>豚肉と野菜のミルク煮</t>
    <rPh sb="0" eb="2">
      <t>ブタニク</t>
    </rPh>
    <rPh sb="3" eb="5">
      <t>ヤサイ</t>
    </rPh>
    <rPh sb="9" eb="10">
      <t>ニ</t>
    </rPh>
    <phoneticPr fontId="4"/>
  </si>
  <si>
    <t>白糸タラとかぼちゃの</t>
    <rPh sb="0" eb="2">
      <t>シロイト</t>
    </rPh>
    <phoneticPr fontId="4"/>
  </si>
  <si>
    <t>豚肉と野菜のやわらか煮</t>
    <rPh sb="0" eb="2">
      <t>ブタニク</t>
    </rPh>
    <rPh sb="3" eb="5">
      <t>ヤサイ</t>
    </rPh>
    <rPh sb="10" eb="11">
      <t>ニ</t>
    </rPh>
    <phoneticPr fontId="3"/>
  </si>
  <si>
    <t>鶏ささみと野菜の玉子とじ</t>
    <rPh sb="0" eb="1">
      <t>トリ</t>
    </rPh>
    <rPh sb="5" eb="7">
      <t>ヤサイ</t>
    </rPh>
    <rPh sb="8" eb="10">
      <t>タマゴ</t>
    </rPh>
    <phoneticPr fontId="3"/>
  </si>
  <si>
    <t>1/8</t>
    <phoneticPr fontId="3"/>
  </si>
  <si>
    <t>ころころサラダ</t>
    <phoneticPr fontId="3"/>
  </si>
  <si>
    <t>玉ねぎと人参の玉子とじ</t>
    <rPh sb="0" eb="1">
      <t>タマ</t>
    </rPh>
    <rPh sb="4" eb="6">
      <t>ニンジン</t>
    </rPh>
    <rPh sb="7" eb="9">
      <t>タマゴ</t>
    </rPh>
    <phoneticPr fontId="4"/>
  </si>
  <si>
    <t>スープ</t>
    <phoneticPr fontId="3"/>
  </si>
  <si>
    <t>鶏肉と玉ねぎのとろとろ煮</t>
    <rPh sb="0" eb="2">
      <t>トリニク</t>
    </rPh>
    <rPh sb="3" eb="4">
      <t>タマ</t>
    </rPh>
    <rPh sb="11" eb="12">
      <t>ニ</t>
    </rPh>
    <phoneticPr fontId="3"/>
  </si>
  <si>
    <t>玉子かゆ</t>
    <rPh sb="0" eb="2">
      <t>タマゴ</t>
    </rPh>
    <phoneticPr fontId="3"/>
  </si>
  <si>
    <t>豚肉のトマト煮</t>
    <rPh sb="0" eb="1">
      <t>ブタ</t>
    </rPh>
    <rPh sb="1" eb="2">
      <t>ニク</t>
    </rPh>
    <rPh sb="6" eb="7">
      <t>ニ</t>
    </rPh>
    <phoneticPr fontId="3"/>
  </si>
  <si>
    <t>ほうれん草サラダ</t>
    <phoneticPr fontId="3"/>
  </si>
  <si>
    <t>カラスカレイと野菜のことこと煮</t>
    <rPh sb="7" eb="9">
      <t>ヤサイ</t>
    </rPh>
    <rPh sb="14" eb="15">
      <t>ニ</t>
    </rPh>
    <phoneticPr fontId="3"/>
  </si>
  <si>
    <t>野菜の玉子とじ</t>
    <rPh sb="0" eb="2">
      <t>ヤサイ</t>
    </rPh>
    <rPh sb="3" eb="5">
      <t>タマゴ</t>
    </rPh>
    <phoneticPr fontId="3"/>
  </si>
  <si>
    <t>鶏肉と野菜のやわらか煮</t>
    <rPh sb="0" eb="2">
      <t>トリニク</t>
    </rPh>
    <rPh sb="3" eb="5">
      <t>ヤサイ</t>
    </rPh>
    <rPh sb="10" eb="11">
      <t>ニ</t>
    </rPh>
    <phoneticPr fontId="3"/>
  </si>
  <si>
    <t>かぼちゃのマッシュ</t>
    <phoneticPr fontId="3"/>
  </si>
  <si>
    <t>出し汁</t>
    <rPh sb="0" eb="1">
      <t>ダ</t>
    </rPh>
    <rPh sb="2" eb="3">
      <t>ジル</t>
    </rPh>
    <phoneticPr fontId="3"/>
  </si>
  <si>
    <t>適量</t>
    <phoneticPr fontId="3"/>
  </si>
  <si>
    <t>スケソウタラと大根のことこと煮</t>
    <rPh sb="7" eb="9">
      <t>ダイコン</t>
    </rPh>
    <rPh sb="14" eb="15">
      <t>ニ</t>
    </rPh>
    <phoneticPr fontId="3"/>
  </si>
  <si>
    <t>じゃが芋のマッシュ</t>
    <phoneticPr fontId="3"/>
  </si>
  <si>
    <t>白菜</t>
    <phoneticPr fontId="3"/>
  </si>
  <si>
    <t>大豆サラダ</t>
    <rPh sb="0" eb="2">
      <t>ダイズ</t>
    </rPh>
    <phoneticPr fontId="3"/>
  </si>
  <si>
    <t>冷凍カット小松菜</t>
    <rPh sb="0" eb="2">
      <t>レイトウ</t>
    </rPh>
    <rPh sb="5" eb="8">
      <t>コマツナ</t>
    </rPh>
    <phoneticPr fontId="3"/>
  </si>
  <si>
    <t>大根サラダ</t>
    <rPh sb="0" eb="2">
      <t>ダイコン</t>
    </rPh>
    <phoneticPr fontId="4"/>
  </si>
  <si>
    <t>　　　　　　　　　とろとろ煮</t>
    <rPh sb="13" eb="14">
      <t>ニ</t>
    </rPh>
    <phoneticPr fontId="4"/>
  </si>
  <si>
    <t>☆イベント献立☆</t>
    <rPh sb="5" eb="7">
      <t>コンダテ</t>
    </rPh>
    <phoneticPr fontId="3"/>
  </si>
  <si>
    <t>ネーブル</t>
    <phoneticPr fontId="3"/>
  </si>
  <si>
    <t>フルーツ（オレンジ）</t>
    <phoneticPr fontId="3"/>
  </si>
  <si>
    <t>鶏ささみ　1/2カット(加熱用)</t>
    <phoneticPr fontId="3"/>
  </si>
  <si>
    <t>☆イベントメニュー☆</t>
    <phoneticPr fontId="3"/>
  </si>
  <si>
    <t>人参かゆ</t>
    <rPh sb="0" eb="2">
      <t>ニンジン</t>
    </rPh>
    <phoneticPr fontId="3"/>
  </si>
  <si>
    <r>
      <t xml:space="preserve">①魚は酒・正油に漬け込み、カレー粉を混ぜた小麦粉・片栗粉をまぶして、170℃程の油で揚げます。
②食べやすい大きさに切った野菜は茹で冷まし、煮立て冷ましただし醤油で和えて添えて下さい。
</t>
    </r>
    <r>
      <rPr>
        <b/>
        <sz val="13"/>
        <rFont val="ＭＳ Ｐゴシック"/>
        <family val="3"/>
        <charset val="128"/>
      </rPr>
      <t>※カレー粉には辛味があるので、香りが付く程度に少量入れて下さい。入れ過ぎにご注意ください。</t>
    </r>
    <r>
      <rPr>
        <sz val="12"/>
        <rFont val="ＭＳ Ｐゴシック"/>
        <family val="3"/>
        <charset val="128"/>
      </rPr>
      <t xml:space="preserve">
※加熱調理する際は中心部75℃で1分以上加熱したことを確認して下さい。
</t>
    </r>
    <phoneticPr fontId="3"/>
  </si>
  <si>
    <t>①野菜は食べやすい大きさに切ります。
②熱したバターで溶きほぐした玉子を炒めて、皿等に一度取り出します。
③②のフライパンにバターを加えて野菜を炒め、②を戻し入れて、調味して下さい。
※加熱調理する際は中心部75℃で1分以上加熱したことを確認して下さい。</t>
    <phoneticPr fontId="3"/>
  </si>
  <si>
    <t>キッズ</t>
    <phoneticPr fontId="3"/>
  </si>
  <si>
    <t>予　　定　　献　　立　　表　</t>
    <rPh sb="0" eb="1">
      <t>ヨ</t>
    </rPh>
    <rPh sb="3" eb="4">
      <t>サダム</t>
    </rPh>
    <rPh sb="6" eb="7">
      <t>ケン</t>
    </rPh>
    <rPh sb="9" eb="10">
      <t>リツ</t>
    </rPh>
    <rPh sb="12" eb="13">
      <t>ヒョウ</t>
    </rPh>
    <phoneticPr fontId="3"/>
  </si>
  <si>
    <t>&lt;食数&gt;</t>
    <rPh sb="1" eb="2">
      <t>ショク</t>
    </rPh>
    <rPh sb="2" eb="3">
      <t>スウ</t>
    </rPh>
    <phoneticPr fontId="3"/>
  </si>
  <si>
    <t>昼</t>
    <rPh sb="0" eb="1">
      <t>ヒル</t>
    </rPh>
    <phoneticPr fontId="3"/>
  </si>
  <si>
    <t>おやつ</t>
    <phoneticPr fontId="3"/>
  </si>
  <si>
    <t>夕</t>
    <rPh sb="0" eb="1">
      <t>ユウ</t>
    </rPh>
    <phoneticPr fontId="3"/>
  </si>
  <si>
    <t>以上児</t>
    <rPh sb="0" eb="2">
      <t>イジョウ</t>
    </rPh>
    <rPh sb="2" eb="3">
      <t>ジ</t>
    </rPh>
    <phoneticPr fontId="3"/>
  </si>
  <si>
    <t>未満児</t>
    <rPh sb="0" eb="2">
      <t>ミマン</t>
    </rPh>
    <rPh sb="2" eb="3">
      <t>ジ</t>
    </rPh>
    <phoneticPr fontId="3"/>
  </si>
  <si>
    <t>職員</t>
    <rPh sb="0" eb="2">
      <t>ショクイン</t>
    </rPh>
    <phoneticPr fontId="3"/>
  </si>
  <si>
    <t>特定アレルギー表示</t>
    <rPh sb="0" eb="2">
      <t>トクテイ</t>
    </rPh>
    <rPh sb="7" eb="9">
      <t>ヒョウジ</t>
    </rPh>
    <phoneticPr fontId="3"/>
  </si>
  <si>
    <t>乳・卵・小麦・落花生・そば・えび・かに</t>
    <phoneticPr fontId="3"/>
  </si>
  <si>
    <t>献立名</t>
    <rPh sb="0" eb="2">
      <t>コンダテ</t>
    </rPh>
    <rPh sb="2" eb="3">
      <t>メイ</t>
    </rPh>
    <phoneticPr fontId="3"/>
  </si>
  <si>
    <t>材料名</t>
    <rPh sb="0" eb="3">
      <t>ザイリョウメイ</t>
    </rPh>
    <phoneticPr fontId="3"/>
  </si>
  <si>
    <t>以上児分量</t>
    <rPh sb="0" eb="2">
      <t>イジョウ</t>
    </rPh>
    <rPh sb="2" eb="3">
      <t>ジ</t>
    </rPh>
    <rPh sb="3" eb="5">
      <t>ブンリョウ</t>
    </rPh>
    <phoneticPr fontId="3"/>
  </si>
  <si>
    <t>単位</t>
    <rPh sb="0" eb="2">
      <t>タンイ</t>
    </rPh>
    <phoneticPr fontId="3"/>
  </si>
  <si>
    <t>未満児分量</t>
    <rPh sb="0" eb="2">
      <t>ミマン</t>
    </rPh>
    <rPh sb="2" eb="3">
      <t>ジ</t>
    </rPh>
    <rPh sb="3" eb="5">
      <t>ブンリョウ</t>
    </rPh>
    <phoneticPr fontId="3"/>
  </si>
  <si>
    <t>総使用量</t>
    <rPh sb="0" eb="1">
      <t>ソウ</t>
    </rPh>
    <rPh sb="1" eb="4">
      <t>シヨウリョウ</t>
    </rPh>
    <phoneticPr fontId="3"/>
  </si>
  <si>
    <t>廃棄込量</t>
    <rPh sb="0" eb="2">
      <t>ハイキ</t>
    </rPh>
    <rPh sb="2" eb="3">
      <t>コミ</t>
    </rPh>
    <rPh sb="3" eb="4">
      <t>リョウ</t>
    </rPh>
    <phoneticPr fontId="3"/>
  </si>
  <si>
    <t>作り方</t>
    <rPh sb="0" eb="1">
      <t>ツク</t>
    </rPh>
    <rPh sb="2" eb="3">
      <t>カタ</t>
    </rPh>
    <phoneticPr fontId="3"/>
  </si>
  <si>
    <t>お手持ち調味料総使用</t>
    <rPh sb="1" eb="3">
      <t>テモ</t>
    </rPh>
    <rPh sb="4" eb="7">
      <t>チョウミリョウ</t>
    </rPh>
    <rPh sb="7" eb="8">
      <t>ソウ</t>
    </rPh>
    <rPh sb="8" eb="10">
      <t>シヨウ</t>
    </rPh>
    <phoneticPr fontId="3"/>
  </si>
  <si>
    <t>以上児分量
(g)</t>
    <rPh sb="0" eb="2">
      <t>イジョウ</t>
    </rPh>
    <rPh sb="2" eb="3">
      <t>ジ</t>
    </rPh>
    <rPh sb="3" eb="5">
      <t>ブンリョウ</t>
    </rPh>
    <phoneticPr fontId="3"/>
  </si>
  <si>
    <t>未満児分量
(g)</t>
    <rPh sb="0" eb="2">
      <t>ミマン</t>
    </rPh>
    <rPh sb="2" eb="3">
      <t>ジ</t>
    </rPh>
    <rPh sb="3" eb="5">
      <t>ブンリョウ</t>
    </rPh>
    <phoneticPr fontId="3"/>
  </si>
  <si>
    <t>材料</t>
    <rPh sb="0" eb="2">
      <t>ザイリョウ</t>
    </rPh>
    <phoneticPr fontId="3"/>
  </si>
  <si>
    <t>調味料</t>
    <rPh sb="0" eb="3">
      <t>チョウミリョウ</t>
    </rPh>
    <phoneticPr fontId="3"/>
  </si>
  <si>
    <t>だし汁</t>
    <rPh sb="2" eb="3">
      <t>ジル</t>
    </rPh>
    <phoneticPr fontId="3"/>
  </si>
  <si>
    <t>①うどんは12分程茹でて水で洗い、器に盛りつけます。
②肉は酒・片栗粉をもみこみ、茹で冷まします。千切りしたきゅうり・食べやすい大きさに切った白菜は茹で冷まします。トマトは茹でて食べやすい大きさに切ります。玉子は茹でて食べやすい大きさに切り冷まします。
③①に②の具をのせ、煮立て冷ました調味料をかけて下さい。
※加熱調理する際は中心部75℃で1分以上加熱したことを確認して下さい。</t>
    <phoneticPr fontId="3"/>
  </si>
  <si>
    <t xml:space="preserve">①人参は1ｃｍ角のさいの目切りにし、ごぼうは半月切りして水にさらします。全ての材料に片栗粉をまぶします。
②①を多めの油で揚げ焼きにします。
③油をきって、煮立てた調味料と和え、あおさ粉をまぶして下さい。
※誤嚥防止のために豆は軽く潰してもよいでしょう。
※加熱調理する際は中心部75℃で1分以上加熱したことを確認して下さい。
</t>
    <rPh sb="61" eb="62">
      <t>ア</t>
    </rPh>
    <rPh sb="63" eb="64">
      <t>ヤ</t>
    </rPh>
    <phoneticPr fontId="3"/>
  </si>
  <si>
    <t xml:space="preserve">①ごぼうはささがき又は細切りして茹で冷まし、人参は細切りして茹で冷まします。
②調味料は煮立て冷まし、①を和えて下さい。
※加熱調理する際は中心部75℃で1分以上加熱したことを確認して下さい。
</t>
    <phoneticPr fontId="3"/>
  </si>
  <si>
    <t>ころころサラダ</t>
    <phoneticPr fontId="4"/>
  </si>
  <si>
    <t xml:space="preserve">①材料を食べやすい大きさに切り、芋は水にさらします。
②熱した油で肉・野菜を炒めて、水・牛乳を加えて煮ます。
③材料が柔らかくなったらルーを加えて煮込んで下さい。
※水の分量は調節して下さい。
※じゃが芋は電子レンジで加熱又は蒸してから冷まし、あとからルーに加えると煮崩れを防げます。
※加熱調理する際は中心部75℃で1分以上加熱したことを確認して下さい。
</t>
    <rPh sb="101" eb="102">
      <t>イモ</t>
    </rPh>
    <rPh sb="103" eb="105">
      <t>デンシ</t>
    </rPh>
    <rPh sb="109" eb="111">
      <t>カネツ</t>
    </rPh>
    <rPh sb="111" eb="112">
      <t>マタ</t>
    </rPh>
    <rPh sb="113" eb="114">
      <t>ム</t>
    </rPh>
    <rPh sb="118" eb="119">
      <t>ヒ</t>
    </rPh>
    <rPh sb="129" eb="130">
      <t>クワ</t>
    </rPh>
    <rPh sb="133" eb="135">
      <t>ニクズ</t>
    </rPh>
    <rPh sb="137" eb="138">
      <t>フセ</t>
    </rPh>
    <phoneticPr fontId="3"/>
  </si>
  <si>
    <t xml:space="preserve">①材料を食べやすい大きさに切り、芋は水にさらします。
②熱した油で肉・野菜を炒めて、水・牛乳を加えて煮ます。
③材料が柔らかくなったらルーを加えて煮込んで下さい。
※水の分量は調節して下さい。
※じゃが芋は電子レンジで加熱又は蒸してから冷まし、あとからルーに加えると煮崩れを防げます。
※加熱調理する際は中心部75℃で1分以上加熱したことを確認して下さい。
</t>
    <phoneticPr fontId="3"/>
  </si>
  <si>
    <t>粉豆腐の玉子とじ煮</t>
    <rPh sb="0" eb="1">
      <t>コナ</t>
    </rPh>
    <rPh sb="1" eb="3">
      <t>トウフ</t>
    </rPh>
    <rPh sb="4" eb="6">
      <t>タマゴ</t>
    </rPh>
    <rPh sb="8" eb="9">
      <t>ニ</t>
    </rPh>
    <phoneticPr fontId="4"/>
  </si>
  <si>
    <t>離乳食</t>
    <rPh sb="0" eb="3">
      <t>リニュウショク</t>
    </rPh>
    <phoneticPr fontId="3"/>
  </si>
  <si>
    <t>曜日</t>
    <rPh sb="0" eb="2">
      <t>ヨウビ</t>
    </rPh>
    <phoneticPr fontId="3"/>
  </si>
  <si>
    <t>初期（5～6ヶ月）</t>
    <rPh sb="0" eb="2">
      <t>ショキ</t>
    </rPh>
    <rPh sb="7" eb="8">
      <t>ゲツ</t>
    </rPh>
    <phoneticPr fontId="3"/>
  </si>
  <si>
    <t>中期（7～8ヶ月）</t>
    <rPh sb="0" eb="2">
      <t>チュウキ</t>
    </rPh>
    <rPh sb="7" eb="8">
      <t>ゲツ</t>
    </rPh>
    <phoneticPr fontId="3"/>
  </si>
  <si>
    <t>後期（9～11ヶ月）</t>
    <rPh sb="0" eb="1">
      <t>ウシ</t>
    </rPh>
    <rPh sb="1" eb="2">
      <t>キ</t>
    </rPh>
    <rPh sb="8" eb="9">
      <t>ゲツ</t>
    </rPh>
    <phoneticPr fontId="3"/>
  </si>
  <si>
    <t>金</t>
  </si>
  <si>
    <t>かゆ・小松菜ペースト</t>
    <phoneticPr fontId="3"/>
  </si>
  <si>
    <t>かゆ・小松菜ペースト</t>
    <phoneticPr fontId="3"/>
  </si>
  <si>
    <t>かゆ・人参ペースト</t>
    <phoneticPr fontId="3"/>
  </si>
  <si>
    <t>かゆ・人参ペースト</t>
    <phoneticPr fontId="3"/>
  </si>
  <si>
    <t>土</t>
  </si>
  <si>
    <t>かゆ・かぼちゃペースト</t>
    <phoneticPr fontId="3"/>
  </si>
  <si>
    <t>かゆ・かぼちゃペースト</t>
    <phoneticPr fontId="3"/>
  </si>
  <si>
    <t>かゆ・大根ペースト</t>
    <phoneticPr fontId="3"/>
  </si>
  <si>
    <t>かゆ・大根ペースト</t>
    <phoneticPr fontId="3"/>
  </si>
  <si>
    <t>かゆ</t>
    <phoneticPr fontId="3"/>
  </si>
  <si>
    <t>玉ねぎ・人参ペースト</t>
    <rPh sb="4" eb="6">
      <t>ニンジン</t>
    </rPh>
    <phoneticPr fontId="3"/>
  </si>
  <si>
    <t>豆腐ペースト</t>
  </si>
  <si>
    <t>玉ねぎと人参の玉子とじ</t>
    <rPh sb="0" eb="1">
      <t>タマ</t>
    </rPh>
    <rPh sb="4" eb="6">
      <t>ニンジン</t>
    </rPh>
    <rPh sb="7" eb="9">
      <t>タマゴ</t>
    </rPh>
    <phoneticPr fontId="3"/>
  </si>
  <si>
    <t>豆腐と鶏肉のことこと煮</t>
    <rPh sb="0" eb="2">
      <t>トウフ</t>
    </rPh>
    <rPh sb="3" eb="5">
      <t>トリニク</t>
    </rPh>
    <rPh sb="10" eb="11">
      <t>ニ</t>
    </rPh>
    <phoneticPr fontId="3"/>
  </si>
  <si>
    <t>玉ねぎペースト</t>
  </si>
  <si>
    <t>スケソウタラ・玉ねぎペースト</t>
    <rPh sb="7" eb="8">
      <t>タマ</t>
    </rPh>
    <phoneticPr fontId="3"/>
  </si>
  <si>
    <t>助宗タラと人参のことこと煮</t>
    <rPh sb="0" eb="1">
      <t>スケ</t>
    </rPh>
    <rPh sb="1" eb="2">
      <t>ソウ</t>
    </rPh>
    <rPh sb="5" eb="7">
      <t>ニンジン</t>
    </rPh>
    <rPh sb="12" eb="13">
      <t>ニ</t>
    </rPh>
    <phoneticPr fontId="3"/>
  </si>
  <si>
    <t>大根ペースト</t>
  </si>
  <si>
    <t>豚肉と大根のとろとろ煮</t>
    <rPh sb="0" eb="2">
      <t>ブタニク</t>
    </rPh>
    <rPh sb="3" eb="5">
      <t>ダイコン</t>
    </rPh>
    <rPh sb="10" eb="11">
      <t>ニ</t>
    </rPh>
    <phoneticPr fontId="3"/>
  </si>
  <si>
    <t>コロコロ野菜</t>
    <rPh sb="4" eb="6">
      <t>ヤサイ</t>
    </rPh>
    <phoneticPr fontId="3"/>
  </si>
  <si>
    <t>人参ペースト</t>
  </si>
  <si>
    <t>かぼちゃのマッシュ</t>
    <phoneticPr fontId="3"/>
  </si>
  <si>
    <t>バナナペースト</t>
    <phoneticPr fontId="3"/>
  </si>
  <si>
    <t>バナナペースト</t>
    <phoneticPr fontId="3"/>
  </si>
  <si>
    <t>キャベツペースト</t>
  </si>
  <si>
    <t>みそ汁・フルーツ（バナナ）</t>
    <phoneticPr fontId="3"/>
  </si>
  <si>
    <t>みそ汁・フルーツ（バナナ）</t>
    <phoneticPr fontId="3"/>
  </si>
  <si>
    <t>ブロッコリーペースト</t>
  </si>
  <si>
    <t>オレンジ</t>
    <phoneticPr fontId="3"/>
  </si>
  <si>
    <t>オレンジ</t>
    <phoneticPr fontId="3"/>
  </si>
  <si>
    <t>みそ汁・フルーツ（オレンジ）</t>
    <phoneticPr fontId="3"/>
  </si>
  <si>
    <t>スープ</t>
    <phoneticPr fontId="3"/>
  </si>
  <si>
    <t>かゆ</t>
    <phoneticPr fontId="3"/>
  </si>
  <si>
    <t>日</t>
  </si>
  <si>
    <t>かゆ・玉ねぎペースト</t>
    <phoneticPr fontId="3"/>
  </si>
  <si>
    <t>かゆペースト</t>
    <phoneticPr fontId="3"/>
  </si>
  <si>
    <t>さつま芋ペースト</t>
  </si>
  <si>
    <t>高野豆腐と鶏肉のことこと煮</t>
    <rPh sb="0" eb="2">
      <t>コウヤ</t>
    </rPh>
    <rPh sb="2" eb="4">
      <t>トウフ</t>
    </rPh>
    <rPh sb="5" eb="7">
      <t>トリニク</t>
    </rPh>
    <rPh sb="12" eb="13">
      <t>ニ</t>
    </rPh>
    <phoneticPr fontId="3"/>
  </si>
  <si>
    <t>さつま芋のやわらか煮</t>
    <rPh sb="3" eb="4">
      <t>イモ</t>
    </rPh>
    <rPh sb="9" eb="10">
      <t>ニ</t>
    </rPh>
    <phoneticPr fontId="3"/>
  </si>
  <si>
    <t>鶏レバーとさつま芋のやわらか煮</t>
    <rPh sb="0" eb="1">
      <t>トリ</t>
    </rPh>
    <rPh sb="8" eb="9">
      <t>イモ</t>
    </rPh>
    <rPh sb="14" eb="15">
      <t>ニ</t>
    </rPh>
    <phoneticPr fontId="3"/>
  </si>
  <si>
    <t>人参・玉ねぎペースト</t>
    <rPh sb="3" eb="4">
      <t>タマ</t>
    </rPh>
    <phoneticPr fontId="3"/>
  </si>
  <si>
    <t>みそ汁</t>
    <rPh sb="2" eb="3">
      <t>シル</t>
    </rPh>
    <phoneticPr fontId="3"/>
  </si>
  <si>
    <t>スープ</t>
    <phoneticPr fontId="3"/>
  </si>
  <si>
    <t>オレンジ</t>
    <phoneticPr fontId="3"/>
  </si>
  <si>
    <t>みそ汁・フルーツ（オレンジ）</t>
    <phoneticPr fontId="3"/>
  </si>
  <si>
    <t>スープ</t>
    <phoneticPr fontId="3"/>
  </si>
  <si>
    <t>白菜ペースト</t>
  </si>
  <si>
    <t>かゆ・玉ねぎペースト</t>
    <phoneticPr fontId="3"/>
  </si>
  <si>
    <t>かゆペースト</t>
    <phoneticPr fontId="3"/>
  </si>
  <si>
    <t>月</t>
  </si>
  <si>
    <t>かゆ・人参ペースト</t>
    <phoneticPr fontId="3"/>
  </si>
  <si>
    <t>かゆ</t>
    <phoneticPr fontId="3"/>
  </si>
  <si>
    <t>人参のトマト煮ペースト</t>
    <rPh sb="0" eb="2">
      <t>ニンジン</t>
    </rPh>
    <rPh sb="6" eb="7">
      <t>ニ</t>
    </rPh>
    <phoneticPr fontId="3"/>
  </si>
  <si>
    <t>シロイトタラ・チンゲン菜ペースト</t>
    <phoneticPr fontId="3"/>
  </si>
  <si>
    <t>シロイトタラ・チンゲン菜ペースト</t>
    <phoneticPr fontId="3"/>
  </si>
  <si>
    <t>豚肉のトマト煮</t>
    <rPh sb="0" eb="2">
      <t>ブタニク</t>
    </rPh>
    <rPh sb="6" eb="7">
      <t>ニ</t>
    </rPh>
    <phoneticPr fontId="3"/>
  </si>
  <si>
    <t>白糸タラとかぼちゃのとろとろ煮</t>
    <rPh sb="0" eb="2">
      <t>シロイト</t>
    </rPh>
    <rPh sb="14" eb="15">
      <t>ニ</t>
    </rPh>
    <phoneticPr fontId="3"/>
  </si>
  <si>
    <t>ほうれん草ペースト</t>
  </si>
  <si>
    <t>かぼちゃペースト</t>
  </si>
  <si>
    <t>ほうれん草サラダ</t>
    <rPh sb="4" eb="5">
      <t>ソウ</t>
    </rPh>
    <phoneticPr fontId="3"/>
  </si>
  <si>
    <t>お豆腐サラダ</t>
    <rPh sb="1" eb="3">
      <t>トウフ</t>
    </rPh>
    <phoneticPr fontId="3"/>
  </si>
  <si>
    <t>フルーツ（オレンジ）</t>
    <phoneticPr fontId="3"/>
  </si>
  <si>
    <t>かゆ・玉ねぎペースト</t>
    <phoneticPr fontId="3"/>
  </si>
  <si>
    <t>火</t>
  </si>
  <si>
    <t>かゆ・白菜ペースト</t>
    <phoneticPr fontId="3"/>
  </si>
  <si>
    <t>カラスカレイペースト</t>
  </si>
  <si>
    <t>豚肉とキャベツのやわらか煮</t>
    <rPh sb="0" eb="2">
      <t>ブタニク</t>
    </rPh>
    <rPh sb="12" eb="13">
      <t>ニ</t>
    </rPh>
    <phoneticPr fontId="3"/>
  </si>
  <si>
    <t>大根のだし煮</t>
    <rPh sb="0" eb="2">
      <t>ダイコン</t>
    </rPh>
    <rPh sb="5" eb="6">
      <t>ニ</t>
    </rPh>
    <phoneticPr fontId="3"/>
  </si>
  <si>
    <t>かゆペースト</t>
  </si>
  <si>
    <t>玉ねぎペースト</t>
    <rPh sb="0" eb="1">
      <t>タマ</t>
    </rPh>
    <phoneticPr fontId="3"/>
  </si>
  <si>
    <t>秋鮭と玉ねぎのやわらか煮</t>
    <rPh sb="0" eb="1">
      <t>アキ</t>
    </rPh>
    <rPh sb="1" eb="2">
      <t>サケ</t>
    </rPh>
    <rPh sb="3" eb="4">
      <t>タマ</t>
    </rPh>
    <rPh sb="11" eb="12">
      <t>ニ</t>
    </rPh>
    <phoneticPr fontId="3"/>
  </si>
  <si>
    <t>かぼちゃのマッシュ</t>
    <phoneticPr fontId="3"/>
  </si>
  <si>
    <t>ころころサラダ</t>
    <phoneticPr fontId="3"/>
  </si>
  <si>
    <t>大豆のころころサラダ</t>
    <rPh sb="0" eb="2">
      <t>ダイズ</t>
    </rPh>
    <phoneticPr fontId="3"/>
  </si>
  <si>
    <t>スープ</t>
    <phoneticPr fontId="3"/>
  </si>
  <si>
    <t>バナナペースト</t>
  </si>
  <si>
    <t>みそ汁・フルーツ（バナナ）</t>
    <phoneticPr fontId="3"/>
  </si>
  <si>
    <t>かゆペースト</t>
    <phoneticPr fontId="3"/>
  </si>
  <si>
    <t>木</t>
  </si>
  <si>
    <t>かゆ・じゃが芋ペースト</t>
    <phoneticPr fontId="3"/>
  </si>
  <si>
    <t>かゆ・玉ねぎの豆乳煮ペースト</t>
    <rPh sb="9" eb="10">
      <t>ニ</t>
    </rPh>
    <phoneticPr fontId="3"/>
  </si>
  <si>
    <t>かゆ</t>
    <phoneticPr fontId="3"/>
  </si>
  <si>
    <t>スケソウタラ・玉ねぎペースト</t>
    <phoneticPr fontId="3"/>
  </si>
  <si>
    <t>人参・キャベツペースト</t>
    <phoneticPr fontId="3"/>
  </si>
  <si>
    <t>鶏肉と野菜のとろとろ煮</t>
    <rPh sb="0" eb="2">
      <t>トリニク</t>
    </rPh>
    <rPh sb="3" eb="5">
      <t>ヤサイ</t>
    </rPh>
    <rPh sb="10" eb="11">
      <t>ニ</t>
    </rPh>
    <phoneticPr fontId="3"/>
  </si>
  <si>
    <t>大根・人参ペースト</t>
    <rPh sb="3" eb="5">
      <t>ニンジン</t>
    </rPh>
    <phoneticPr fontId="3"/>
  </si>
  <si>
    <t>じゃが芋のマッシュ</t>
    <rPh sb="3" eb="4">
      <t>イモ</t>
    </rPh>
    <phoneticPr fontId="3"/>
  </si>
  <si>
    <t>ほうれん草と玉子のふわふわ煮</t>
    <rPh sb="4" eb="5">
      <t>ソウ</t>
    </rPh>
    <rPh sb="6" eb="8">
      <t>タマゴ</t>
    </rPh>
    <rPh sb="13" eb="14">
      <t>ニ</t>
    </rPh>
    <phoneticPr fontId="3"/>
  </si>
  <si>
    <t>ヨーグルト</t>
    <phoneticPr fontId="3"/>
  </si>
  <si>
    <t>すまし汁・フルーツ（オレンジ）</t>
    <phoneticPr fontId="3"/>
  </si>
  <si>
    <t>豆乳スープ・ヨーグルト</t>
    <rPh sb="0" eb="2">
      <t>トウニュウ</t>
    </rPh>
    <phoneticPr fontId="3"/>
  </si>
  <si>
    <t>すまし汁・フルーツ（オレンジ）</t>
    <phoneticPr fontId="3"/>
  </si>
  <si>
    <t>うどん・人参ペースト</t>
    <rPh sb="4" eb="6">
      <t>ニンジン</t>
    </rPh>
    <phoneticPr fontId="3"/>
  </si>
  <si>
    <t>かゆ・玉ねぎペースト</t>
    <phoneticPr fontId="3"/>
  </si>
  <si>
    <t>スケソウタラ・玉ねぎペースト</t>
    <phoneticPr fontId="3"/>
  </si>
  <si>
    <t>人参・キャベツペースト</t>
    <phoneticPr fontId="3"/>
  </si>
  <si>
    <t>トマトペースト</t>
  </si>
  <si>
    <t>豚肉と野菜のトマト煮</t>
    <rPh sb="0" eb="2">
      <t>ブタニク</t>
    </rPh>
    <rPh sb="3" eb="5">
      <t>ヤサイ</t>
    </rPh>
    <rPh sb="9" eb="10">
      <t>ニ</t>
    </rPh>
    <phoneticPr fontId="3"/>
  </si>
  <si>
    <t>サラダ</t>
    <phoneticPr fontId="3"/>
  </si>
  <si>
    <t>フルーツ（バナナ）</t>
    <phoneticPr fontId="3"/>
  </si>
  <si>
    <t>かゆ・豆腐ペースト</t>
    <phoneticPr fontId="3"/>
  </si>
  <si>
    <t>かゆ・かぼちゃ・人参ペースト</t>
    <rPh sb="8" eb="10">
      <t>ニンジン</t>
    </rPh>
    <phoneticPr fontId="3"/>
  </si>
  <si>
    <t>カラスカレイのミルク煮ペースト</t>
    <rPh sb="10" eb="11">
      <t>ニ</t>
    </rPh>
    <phoneticPr fontId="3"/>
  </si>
  <si>
    <t>鶏ささみと野菜のことこと煮</t>
    <rPh sb="0" eb="1">
      <t>トリ</t>
    </rPh>
    <rPh sb="5" eb="7">
      <t>ヤサイ</t>
    </rPh>
    <rPh sb="12" eb="13">
      <t>ニ</t>
    </rPh>
    <phoneticPr fontId="3"/>
  </si>
  <si>
    <t>カラスカレイと野菜のやわらか煮</t>
    <rPh sb="7" eb="9">
      <t>ヤサイ</t>
    </rPh>
    <rPh sb="14" eb="15">
      <t>ニ</t>
    </rPh>
    <phoneticPr fontId="3"/>
  </si>
  <si>
    <t>サラダ</t>
    <phoneticPr fontId="3"/>
  </si>
  <si>
    <t>玉ねぎ・カリフラワーペースト</t>
    <phoneticPr fontId="3"/>
  </si>
  <si>
    <t>大根のとろとろ煮</t>
    <rPh sb="0" eb="2">
      <t>ダイコン</t>
    </rPh>
    <rPh sb="7" eb="8">
      <t>ニ</t>
    </rPh>
    <phoneticPr fontId="3"/>
  </si>
  <si>
    <t>かぼちゃのミルク煮</t>
    <rPh sb="8" eb="9">
      <t>ニ</t>
    </rPh>
    <phoneticPr fontId="3"/>
  </si>
  <si>
    <t>バナナペースト</t>
    <phoneticPr fontId="3"/>
  </si>
  <si>
    <t>オレンジ</t>
    <phoneticPr fontId="3"/>
  </si>
  <si>
    <t>スープ・フルーツ（オレンジ）</t>
    <phoneticPr fontId="3"/>
  </si>
  <si>
    <t>かゆ・さつま芋ペースト</t>
    <rPh sb="6" eb="7">
      <t>イモ</t>
    </rPh>
    <phoneticPr fontId="3"/>
  </si>
  <si>
    <t>黄金カレイと人参のやわらか煮</t>
    <rPh sb="0" eb="2">
      <t>コガネ</t>
    </rPh>
    <rPh sb="6" eb="8">
      <t>ニンジン</t>
    </rPh>
    <rPh sb="13" eb="14">
      <t>ニ</t>
    </rPh>
    <phoneticPr fontId="3"/>
  </si>
  <si>
    <t>野菜のやわらか煮</t>
    <rPh sb="0" eb="2">
      <t>ヤサイ</t>
    </rPh>
    <rPh sb="7" eb="8">
      <t>ニ</t>
    </rPh>
    <phoneticPr fontId="3"/>
  </si>
  <si>
    <t>鶏レバーのやわらか煮</t>
    <rPh sb="0" eb="1">
      <t>トリ</t>
    </rPh>
    <rPh sb="9" eb="10">
      <t>ニ</t>
    </rPh>
    <phoneticPr fontId="3"/>
  </si>
  <si>
    <t>ヨーグルト</t>
    <phoneticPr fontId="3"/>
  </si>
  <si>
    <t>みそ汁・ヨーグルト</t>
    <phoneticPr fontId="3"/>
  </si>
  <si>
    <t>かゆ・人参ペースト</t>
    <phoneticPr fontId="3"/>
  </si>
  <si>
    <t>かぼちゃ・小松菜ペースト</t>
    <phoneticPr fontId="3"/>
  </si>
  <si>
    <t>スケソウタラのトマト煮ペースト</t>
    <rPh sb="10" eb="11">
      <t>ニ</t>
    </rPh>
    <phoneticPr fontId="3"/>
  </si>
  <si>
    <t>かぼちゃの豆乳煮</t>
    <rPh sb="5" eb="7">
      <t>トウニュウ</t>
    </rPh>
    <rPh sb="7" eb="8">
      <t>ニ</t>
    </rPh>
    <phoneticPr fontId="3"/>
  </si>
  <si>
    <t>スケソウタラとほうれん草のくたくた煮</t>
    <rPh sb="11" eb="12">
      <t>ソウ</t>
    </rPh>
    <rPh sb="17" eb="18">
      <t>ニ</t>
    </rPh>
    <phoneticPr fontId="3"/>
  </si>
  <si>
    <t>大豆とかぼちゃの豆乳煮</t>
    <rPh sb="0" eb="2">
      <t>ダイズ</t>
    </rPh>
    <rPh sb="8" eb="10">
      <t>トウニュウ</t>
    </rPh>
    <rPh sb="10" eb="11">
      <t>ニ</t>
    </rPh>
    <phoneticPr fontId="3"/>
  </si>
  <si>
    <t>玉ねぎの豆乳煮ペースト</t>
    <rPh sb="4" eb="6">
      <t>トウニュウ</t>
    </rPh>
    <rPh sb="6" eb="7">
      <t>ニ</t>
    </rPh>
    <phoneticPr fontId="3"/>
  </si>
  <si>
    <t>ほうれん草・玉ねぎペースト</t>
    <phoneticPr fontId="3"/>
  </si>
  <si>
    <t>鶏肉とじゃが芋のトマト煮</t>
    <rPh sb="0" eb="2">
      <t>トリニク</t>
    </rPh>
    <rPh sb="6" eb="7">
      <t>イモ</t>
    </rPh>
    <rPh sb="11" eb="12">
      <t>ニ</t>
    </rPh>
    <phoneticPr fontId="3"/>
  </si>
  <si>
    <t>みそ汁</t>
    <phoneticPr fontId="3"/>
  </si>
  <si>
    <t>かゆ・玉ねぎ・大根ペースト</t>
    <phoneticPr fontId="3"/>
  </si>
  <si>
    <t>じゃが芋のミルク煮ペースト</t>
    <rPh sb="8" eb="9">
      <t>ニ</t>
    </rPh>
    <phoneticPr fontId="3"/>
  </si>
  <si>
    <t>豚肉と野菜のミルク煮</t>
    <rPh sb="0" eb="2">
      <t>ブタニク</t>
    </rPh>
    <rPh sb="3" eb="5">
      <t>ヤサイ</t>
    </rPh>
    <rPh sb="9" eb="10">
      <t>ニ</t>
    </rPh>
    <phoneticPr fontId="3"/>
  </si>
  <si>
    <t>大根サラダ</t>
    <rPh sb="0" eb="2">
      <t>ダイコン</t>
    </rPh>
    <phoneticPr fontId="3"/>
  </si>
  <si>
    <t>シロイトタラ・人参ペースト</t>
    <rPh sb="7" eb="9">
      <t>ニンジン</t>
    </rPh>
    <phoneticPr fontId="3"/>
  </si>
  <si>
    <t>粉豆腐の玉子とじ煮</t>
    <rPh sb="0" eb="1">
      <t>コナ</t>
    </rPh>
    <rPh sb="1" eb="3">
      <t>トウフ</t>
    </rPh>
    <rPh sb="4" eb="6">
      <t>タマゴ</t>
    </rPh>
    <rPh sb="8" eb="9">
      <t>ニ</t>
    </rPh>
    <phoneticPr fontId="3"/>
  </si>
  <si>
    <t>ふかし芋</t>
    <rPh sb="3" eb="4">
      <t>イモ</t>
    </rPh>
    <phoneticPr fontId="3"/>
  </si>
  <si>
    <t>かゆ・トマトペースト</t>
    <phoneticPr fontId="3"/>
  </si>
  <si>
    <t>かゆ・ソーメンペースト</t>
    <phoneticPr fontId="3"/>
  </si>
  <si>
    <t>人参・小松菜ペースト</t>
    <rPh sb="3" eb="6">
      <t>コマツナ</t>
    </rPh>
    <phoneticPr fontId="3"/>
  </si>
  <si>
    <t>黄金カレイのコトコト煮</t>
    <rPh sb="0" eb="2">
      <t>コガネ</t>
    </rPh>
    <rPh sb="10" eb="11">
      <t>ニ</t>
    </rPh>
    <phoneticPr fontId="3"/>
  </si>
  <si>
    <t>じゃが芋ペースト</t>
  </si>
  <si>
    <t>豚肉と野菜のやわらか煮</t>
    <rPh sb="0" eb="1">
      <t>ブタ</t>
    </rPh>
    <rPh sb="1" eb="2">
      <t>ニク</t>
    </rPh>
    <rPh sb="3" eb="5">
      <t>ヤサイ</t>
    </rPh>
    <rPh sb="10" eb="11">
      <t>ニ</t>
    </rPh>
    <phoneticPr fontId="3"/>
  </si>
  <si>
    <t>フルーツ（オレンジ）</t>
    <phoneticPr fontId="3"/>
  </si>
  <si>
    <t>そーめん汁・ヨーグルト</t>
    <rPh sb="4" eb="5">
      <t>ジル</t>
    </rPh>
    <phoneticPr fontId="3"/>
  </si>
  <si>
    <t>かゆ・小松菜ペースト</t>
    <phoneticPr fontId="3"/>
  </si>
  <si>
    <t>かゆ・かぼちゃペースト</t>
    <phoneticPr fontId="3"/>
  </si>
  <si>
    <t>かゆ・大根ペースト</t>
    <phoneticPr fontId="3"/>
  </si>
  <si>
    <t>みそ汁・フルーツ（オレンジ）</t>
    <phoneticPr fontId="3"/>
  </si>
  <si>
    <t>キッズ</t>
    <phoneticPr fontId="3"/>
  </si>
  <si>
    <t>昼食</t>
    <rPh sb="0" eb="2">
      <t>チュウショク</t>
    </rPh>
    <phoneticPr fontId="3"/>
  </si>
  <si>
    <t>３色食品群</t>
    <rPh sb="1" eb="2">
      <t>ショク</t>
    </rPh>
    <rPh sb="2" eb="5">
      <t>ショクヒングン</t>
    </rPh>
    <phoneticPr fontId="3"/>
  </si>
  <si>
    <t>3～5歳栄養価</t>
    <rPh sb="3" eb="4">
      <t>サイ</t>
    </rPh>
    <rPh sb="4" eb="7">
      <t>エイヨウカ</t>
    </rPh>
    <phoneticPr fontId="3"/>
  </si>
  <si>
    <t>エネルギー</t>
    <phoneticPr fontId="3"/>
  </si>
  <si>
    <t>1～2歳栄養価</t>
    <rPh sb="3" eb="4">
      <t>サイ</t>
    </rPh>
    <rPh sb="4" eb="7">
      <t>エイヨウカ</t>
    </rPh>
    <phoneticPr fontId="3"/>
  </si>
  <si>
    <t>熱や力になるもの</t>
    <rPh sb="0" eb="1">
      <t>ネツ</t>
    </rPh>
    <rPh sb="2" eb="3">
      <t>チカラ</t>
    </rPh>
    <phoneticPr fontId="3"/>
  </si>
  <si>
    <t>血や肉や骨に           なるもの</t>
    <rPh sb="0" eb="1">
      <t>チ</t>
    </rPh>
    <rPh sb="2" eb="3">
      <t>ニク</t>
    </rPh>
    <rPh sb="4" eb="5">
      <t>ホネ</t>
    </rPh>
    <phoneticPr fontId="3"/>
  </si>
  <si>
    <t>体の調子を              整えるもの</t>
    <rPh sb="0" eb="1">
      <t>カラダ</t>
    </rPh>
    <rPh sb="2" eb="4">
      <t>チョウシ</t>
    </rPh>
    <rPh sb="19" eb="20">
      <t>トトノ</t>
    </rPh>
    <phoneticPr fontId="3"/>
  </si>
  <si>
    <r>
      <t xml:space="preserve">アレルギー
</t>
    </r>
    <r>
      <rPr>
        <sz val="5"/>
        <rFont val="ＭＳ Ｐ明朝"/>
        <family val="1"/>
        <charset val="128"/>
      </rPr>
      <t>（乳・卵・小麦・落花生・そば・えび・かに）</t>
    </r>
    <rPh sb="7" eb="8">
      <t>ニュウ</t>
    </rPh>
    <rPh sb="9" eb="10">
      <t>タマゴ</t>
    </rPh>
    <rPh sb="11" eb="13">
      <t>コムギ</t>
    </rPh>
    <rPh sb="14" eb="17">
      <t>ラッカセイ</t>
    </rPh>
    <phoneticPr fontId="3"/>
  </si>
  <si>
    <t>たんぱく質</t>
    <rPh sb="4" eb="5">
      <t>シツ</t>
    </rPh>
    <phoneticPr fontId="3"/>
  </si>
  <si>
    <t>おやつ</t>
    <phoneticPr fontId="3"/>
  </si>
  <si>
    <t>脂質</t>
    <rPh sb="0" eb="2">
      <t>シシツ</t>
    </rPh>
    <phoneticPr fontId="3"/>
  </si>
  <si>
    <t>炭水化物</t>
    <rPh sb="0" eb="4">
      <t>タンスイカブツ</t>
    </rPh>
    <phoneticPr fontId="3"/>
  </si>
  <si>
    <t>塩分</t>
    <rPh sb="0" eb="2">
      <t>エンブン</t>
    </rPh>
    <phoneticPr fontId="3"/>
  </si>
  <si>
    <t>油・ごま・ご飯・片栗粉・砂糖</t>
  </si>
  <si>
    <t>牛乳・チーズ・玉子・豚肉・油揚げ</t>
  </si>
  <si>
    <t>人参・コーン・玉ねぎ・枝豆・大根・小松菜・バナナ</t>
  </si>
  <si>
    <t>乳・小麦・卵</t>
  </si>
  <si>
    <t>kcal</t>
    <phoneticPr fontId="3"/>
  </si>
  <si>
    <t>ポークソテー　ＢＢＱソース</t>
  </si>
  <si>
    <t>砂糖・イチゴジャム・ご飯・油・バター</t>
    <phoneticPr fontId="3"/>
  </si>
  <si>
    <t>牛乳・玉子・豚肉</t>
    <phoneticPr fontId="3"/>
  </si>
  <si>
    <t>玉ねぎ・にんにく・人参・ブロッコリー・かぼちゃ・コーン・しめじ</t>
  </si>
  <si>
    <t>乳・卵・小麦　※18・小麦</t>
    <phoneticPr fontId="3"/>
  </si>
  <si>
    <t>ｇ</t>
    <phoneticPr fontId="3"/>
  </si>
  <si>
    <t>ウエハース</t>
    <phoneticPr fontId="33"/>
  </si>
  <si>
    <t>かぼちゃの甘煮</t>
  </si>
  <si>
    <t>ご飯・みそ汁</t>
  </si>
  <si>
    <t>せんべい</t>
    <phoneticPr fontId="33"/>
  </si>
  <si>
    <t>鉄分強化！ふりかけご飯</t>
    <phoneticPr fontId="3"/>
  </si>
  <si>
    <t>スープ</t>
    <phoneticPr fontId="3"/>
  </si>
  <si>
    <t>kcal</t>
  </si>
  <si>
    <t>揚げ高野の野菜あんかけ</t>
  </si>
  <si>
    <t>うどん・天かす・ご飯・片栗粉・油・砂糖・花ふ</t>
    <phoneticPr fontId="3"/>
  </si>
  <si>
    <t>牛乳・納豆・高野豆腐・鶏肉</t>
    <phoneticPr fontId="3"/>
  </si>
  <si>
    <t>小松菜・長ねぎ・玉ねぎ・ピーマン・切干大根・人参・キャベツ</t>
    <phoneticPr fontId="3"/>
  </si>
  <si>
    <t>乳・小麦　※14・小麦</t>
    <phoneticPr fontId="3"/>
  </si>
  <si>
    <t>切干大根煮</t>
  </si>
  <si>
    <t>納豆ごはん・みそ汁</t>
  </si>
  <si>
    <t>g</t>
    <phoneticPr fontId="3"/>
  </si>
  <si>
    <t>じゃが芋・片栗粉・小麦粉・砂糖・ご飯・油・ごま</t>
    <phoneticPr fontId="3"/>
  </si>
  <si>
    <t>牛乳・チーズ・豚肉</t>
    <phoneticPr fontId="3"/>
  </si>
  <si>
    <t>玉ねぎ・カットトマト缶・グリンピース・ほうれん草・人参・コーン・オレンジ</t>
  </si>
  <si>
    <t>乳・小麦</t>
    <phoneticPr fontId="3"/>
  </si>
  <si>
    <t>牛乳</t>
    <phoneticPr fontId="3"/>
  </si>
  <si>
    <t>しらすごはん</t>
    <phoneticPr fontId="3"/>
  </si>
  <si>
    <t>ツイストマカロニ・砂糖・Feすりおろしりんごゼリー・ご飯・片栗粉・小麦粉・油・バター</t>
    <phoneticPr fontId="3"/>
  </si>
  <si>
    <t>牛乳・きな粉・カラスカレイ・玉子</t>
    <phoneticPr fontId="3"/>
  </si>
  <si>
    <t>グリーンアスパラ・人参・玉ねぎ・小松菜・パプリカ赤・えのき茸・ワカメ・パイナップル缶</t>
  </si>
  <si>
    <t>乳・小麦・卵</t>
    <phoneticPr fontId="3"/>
  </si>
  <si>
    <t>骨太ごはん</t>
    <rPh sb="0" eb="1">
      <t>ホネ</t>
    </rPh>
    <rPh sb="1" eb="2">
      <t>フト</t>
    </rPh>
    <phoneticPr fontId="3"/>
  </si>
  <si>
    <t>肉うどん</t>
    <rPh sb="0" eb="1">
      <t>ニク</t>
    </rPh>
    <phoneticPr fontId="3"/>
  </si>
  <si>
    <t>ご飯・スープ</t>
  </si>
  <si>
    <t>小麦粉・バター・砂糖・スパゲッティ・油・パン粉</t>
    <phoneticPr fontId="3"/>
  </si>
  <si>
    <t>牛乳・無調整豆乳・鶏肉・厚揚げ・玉子</t>
    <phoneticPr fontId="3"/>
  </si>
  <si>
    <t>洋なし缶・玉ねぎ・ピーマン・かぼちゃ・もやし・パセリ</t>
    <phoneticPr fontId="3"/>
  </si>
  <si>
    <t>乳・なし ※28・小麦・卵</t>
    <phoneticPr fontId="3"/>
  </si>
  <si>
    <t>肉うどん</t>
    <rPh sb="0" eb="1">
      <t>ニク</t>
    </rPh>
    <phoneticPr fontId="33"/>
  </si>
  <si>
    <t>バナナケーキ</t>
    <phoneticPr fontId="3"/>
  </si>
  <si>
    <t>ご飯・砂糖・ごま・油・じゃが芋・片栗粉</t>
    <phoneticPr fontId="3"/>
  </si>
  <si>
    <t>牛乳・ちりめん干し・納豆・スケソウタラ・豚肉・油揚げ</t>
    <phoneticPr fontId="3"/>
  </si>
  <si>
    <t>のり・大根・人参・長ねぎ・グリンピース・玉ねぎ・オレンジ</t>
    <phoneticPr fontId="3"/>
  </si>
  <si>
    <t>乳・なし　※15・小麦</t>
    <phoneticPr fontId="3"/>
  </si>
  <si>
    <t>バナナケーキ</t>
    <phoneticPr fontId="33"/>
  </si>
  <si>
    <t>そうめん</t>
    <phoneticPr fontId="3"/>
  </si>
  <si>
    <t>ご飯・すまし汁</t>
  </si>
  <si>
    <t>さつま芋・片栗粉・ごま・砂糖・うどん・ごま油・油</t>
    <phoneticPr fontId="3"/>
  </si>
  <si>
    <t>牛乳・きな粉・豚肉・玉子・大豆</t>
    <phoneticPr fontId="3"/>
  </si>
  <si>
    <t>トマト・白菜・きゅうり・ごぼう・人参・あおさ粉・バナナ</t>
  </si>
  <si>
    <t>乳・小麦　※14・卵・小麦</t>
    <phoneticPr fontId="3"/>
  </si>
  <si>
    <t>ジャムサンド</t>
    <phoneticPr fontId="3"/>
  </si>
  <si>
    <t>ビスケット</t>
    <phoneticPr fontId="3"/>
  </si>
  <si>
    <t>鶏ささみの中華風</t>
  </si>
  <si>
    <t>ご飯・ごま油・片栗粉・砂糖・油</t>
    <phoneticPr fontId="3"/>
  </si>
  <si>
    <t>牛乳・豚肉・鶏肉・ツナフレーク缶・豆腐</t>
    <phoneticPr fontId="3"/>
  </si>
  <si>
    <t>しめじ・人参・キャベツ・パプリカ黄・大根・枝豆・なめこ</t>
    <phoneticPr fontId="3"/>
  </si>
  <si>
    <t>鈴カステラ</t>
    <rPh sb="0" eb="1">
      <t>スズ</t>
    </rPh>
    <phoneticPr fontId="3"/>
  </si>
  <si>
    <t>大根のツナ煮</t>
  </si>
  <si>
    <t>クラッカー</t>
    <phoneticPr fontId="33"/>
  </si>
  <si>
    <t>黄金カレイのごま煮</t>
  </si>
  <si>
    <t>鉄カルウエハース・ご飯・ごま・砂糖・片栗粉・油・さつま芋・花ふ</t>
    <phoneticPr fontId="3"/>
  </si>
  <si>
    <t>牛乳・カレイ・鶏レバー・ヨーグルト</t>
    <phoneticPr fontId="3"/>
  </si>
  <si>
    <t>りんごジュース・寒天・人参・水菜・玉ねぎ・ピーマン</t>
    <phoneticPr fontId="3"/>
  </si>
  <si>
    <t>鶏レバーのケチャップ炒め</t>
  </si>
  <si>
    <t>ヨーグルト</t>
  </si>
  <si>
    <t>天かす・小麦粉・油・マヨネーズ・ご飯・バター・パン粉・砂糖</t>
    <phoneticPr fontId="3"/>
  </si>
  <si>
    <t>牛乳・豚肉・粉豆腐・花かつお・ツナフレーク缶・大豆・無調整豆乳・玉子</t>
    <phoneticPr fontId="3"/>
  </si>
  <si>
    <t>キャベツ・あおさ粉・かぼちゃ・玉ねぎ・パセリ・ごぼう・人参・小松菜</t>
    <phoneticPr fontId="3"/>
  </si>
  <si>
    <t>乳・小麦・卵・なし　※18</t>
    <phoneticPr fontId="3"/>
  </si>
  <si>
    <t>ゆかりおにぎり</t>
    <phoneticPr fontId="3"/>
  </si>
  <si>
    <t>砂糖・ご飯・じゃが芋・油・ごま・マヨネーズ</t>
    <phoneticPr fontId="3"/>
  </si>
  <si>
    <t>牛乳・鉄強化チーズ・豚肉</t>
    <phoneticPr fontId="3"/>
  </si>
  <si>
    <t>かぼちゃ・寒天・玉ねぎ・人参・大根・枝豆・オレンジ</t>
    <phoneticPr fontId="3"/>
  </si>
  <si>
    <t>蒸しパン</t>
    <rPh sb="0" eb="1">
      <t>ム</t>
    </rPh>
    <phoneticPr fontId="3"/>
  </si>
  <si>
    <t>片栗粉・砂糖・カルソフトクッキー・ご飯・小麦粉・油</t>
    <phoneticPr fontId="3"/>
  </si>
  <si>
    <t>牛乳・きな粉・シロイトタラ・粉豆腐・玉子</t>
    <phoneticPr fontId="3"/>
  </si>
  <si>
    <t>生姜・かぼちゃ・人参・しめじ・長ねぎ・グリンピース・玉ねぎ・ワカメ・バナナ</t>
  </si>
  <si>
    <t>乳・卵・小麦</t>
    <phoneticPr fontId="3"/>
  </si>
  <si>
    <t>豆腐ドーナツ</t>
    <rPh sb="0" eb="2">
      <t>トウフ</t>
    </rPh>
    <phoneticPr fontId="33"/>
  </si>
  <si>
    <t>マカロニきなこ</t>
    <phoneticPr fontId="3"/>
  </si>
  <si>
    <t>28　　　　　　　　　　　　　　　　　　　　　　　　　　　　　　　　　　　　　　　　　　　　　　　　　　　　　　　　　　　　　　　　　　　　　　　　　　　　　　　木</t>
    <rPh sb="81" eb="82">
      <t>モク</t>
    </rPh>
    <phoneticPr fontId="3"/>
  </si>
  <si>
    <t>イベント献立</t>
    <rPh sb="4" eb="6">
      <t>コンダテ</t>
    </rPh>
    <phoneticPr fontId="3"/>
  </si>
  <si>
    <t>あじさいライス</t>
    <phoneticPr fontId="3"/>
  </si>
  <si>
    <t>ホットケーキミックス・ご飯・砂糖・油・小麦粉・パン粉</t>
    <phoneticPr fontId="3"/>
  </si>
  <si>
    <t>牛乳・無調整豆乳・エビ・玉子・鶏肉</t>
    <phoneticPr fontId="3"/>
  </si>
  <si>
    <t>枝豆・きゅうり・トマト・キャベツ・コーン・人参・ごぼう・長ねぎ・オレンジ</t>
    <phoneticPr fontId="3"/>
  </si>
  <si>
    <t>乳・小麦　※3・えび・卵・小麦</t>
    <phoneticPr fontId="3"/>
  </si>
  <si>
    <t>ひとくちササミカツ</t>
    <phoneticPr fontId="3"/>
  </si>
  <si>
    <t>三色和え・すまし汁</t>
    <phoneticPr fontId="3"/>
  </si>
  <si>
    <t>14　　　　　　　　　　　　　　　　　　　　　　　　　　　　　　　　　　　　　　　　　　　　　　　　　　　　　　　　　　　　　　　　　　　　　　　　　　　　　　　木</t>
    <rPh sb="81" eb="82">
      <t>モク</t>
    </rPh>
    <phoneticPr fontId="3"/>
  </si>
  <si>
    <t>彩り手まり寿司</t>
    <phoneticPr fontId="3"/>
  </si>
  <si>
    <t>油・ごま・ご飯・片栗粉・砂糖</t>
    <phoneticPr fontId="3"/>
  </si>
  <si>
    <t>牛乳・チーズ・玉子・豚肉・油揚げ</t>
    <phoneticPr fontId="3"/>
  </si>
  <si>
    <t>人参・コーン・玉ねぎ・枝豆・大根・小松菜・バナナ</t>
    <phoneticPr fontId="3"/>
  </si>
  <si>
    <t>クッキー</t>
    <phoneticPr fontId="3"/>
  </si>
  <si>
    <t>パイ</t>
    <phoneticPr fontId="3"/>
  </si>
  <si>
    <t>年齢</t>
    <rPh sb="0" eb="2">
      <t>ネンレイ</t>
    </rPh>
    <phoneticPr fontId="3"/>
  </si>
  <si>
    <t>給与栄養目標量</t>
    <rPh sb="0" eb="2">
      <t>キュウヨ</t>
    </rPh>
    <rPh sb="2" eb="4">
      <t>エイヨウ</t>
    </rPh>
    <rPh sb="4" eb="6">
      <t>モクヒョウ</t>
    </rPh>
    <rPh sb="6" eb="7">
      <t>リョウ</t>
    </rPh>
    <phoneticPr fontId="3"/>
  </si>
  <si>
    <t>当月平均給与栄養量</t>
    <rPh sb="0" eb="2">
      <t>トウゲツ</t>
    </rPh>
    <rPh sb="2" eb="4">
      <t>ヘイキン</t>
    </rPh>
    <rPh sb="4" eb="6">
      <t>キュウヨ</t>
    </rPh>
    <rPh sb="6" eb="8">
      <t>エイヨウ</t>
    </rPh>
    <rPh sb="8" eb="9">
      <t>リョウ</t>
    </rPh>
    <phoneticPr fontId="3"/>
  </si>
  <si>
    <t>※３色食品群は食品中に含まれる栄養素を見た目で分かりやすくする為の目安です。
　香辛料や正油・みそなどの調味料は３色食品群に分類されない為、記載しておりません。</t>
    <rPh sb="2" eb="3">
      <t>ショク</t>
    </rPh>
    <rPh sb="3" eb="6">
      <t>ショクヒングン</t>
    </rPh>
    <rPh sb="7" eb="10">
      <t>ショクヒンチュウ</t>
    </rPh>
    <rPh sb="11" eb="12">
      <t>フク</t>
    </rPh>
    <rPh sb="15" eb="18">
      <t>エイヨウソ</t>
    </rPh>
    <rPh sb="19" eb="20">
      <t>ミ</t>
    </rPh>
    <rPh sb="21" eb="22">
      <t>メ</t>
    </rPh>
    <rPh sb="23" eb="24">
      <t>ワ</t>
    </rPh>
    <rPh sb="31" eb="32">
      <t>タメ</t>
    </rPh>
    <rPh sb="33" eb="35">
      <t>メヤス</t>
    </rPh>
    <rPh sb="40" eb="43">
      <t>コウシンリョウ</t>
    </rPh>
    <rPh sb="44" eb="45">
      <t>ショウ</t>
    </rPh>
    <rPh sb="45" eb="46">
      <t>ユ</t>
    </rPh>
    <rPh sb="52" eb="54">
      <t>チョウミ</t>
    </rPh>
    <rPh sb="54" eb="55">
      <t>リョウ</t>
    </rPh>
    <rPh sb="57" eb="58">
      <t>ショク</t>
    </rPh>
    <rPh sb="58" eb="61">
      <t>ショクヒングン</t>
    </rPh>
    <rPh sb="62" eb="64">
      <t>ブンルイ</t>
    </rPh>
    <rPh sb="68" eb="69">
      <t>タメ</t>
    </rPh>
    <rPh sb="70" eb="72">
      <t>キサイ</t>
    </rPh>
    <phoneticPr fontId="3"/>
  </si>
  <si>
    <t>ｴﾈﾙｷﾞｰ/たんぱく質/脂質/炭水化物/塩分</t>
    <rPh sb="11" eb="12">
      <t>シツ</t>
    </rPh>
    <rPh sb="13" eb="15">
      <t>シシツ</t>
    </rPh>
    <rPh sb="16" eb="20">
      <t>タンスイカブツ</t>
    </rPh>
    <rPh sb="21" eb="23">
      <t>エンブン</t>
    </rPh>
    <phoneticPr fontId="3"/>
  </si>
  <si>
    <t>エネルギーkcal</t>
    <phoneticPr fontId="3"/>
  </si>
  <si>
    <t>たんぱく質ｇ</t>
    <rPh sb="4" eb="5">
      <t>シツ</t>
    </rPh>
    <phoneticPr fontId="3"/>
  </si>
  <si>
    <t>脂質ｇ</t>
    <rPh sb="0" eb="2">
      <t>シシツ</t>
    </rPh>
    <phoneticPr fontId="3"/>
  </si>
  <si>
    <t>炭水化物ｇ</t>
    <rPh sb="0" eb="4">
      <t>タンスイカブツ</t>
    </rPh>
    <phoneticPr fontId="3"/>
  </si>
  <si>
    <t>塩分ｇ</t>
    <rPh sb="0" eb="2">
      <t>エンブン</t>
    </rPh>
    <phoneticPr fontId="3"/>
  </si>
  <si>
    <t>3～5</t>
    <phoneticPr fontId="3"/>
  </si>
  <si>
    <t>歳</t>
    <rPh sb="0" eb="1">
      <t>サイ</t>
    </rPh>
    <phoneticPr fontId="3"/>
  </si>
  <si>
    <t>585/24.1/16.2/85.5/1.8未満</t>
    <rPh sb="22" eb="24">
      <t>ミマン</t>
    </rPh>
    <phoneticPr fontId="3"/>
  </si>
  <si>
    <t>※調味料のアレルギー表示は弊社でお届けしたものに限ります。また、アレルギーの詳細は「予定献立表」でご確認下さい。</t>
    <rPh sb="38" eb="40">
      <t>ショウサイ</t>
    </rPh>
    <rPh sb="42" eb="44">
      <t>ヨテイ</t>
    </rPh>
    <rPh sb="44" eb="46">
      <t>コンダテ</t>
    </rPh>
    <rPh sb="46" eb="47">
      <t>ヒョウ</t>
    </rPh>
    <rPh sb="50" eb="53">
      <t>カクニンクダ</t>
    </rPh>
    <phoneticPr fontId="3"/>
  </si>
  <si>
    <t>1～2</t>
    <phoneticPr fontId="3"/>
  </si>
  <si>
    <t>485/20.1/13.5/71.0/1.5未満</t>
    <rPh sb="22" eb="24">
      <t>ミマン</t>
    </rPh>
    <phoneticPr fontId="3"/>
  </si>
  <si>
    <t>※都合により、献立を変更する場合がございます。</t>
    <rPh sb="1" eb="3">
      <t>ツゴウ</t>
    </rPh>
    <rPh sb="7" eb="9">
      <t>コンダテ</t>
    </rPh>
    <rPh sb="10" eb="12">
      <t>ヘンコウ</t>
    </rPh>
    <rPh sb="14" eb="16">
      <t>バアイ</t>
    </rPh>
    <phoneticPr fontId="3"/>
  </si>
  <si>
    <t>※3　この商品は「乳、卵」を含む製品と同じ施設で製造しておりますが、混入を最小限に抑えるように十分に配慮して生産されております。</t>
  </si>
  <si>
    <t>※14　この商品は「そば・卵」を含む製品と同じ施設で製造しておりますが、混入を最小限に抑えるように十分に配慮して生産されております。</t>
  </si>
  <si>
    <t>※15　本製品に使用している原料魚は、えび・かにが混ざる漁法で採取しています。</t>
  </si>
  <si>
    <t>※18　本製品で使用している海苔は、えび・かにの生息域で採取しています。</t>
  </si>
  <si>
    <t>※28　小麦を使用した設備で製造しています。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</si>
</sst>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_ "/>
  </numFmts>
  <fonts count="36" x14ac:knownFonts="1">
    <font>
      <sz val="11"/>
      <color theme="1"/>
      <name val="ＭＳ Ｐゴシック"/>
      <family val="3"/>
      <charset val="128"/>
      <scheme val="minor"/>
    </font>
    <font>
      <sz val="11"/>
      <name val="ＭＳ Ｐゴシック"/>
      <family val="3"/>
      <charset val="128"/>
    </font>
    <font>
      <b/>
      <sz val="28"/>
      <name val="ＭＳ Ｐゴシック"/>
      <family val="3"/>
      <charset val="128"/>
    </font>
    <font>
      <sz val="6"/>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b/>
      <sz val="24"/>
      <name val="ＭＳ Ｐゴシック"/>
      <family val="3"/>
      <charset val="128"/>
    </font>
    <font>
      <sz val="10.5"/>
      <name val="ＭＳ Ｐゴシック"/>
      <family val="3"/>
      <charset val="128"/>
    </font>
    <font>
      <sz val="24"/>
      <name val="ＭＳ Ｐゴシック"/>
      <family val="3"/>
      <charset val="128"/>
    </font>
    <font>
      <b/>
      <sz val="22"/>
      <name val="ＭＳ Ｐゴシック"/>
      <family val="3"/>
      <charset val="128"/>
    </font>
    <font>
      <sz val="11.5"/>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b/>
      <sz val="13"/>
      <name val="ＭＳ Ｐゴシック"/>
      <family val="3"/>
      <charset val="128"/>
    </font>
    <font>
      <sz val="11"/>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24"/>
      <color theme="1"/>
      <name val="ＭＳ Ｐゴシック"/>
      <family val="3"/>
      <charset val="128"/>
    </font>
    <font>
      <sz val="11"/>
      <name val="ＭＳ Ｐ明朝"/>
      <family val="1"/>
      <charset val="128"/>
    </font>
    <font>
      <sz val="6"/>
      <name val="ＭＳ Ｐゴシック"/>
      <family val="3"/>
      <charset val="128"/>
      <scheme val="minor"/>
    </font>
    <font>
      <b/>
      <sz val="12"/>
      <name val="ＭＳ Ｐ明朝"/>
      <family val="1"/>
      <charset val="128"/>
    </font>
    <font>
      <b/>
      <sz val="11"/>
      <name val="ＭＳ Ｐ明朝"/>
      <family val="1"/>
      <charset val="128"/>
    </font>
    <font>
      <b/>
      <sz val="18"/>
      <name val="ＭＳ Ｐ明朝"/>
      <family val="1"/>
      <charset val="128"/>
    </font>
    <font>
      <b/>
      <sz val="36"/>
      <name val="ＭＳ Ｐ明朝"/>
      <family val="1"/>
      <charset val="128"/>
    </font>
    <font>
      <sz val="10"/>
      <name val="ＭＳ Ｐ明朝"/>
      <family val="1"/>
      <charset val="128"/>
    </font>
    <font>
      <sz val="5"/>
      <name val="ＭＳ Ｐ明朝"/>
      <family val="1"/>
      <charset val="128"/>
    </font>
    <font>
      <sz val="9"/>
      <name val="ＭＳ Ｐ明朝"/>
      <family val="1"/>
      <charset val="128"/>
    </font>
    <font>
      <sz val="6"/>
      <name val="ＭＳ Ｐゴシック"/>
      <family val="2"/>
      <charset val="128"/>
      <scheme val="minor"/>
    </font>
    <font>
      <sz val="9"/>
      <name val="ＭＳ Ｐゴシック"/>
      <family val="3"/>
      <charset val="128"/>
    </font>
    <font>
      <sz val="1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29"/>
        <bgColor indexed="64"/>
      </patternFill>
    </fill>
    <fill>
      <patternFill patternType="solid">
        <fgColor indexed="42"/>
        <bgColor indexed="64"/>
      </patternFill>
    </fill>
    <fill>
      <patternFill patternType="solid">
        <fgColor rgb="FFFFFFC5"/>
        <bgColor indexed="64"/>
      </patternFill>
    </fill>
    <fill>
      <patternFill patternType="solid">
        <fgColor rgb="FFFFDDFF"/>
        <bgColor indexed="64"/>
      </patternFill>
    </fill>
    <fill>
      <patternFill patternType="solid">
        <fgColor rgb="FFFADDCA"/>
        <bgColor indexed="64"/>
      </patternFill>
    </fill>
    <fill>
      <patternFill patternType="solid">
        <fgColor rgb="FFE1EDF7"/>
        <bgColor indexed="64"/>
      </patternFill>
    </fill>
    <fill>
      <patternFill patternType="solid">
        <fgColor rgb="FFDDF0C8"/>
        <bgColor indexed="64"/>
      </patternFill>
    </fill>
    <fill>
      <patternFill patternType="solid">
        <fgColor rgb="FFFFFF9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55"/>
      </bottom>
      <diagonal/>
    </border>
    <border>
      <left style="thin">
        <color indexed="64"/>
      </left>
      <right style="thin">
        <color indexed="64"/>
      </right>
      <top/>
      <bottom style="thin">
        <color indexed="23"/>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style="thin">
        <color indexed="64"/>
      </right>
      <top style="thin">
        <color indexed="55"/>
      </top>
      <bottom/>
      <diagonal/>
    </border>
    <border>
      <left style="thin">
        <color indexed="64"/>
      </left>
      <right style="thin">
        <color indexed="64"/>
      </right>
      <top style="thin">
        <color indexed="23"/>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55"/>
      </bottom>
      <diagonal/>
    </border>
    <border>
      <left style="thin">
        <color indexed="64"/>
      </left>
      <right style="thin">
        <color indexed="64"/>
      </right>
      <top style="thin">
        <color indexed="64"/>
      </top>
      <bottom style="thin">
        <color indexed="23"/>
      </bottom>
      <diagonal/>
    </border>
    <border>
      <left style="thin">
        <color indexed="64"/>
      </left>
      <right style="thin">
        <color indexed="64"/>
      </right>
      <top style="thin">
        <color indexed="55"/>
      </top>
      <bottom style="thin">
        <color indexed="64"/>
      </bottom>
      <diagonal/>
    </border>
    <border>
      <left style="thin">
        <color indexed="64"/>
      </left>
      <right style="thin">
        <color indexed="64"/>
      </right>
      <top style="thin">
        <color indexed="23"/>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alignment vertical="center"/>
    </xf>
    <xf numFmtId="0" fontId="17" fillId="0" borderId="0">
      <alignment vertical="center"/>
    </xf>
    <xf numFmtId="0" fontId="1" fillId="0" borderId="0"/>
    <xf numFmtId="0" fontId="1" fillId="0" borderId="0">
      <alignment vertical="center"/>
    </xf>
  </cellStyleXfs>
  <cellXfs count="364">
    <xf numFmtId="0" fontId="0" fillId="0" borderId="0" xfId="0">
      <alignment vertical="center"/>
    </xf>
    <xf numFmtId="0" fontId="2" fillId="0" borderId="0" xfId="1" applyFont="1" applyAlignment="1">
      <alignment vertical="center" shrinkToFit="1"/>
    </xf>
    <xf numFmtId="0" fontId="2" fillId="0" borderId="0" xfId="1" applyFont="1" applyAlignment="1">
      <alignment horizontal="center" vertical="center"/>
    </xf>
    <xf numFmtId="0" fontId="1" fillId="0" borderId="0" xfId="1" applyNumberFormat="1" applyFont="1">
      <alignment vertical="center"/>
    </xf>
    <xf numFmtId="0" fontId="1" fillId="0" borderId="0" xfId="1" applyFont="1">
      <alignment vertical="center"/>
    </xf>
    <xf numFmtId="0" fontId="2" fillId="0" borderId="0" xfId="1" applyNumberFormat="1" applyFont="1" applyAlignment="1">
      <alignment horizontal="center" vertical="center" shrinkToFit="1"/>
    </xf>
    <xf numFmtId="0" fontId="2" fillId="0" borderId="0" xfId="1" applyFont="1" applyAlignment="1">
      <alignment horizontal="center" vertical="center" shrinkToFit="1"/>
    </xf>
    <xf numFmtId="0" fontId="6" fillId="0" borderId="0" xfId="1" applyFont="1" applyBorder="1" applyAlignment="1">
      <alignment horizontal="center" vertical="center" shrinkToFit="1"/>
    </xf>
    <xf numFmtId="0" fontId="2" fillId="0" borderId="1" xfId="1" applyFont="1" applyBorder="1" applyAlignment="1">
      <alignment horizontal="center" vertical="center"/>
    </xf>
    <xf numFmtId="0" fontId="1" fillId="0" borderId="1" xfId="1" applyFont="1" applyBorder="1" applyAlignment="1">
      <alignment horizontal="center" vertical="center"/>
    </xf>
    <xf numFmtId="0" fontId="1" fillId="0" borderId="1" xfId="1" applyNumberFormat="1" applyFont="1" applyBorder="1" applyAlignment="1">
      <alignment horizontal="center" vertical="center"/>
    </xf>
    <xf numFmtId="0" fontId="1" fillId="0" borderId="0" xfId="1" applyNumberFormat="1" applyFont="1" applyBorder="1" applyAlignment="1">
      <alignment horizontal="center" vertical="center"/>
    </xf>
    <xf numFmtId="0" fontId="7" fillId="0" borderId="1" xfId="1" applyFont="1" applyBorder="1" applyAlignment="1">
      <alignment horizontal="center" vertical="center" textRotation="255" shrinkToFit="1"/>
    </xf>
    <xf numFmtId="0" fontId="7" fillId="0" borderId="1" xfId="1" applyFont="1" applyBorder="1" applyAlignment="1">
      <alignment horizontal="center" vertical="center"/>
    </xf>
    <xf numFmtId="0" fontId="7" fillId="0" borderId="1" xfId="1" applyNumberFormat="1" applyFont="1" applyBorder="1" applyAlignment="1">
      <alignment horizontal="center" vertical="center"/>
    </xf>
    <xf numFmtId="0" fontId="1" fillId="0" borderId="0" xfId="1" applyNumberFormat="1" applyFont="1" applyBorder="1">
      <alignment vertical="center"/>
    </xf>
    <xf numFmtId="0" fontId="8" fillId="0" borderId="0" xfId="1" applyFont="1" applyBorder="1" applyAlignment="1">
      <alignment horizontal="center" vertical="center" shrinkToFit="1"/>
    </xf>
    <xf numFmtId="0" fontId="1" fillId="0" borderId="0" xfId="1" applyAlignment="1">
      <alignment horizontal="center" shrinkToFit="1"/>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1" fillId="0" borderId="0" xfId="1" applyFont="1" applyBorder="1" applyAlignment="1">
      <alignment horizontal="left" shrinkToFit="1"/>
    </xf>
    <xf numFmtId="0" fontId="1" fillId="0" borderId="0" xfId="1" applyAlignment="1"/>
    <xf numFmtId="0" fontId="12" fillId="0" borderId="0" xfId="1" applyNumberFormat="1" applyFont="1" applyAlignment="1">
      <alignment vertical="top"/>
    </xf>
    <xf numFmtId="0" fontId="1" fillId="0" borderId="0" xfId="1" applyBorder="1" applyAlignment="1">
      <alignment horizontal="center" shrinkToFit="1"/>
    </xf>
    <xf numFmtId="0" fontId="1" fillId="0" borderId="4" xfId="1" applyFont="1" applyBorder="1" applyAlignment="1">
      <alignment horizontal="center" vertical="center"/>
    </xf>
    <xf numFmtId="0" fontId="1" fillId="0" borderId="0" xfId="1" applyNumberFormat="1" applyFont="1" applyFill="1" applyBorder="1" applyAlignment="1">
      <alignment horizontal="center" vertical="center"/>
    </xf>
    <xf numFmtId="0" fontId="12" fillId="0" borderId="0" xfId="1" applyFont="1" applyAlignment="1">
      <alignment horizontal="left" vertical="center"/>
    </xf>
    <xf numFmtId="0" fontId="5" fillId="0" borderId="0" xfId="1" applyFont="1" applyAlignment="1">
      <alignment vertical="top" shrinkToFit="1"/>
    </xf>
    <xf numFmtId="0" fontId="6" fillId="0" borderId="0" xfId="1" applyNumberFormat="1" applyFont="1" applyAlignment="1">
      <alignment horizontal="center" vertical="top" shrinkToFit="1"/>
    </xf>
    <xf numFmtId="0" fontId="12" fillId="0" borderId="0" xfId="1" applyFont="1" applyAlignment="1">
      <alignment horizontal="center" vertical="top" shrinkToFit="1"/>
    </xf>
    <xf numFmtId="0" fontId="14" fillId="0" borderId="0" xfId="1" applyFont="1" applyAlignment="1">
      <alignment horizontal="center" vertical="top" shrinkToFit="1"/>
    </xf>
    <xf numFmtId="0" fontId="5" fillId="0" borderId="0" xfId="1" applyFont="1" applyAlignment="1">
      <alignment vertical="top" wrapText="1"/>
    </xf>
    <xf numFmtId="0" fontId="12" fillId="0" borderId="0" xfId="1" applyFont="1" applyAlignment="1">
      <alignment vertical="top" shrinkToFit="1"/>
    </xf>
    <xf numFmtId="0" fontId="14" fillId="0" borderId="0" xfId="1" applyNumberFormat="1" applyFont="1" applyAlignment="1">
      <alignment horizontal="center" vertical="top" shrinkToFit="1"/>
    </xf>
    <xf numFmtId="0" fontId="12" fillId="0" borderId="0" xfId="1" applyNumberFormat="1" applyFont="1" applyAlignment="1">
      <alignment horizontal="center" vertical="top" shrinkToFit="1"/>
    </xf>
    <xf numFmtId="0" fontId="9" fillId="0" borderId="0" xfId="1" applyFont="1" applyAlignment="1">
      <alignment vertical="center" shrinkToFit="1"/>
    </xf>
    <xf numFmtId="0" fontId="5" fillId="0" borderId="0" xfId="1" applyFont="1" applyAlignment="1">
      <alignment vertical="center" shrinkToFit="1"/>
    </xf>
    <xf numFmtId="0" fontId="5" fillId="0" borderId="0" xfId="1" applyFont="1" applyAlignment="1">
      <alignment horizontal="right" vertical="center"/>
    </xf>
    <xf numFmtId="0" fontId="1" fillId="0" borderId="5" xfId="1" applyFont="1" applyBorder="1" applyAlignment="1">
      <alignment horizontal="center" vertical="center"/>
    </xf>
    <xf numFmtId="0" fontId="1" fillId="0" borderId="5" xfId="1" applyNumberFormat="1" applyFont="1" applyBorder="1" applyAlignment="1">
      <alignment horizontal="center" vertical="center" shrinkToFit="1"/>
    </xf>
    <xf numFmtId="0" fontId="1" fillId="0" borderId="5" xfId="1" applyFont="1" applyBorder="1" applyAlignment="1">
      <alignment horizontal="center" vertical="center" shrinkToFit="1"/>
    </xf>
    <xf numFmtId="0" fontId="1" fillId="0" borderId="6" xfId="1" applyFont="1" applyBorder="1" applyAlignment="1">
      <alignment horizontal="center" vertical="center" shrinkToFit="1"/>
    </xf>
    <xf numFmtId="0" fontId="13" fillId="0" borderId="7" xfId="1" applyNumberFormat="1" applyFont="1" applyBorder="1" applyAlignment="1">
      <alignment horizontal="center" vertical="center" wrapText="1" shrinkToFit="1"/>
    </xf>
    <xf numFmtId="0" fontId="13" fillId="0" borderId="6" xfId="1" applyNumberFormat="1" applyFont="1" applyBorder="1" applyAlignment="1">
      <alignment horizontal="center" vertical="center" wrapText="1" shrinkToFit="1"/>
    </xf>
    <xf numFmtId="0" fontId="1" fillId="0" borderId="5" xfId="1" applyNumberFormat="1" applyFont="1" applyFill="1" applyBorder="1" applyAlignment="1">
      <alignment horizontal="center" vertical="center"/>
    </xf>
    <xf numFmtId="0" fontId="1" fillId="0" borderId="7" xfId="1" applyNumberFormat="1" applyFont="1" applyFill="1" applyBorder="1" applyAlignment="1">
      <alignment horizontal="center" vertical="center"/>
    </xf>
    <xf numFmtId="0" fontId="5" fillId="0" borderId="5" xfId="1" applyFont="1" applyBorder="1" applyAlignment="1">
      <alignment vertical="top" shrinkToFit="1"/>
    </xf>
    <xf numFmtId="0" fontId="6" fillId="0" borderId="5" xfId="1" applyNumberFormat="1" applyFont="1" applyBorder="1" applyAlignment="1">
      <alignment horizontal="center" vertical="top" shrinkToFit="1"/>
    </xf>
    <xf numFmtId="0" fontId="12" fillId="0" borderId="5" xfId="1" applyFont="1" applyBorder="1" applyAlignment="1">
      <alignment horizontal="center" vertical="top" shrinkToFit="1"/>
    </xf>
    <xf numFmtId="0" fontId="14" fillId="0" borderId="5" xfId="1" applyFont="1" applyBorder="1" applyAlignment="1">
      <alignment horizontal="center" vertical="top" shrinkToFit="1"/>
    </xf>
    <xf numFmtId="0" fontId="12" fillId="0" borderId="5" xfId="1" applyFont="1" applyBorder="1" applyAlignment="1">
      <alignment vertical="top" shrinkToFit="1"/>
    </xf>
    <xf numFmtId="0" fontId="14" fillId="0" borderId="5" xfId="1" applyNumberFormat="1" applyFont="1" applyBorder="1" applyAlignment="1">
      <alignment horizontal="center" vertical="top" shrinkToFit="1"/>
    </xf>
    <xf numFmtId="0" fontId="12" fillId="0" borderId="5" xfId="1" applyNumberFormat="1" applyFont="1" applyBorder="1" applyAlignment="1">
      <alignment horizontal="center" vertical="top" shrinkToFit="1"/>
    </xf>
    <xf numFmtId="0" fontId="9" fillId="0" borderId="5" xfId="1" applyFont="1" applyBorder="1" applyAlignment="1">
      <alignment vertical="center" shrinkToFit="1"/>
    </xf>
    <xf numFmtId="0" fontId="5" fillId="0" borderId="8" xfId="1" applyFont="1" applyBorder="1" applyAlignment="1">
      <alignment vertical="top" shrinkToFit="1"/>
    </xf>
    <xf numFmtId="0" fontId="6" fillId="0" borderId="8" xfId="1" applyNumberFormat="1" applyFont="1" applyBorder="1" applyAlignment="1">
      <alignment horizontal="center" vertical="top" shrinkToFit="1"/>
    </xf>
    <xf numFmtId="0" fontId="12" fillId="0" borderId="8" xfId="1" applyFont="1" applyBorder="1" applyAlignment="1">
      <alignment horizontal="center" vertical="top" shrinkToFit="1"/>
    </xf>
    <xf numFmtId="0" fontId="14" fillId="0" borderId="8" xfId="1" applyFont="1" applyBorder="1" applyAlignment="1">
      <alignment horizontal="center" vertical="top" shrinkToFit="1"/>
    </xf>
    <xf numFmtId="0" fontId="12" fillId="0" borderId="8" xfId="1" applyFont="1" applyBorder="1" applyAlignment="1">
      <alignment vertical="top" shrinkToFit="1"/>
    </xf>
    <xf numFmtId="0" fontId="14" fillId="0" borderId="8" xfId="1" applyNumberFormat="1" applyFont="1" applyBorder="1" applyAlignment="1">
      <alignment horizontal="center" vertical="top" shrinkToFit="1"/>
    </xf>
    <xf numFmtId="0" fontId="12" fillId="0" borderId="8" xfId="1" applyNumberFormat="1" applyFont="1" applyBorder="1" applyAlignment="1">
      <alignment horizontal="center" vertical="top" shrinkToFit="1"/>
    </xf>
    <xf numFmtId="0" fontId="9" fillId="0" borderId="8" xfId="1" applyFont="1" applyBorder="1" applyAlignment="1">
      <alignment vertical="center" shrinkToFit="1"/>
    </xf>
    <xf numFmtId="0" fontId="5" fillId="0" borderId="9" xfId="1" applyFont="1" applyBorder="1" applyAlignment="1">
      <alignment vertical="top" shrinkToFit="1"/>
    </xf>
    <xf numFmtId="0" fontId="6" fillId="0" borderId="9" xfId="1" applyNumberFormat="1" applyFont="1" applyBorder="1" applyAlignment="1">
      <alignment horizontal="center" vertical="top" shrinkToFit="1"/>
    </xf>
    <xf numFmtId="0" fontId="12" fillId="0" borderId="9" xfId="1" applyFont="1" applyBorder="1" applyAlignment="1">
      <alignment horizontal="center" vertical="top" shrinkToFit="1"/>
    </xf>
    <xf numFmtId="0" fontId="14" fillId="0" borderId="9" xfId="1" applyFont="1" applyBorder="1" applyAlignment="1">
      <alignment horizontal="center" vertical="top" shrinkToFit="1"/>
    </xf>
    <xf numFmtId="0" fontId="12" fillId="0" borderId="9" xfId="1" applyFont="1" applyBorder="1" applyAlignment="1">
      <alignment vertical="top" shrinkToFit="1"/>
    </xf>
    <xf numFmtId="0" fontId="14" fillId="0" borderId="9" xfId="1" applyNumberFormat="1" applyFont="1" applyBorder="1" applyAlignment="1">
      <alignment horizontal="center" vertical="top" shrinkToFit="1"/>
    </xf>
    <xf numFmtId="0" fontId="12" fillId="0" borderId="9" xfId="1" applyNumberFormat="1" applyFont="1" applyBorder="1" applyAlignment="1">
      <alignment horizontal="center" vertical="top" shrinkToFit="1"/>
    </xf>
    <xf numFmtId="0" fontId="9" fillId="0" borderId="9" xfId="1" applyFont="1" applyBorder="1" applyAlignment="1">
      <alignment vertical="center" shrinkToFit="1"/>
    </xf>
    <xf numFmtId="0" fontId="1" fillId="0" borderId="10" xfId="1" applyFont="1" applyBorder="1" applyAlignment="1">
      <alignment horizontal="center" vertical="center"/>
    </xf>
    <xf numFmtId="0" fontId="1" fillId="0" borderId="8" xfId="1" applyFont="1" applyBorder="1" applyAlignment="1">
      <alignment horizontal="center" vertical="center"/>
    </xf>
    <xf numFmtId="0" fontId="1" fillId="0" borderId="11" xfId="1" applyFont="1" applyBorder="1" applyAlignment="1">
      <alignment horizontal="center" vertical="center"/>
    </xf>
    <xf numFmtId="0" fontId="1" fillId="0" borderId="12" xfId="1" applyFont="1" applyBorder="1" applyAlignment="1">
      <alignment horizontal="center" vertical="center"/>
    </xf>
    <xf numFmtId="0" fontId="5" fillId="0" borderId="5" xfId="1" applyFont="1" applyBorder="1" applyAlignment="1">
      <alignment vertical="center" shrinkToFit="1"/>
    </xf>
    <xf numFmtId="0" fontId="5" fillId="0" borderId="5" xfId="1" applyFont="1" applyBorder="1" applyAlignment="1">
      <alignment horizontal="right" vertical="center"/>
    </xf>
    <xf numFmtId="0" fontId="5" fillId="0" borderId="9" xfId="1" applyFont="1" applyBorder="1" applyAlignment="1">
      <alignment vertical="center" shrinkToFit="1"/>
    </xf>
    <xf numFmtId="0" fontId="5" fillId="0" borderId="9" xfId="1" applyFont="1" applyBorder="1" applyAlignment="1">
      <alignment horizontal="right" vertical="center"/>
    </xf>
    <xf numFmtId="0" fontId="5" fillId="0" borderId="8" xfId="1" applyFont="1" applyBorder="1" applyAlignment="1">
      <alignment vertical="center" shrinkToFit="1"/>
    </xf>
    <xf numFmtId="0" fontId="5" fillId="0" borderId="8" xfId="1" applyFont="1" applyBorder="1" applyAlignment="1">
      <alignment horizontal="right" vertical="center"/>
    </xf>
    <xf numFmtId="12" fontId="6" fillId="0" borderId="8" xfId="1" applyNumberFormat="1" applyFont="1" applyBorder="1" applyAlignment="1">
      <alignment horizontal="center" vertical="top" shrinkToFit="1"/>
    </xf>
    <xf numFmtId="0" fontId="1" fillId="0" borderId="13" xfId="1" applyFont="1" applyBorder="1" applyAlignment="1">
      <alignment horizontal="left" vertical="center"/>
    </xf>
    <xf numFmtId="0" fontId="5" fillId="0" borderId="14" xfId="1" applyFont="1" applyBorder="1" applyAlignment="1">
      <alignment vertical="top" shrinkToFit="1"/>
    </xf>
    <xf numFmtId="0" fontId="6" fillId="0" borderId="14" xfId="1" applyNumberFormat="1" applyFont="1" applyBorder="1" applyAlignment="1">
      <alignment horizontal="center" vertical="top" shrinkToFit="1"/>
    </xf>
    <xf numFmtId="0" fontId="12" fillId="0" borderId="14" xfId="1" applyFont="1" applyBorder="1" applyAlignment="1">
      <alignment horizontal="center" vertical="top" shrinkToFit="1"/>
    </xf>
    <xf numFmtId="0" fontId="14" fillId="0" borderId="14" xfId="1" applyFont="1" applyBorder="1" applyAlignment="1">
      <alignment horizontal="center" vertical="top" shrinkToFit="1"/>
    </xf>
    <xf numFmtId="0" fontId="12" fillId="0" borderId="14" xfId="1" applyFont="1" applyBorder="1" applyAlignment="1">
      <alignment vertical="top" shrinkToFit="1"/>
    </xf>
    <xf numFmtId="0" fontId="14" fillId="0" borderId="14" xfId="1" applyNumberFormat="1" applyFont="1" applyBorder="1" applyAlignment="1">
      <alignment horizontal="center" vertical="top" shrinkToFit="1"/>
    </xf>
    <xf numFmtId="0" fontId="12" fillId="0" borderId="14" xfId="1" applyNumberFormat="1" applyFont="1" applyBorder="1" applyAlignment="1">
      <alignment horizontal="center" vertical="top" shrinkToFit="1"/>
    </xf>
    <xf numFmtId="0" fontId="9" fillId="0" borderId="14" xfId="1" applyFont="1" applyBorder="1" applyAlignment="1">
      <alignment vertical="center" shrinkToFit="1"/>
    </xf>
    <xf numFmtId="0" fontId="9" fillId="0" borderId="7" xfId="1" applyFont="1" applyBorder="1" applyAlignment="1">
      <alignment vertical="center" shrinkToFit="1"/>
    </xf>
    <xf numFmtId="0" fontId="9" fillId="0" borderId="15" xfId="1" applyFont="1" applyBorder="1" applyAlignment="1">
      <alignment vertical="center" shrinkToFit="1"/>
    </xf>
    <xf numFmtId="0" fontId="9" fillId="0" borderId="16" xfId="1" applyFont="1" applyBorder="1" applyAlignment="1">
      <alignment vertical="center" shrinkToFit="1"/>
    </xf>
    <xf numFmtId="0" fontId="9" fillId="0" borderId="17" xfId="1" applyFont="1" applyBorder="1" applyAlignment="1">
      <alignment vertical="center" shrinkToFit="1"/>
    </xf>
    <xf numFmtId="0" fontId="5" fillId="0" borderId="18" xfId="1" applyFont="1" applyBorder="1" applyAlignment="1">
      <alignment vertical="center" shrinkToFit="1"/>
    </xf>
    <xf numFmtId="0" fontId="5" fillId="0" borderId="19" xfId="1" applyFont="1" applyBorder="1" applyAlignment="1">
      <alignment vertical="center" shrinkToFit="1"/>
    </xf>
    <xf numFmtId="0" fontId="5" fillId="0" borderId="20" xfId="1" applyFont="1" applyBorder="1" applyAlignment="1">
      <alignment vertical="center" shrinkToFit="1"/>
    </xf>
    <xf numFmtId="0" fontId="1" fillId="0" borderId="21" xfId="1" applyFont="1" applyBorder="1">
      <alignment vertical="center"/>
    </xf>
    <xf numFmtId="0" fontId="5" fillId="0" borderId="22" xfId="1" applyFont="1" applyBorder="1" applyAlignment="1">
      <alignment vertical="center" shrinkToFit="1"/>
    </xf>
    <xf numFmtId="0" fontId="5" fillId="0" borderId="14" xfId="1" applyFont="1" applyBorder="1" applyAlignment="1">
      <alignment vertical="center" shrinkToFit="1"/>
    </xf>
    <xf numFmtId="0" fontId="5" fillId="0" borderId="14" xfId="1" applyFont="1" applyBorder="1" applyAlignment="1">
      <alignment horizontal="right" vertical="center"/>
    </xf>
    <xf numFmtId="0" fontId="5" fillId="0" borderId="7" xfId="1" applyFont="1" applyBorder="1" applyAlignment="1">
      <alignment horizontal="right" vertical="center"/>
    </xf>
    <xf numFmtId="0" fontId="5" fillId="0" borderId="16" xfId="1" applyFont="1" applyBorder="1" applyAlignment="1">
      <alignment horizontal="right" vertical="center"/>
    </xf>
    <xf numFmtId="0" fontId="5" fillId="0" borderId="15" xfId="1" applyFont="1" applyBorder="1" applyAlignment="1">
      <alignment horizontal="right" vertical="center"/>
    </xf>
    <xf numFmtId="0" fontId="5" fillId="0" borderId="17" xfId="1" applyFont="1" applyBorder="1" applyAlignment="1">
      <alignment horizontal="right" vertical="center"/>
    </xf>
    <xf numFmtId="12" fontId="6" fillId="0" borderId="5" xfId="1" applyNumberFormat="1" applyFont="1" applyBorder="1" applyAlignment="1">
      <alignment horizontal="center" vertical="top" shrinkToFit="1"/>
    </xf>
    <xf numFmtId="0" fontId="18" fillId="0" borderId="0" xfId="1" applyFont="1">
      <alignment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1" xfId="1" applyFont="1" applyBorder="1" applyAlignment="1">
      <alignment horizontal="center" vertical="center"/>
    </xf>
    <xf numFmtId="0" fontId="18" fillId="0" borderId="4" xfId="1" applyFont="1" applyBorder="1" applyAlignment="1">
      <alignment horizontal="center" vertical="center"/>
    </xf>
    <xf numFmtId="0" fontId="18" fillId="0" borderId="21" xfId="1" applyFont="1" applyBorder="1">
      <alignment vertical="center"/>
    </xf>
    <xf numFmtId="0" fontId="18" fillId="0" borderId="10" xfId="1" applyFont="1" applyBorder="1" applyAlignment="1">
      <alignment horizontal="center" vertical="center"/>
    </xf>
    <xf numFmtId="0" fontId="18" fillId="0" borderId="8"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9" fillId="0" borderId="11" xfId="1" applyFont="1" applyBorder="1" applyAlignment="1">
      <alignment vertical="center" shrinkToFit="1"/>
    </xf>
    <xf numFmtId="0" fontId="19" fillId="0" borderId="11" xfId="1" applyFont="1" applyBorder="1" applyAlignment="1">
      <alignment horizontal="right" vertical="center"/>
    </xf>
    <xf numFmtId="0" fontId="19" fillId="0" borderId="12" xfId="1" applyFont="1" applyBorder="1" applyAlignment="1">
      <alignment horizontal="right" vertical="center"/>
    </xf>
    <xf numFmtId="0" fontId="19" fillId="0" borderId="20" xfId="1" applyFont="1" applyBorder="1" applyAlignment="1">
      <alignment vertical="center" shrinkToFit="1"/>
    </xf>
    <xf numFmtId="0" fontId="20" fillId="0" borderId="8" xfId="0" applyFont="1" applyBorder="1">
      <alignment vertical="center"/>
    </xf>
    <xf numFmtId="0" fontId="20" fillId="0" borderId="8" xfId="0" applyFont="1" applyBorder="1" applyAlignment="1">
      <alignment horizontal="right" vertical="center"/>
    </xf>
    <xf numFmtId="0" fontId="20" fillId="0" borderId="15" xfId="0" applyFont="1" applyBorder="1" applyAlignment="1">
      <alignment horizontal="right" vertical="center"/>
    </xf>
    <xf numFmtId="0" fontId="19" fillId="0" borderId="8" xfId="1" quotePrefix="1" applyFont="1" applyBorder="1" applyAlignment="1">
      <alignment horizontal="right" vertical="center"/>
    </xf>
    <xf numFmtId="0" fontId="19" fillId="0" borderId="10" xfId="1" applyFont="1" applyBorder="1" applyAlignment="1">
      <alignment vertical="center" shrinkToFit="1"/>
    </xf>
    <xf numFmtId="0" fontId="19" fillId="0" borderId="8" xfId="1" applyFont="1" applyBorder="1" applyAlignment="1">
      <alignment vertical="center" shrinkToFit="1"/>
    </xf>
    <xf numFmtId="0" fontId="19" fillId="0" borderId="8" xfId="1" applyFont="1" applyBorder="1" applyAlignment="1">
      <alignment horizontal="right" vertical="center"/>
    </xf>
    <xf numFmtId="0" fontId="19" fillId="0" borderId="15" xfId="1" applyFont="1" applyBorder="1" applyAlignment="1">
      <alignment horizontal="right" vertical="center"/>
    </xf>
    <xf numFmtId="0" fontId="20" fillId="0" borderId="11" xfId="0" applyFont="1" applyBorder="1">
      <alignment vertical="center"/>
    </xf>
    <xf numFmtId="0" fontId="5" fillId="0" borderId="11" xfId="1" applyFont="1" applyBorder="1" applyAlignment="1">
      <alignment vertical="center" shrinkToFit="1"/>
    </xf>
    <xf numFmtId="0" fontId="20" fillId="0" borderId="11" xfId="0" applyFont="1" applyBorder="1" applyAlignment="1">
      <alignment horizontal="right" vertical="center"/>
    </xf>
    <xf numFmtId="0" fontId="20" fillId="0" borderId="12" xfId="0" applyFont="1" applyBorder="1" applyAlignment="1">
      <alignment horizontal="right" vertical="center"/>
    </xf>
    <xf numFmtId="0" fontId="19" fillId="0" borderId="9" xfId="1" applyFont="1" applyBorder="1" applyAlignment="1">
      <alignment vertical="center" shrinkToFit="1"/>
    </xf>
    <xf numFmtId="0" fontId="19" fillId="0" borderId="9" xfId="1" applyFont="1" applyBorder="1" applyAlignment="1">
      <alignment horizontal="right" vertical="center"/>
    </xf>
    <xf numFmtId="0" fontId="19" fillId="0" borderId="16" xfId="1" applyFont="1" applyBorder="1" applyAlignment="1">
      <alignment horizontal="right" vertical="center"/>
    </xf>
    <xf numFmtId="0" fontId="19" fillId="0" borderId="24" xfId="1" applyFont="1" applyBorder="1" applyAlignment="1">
      <alignment vertical="center" shrinkToFit="1"/>
    </xf>
    <xf numFmtId="0" fontId="19" fillId="0" borderId="24" xfId="1" applyFont="1" applyBorder="1" applyAlignment="1">
      <alignment horizontal="right" vertical="center"/>
    </xf>
    <xf numFmtId="0" fontId="19" fillId="0" borderId="25" xfId="1" applyFont="1" applyBorder="1" applyAlignment="1">
      <alignment horizontal="right" vertical="center"/>
    </xf>
    <xf numFmtId="0" fontId="19" fillId="0" borderId="19" xfId="1" applyFont="1" applyBorder="1" applyAlignment="1">
      <alignment vertical="center" shrinkToFit="1"/>
    </xf>
    <xf numFmtId="0" fontId="19" fillId="0" borderId="22" xfId="1" applyFont="1" applyBorder="1" applyAlignment="1">
      <alignment vertical="center" shrinkToFit="1"/>
    </xf>
    <xf numFmtId="0" fontId="19" fillId="0" borderId="14" xfId="1" applyFont="1" applyBorder="1" applyAlignment="1">
      <alignment vertical="center" shrinkToFit="1"/>
    </xf>
    <xf numFmtId="0" fontId="19" fillId="0" borderId="14" xfId="1" applyFont="1" applyBorder="1" applyAlignment="1">
      <alignment horizontal="right" vertical="center"/>
    </xf>
    <xf numFmtId="0" fontId="19" fillId="0" borderId="17" xfId="1" applyFont="1" applyBorder="1" applyAlignment="1">
      <alignment horizontal="right" vertical="center"/>
    </xf>
    <xf numFmtId="0" fontId="19" fillId="0" borderId="0" xfId="1" applyFont="1" applyAlignment="1">
      <alignment vertical="center" shrinkToFit="1"/>
    </xf>
    <xf numFmtId="0" fontId="19" fillId="0" borderId="0" xfId="1" applyFont="1" applyAlignment="1">
      <alignment horizontal="right" vertical="center"/>
    </xf>
    <xf numFmtId="0" fontId="20" fillId="0" borderId="9" xfId="0" applyFont="1" applyBorder="1">
      <alignment vertical="center"/>
    </xf>
    <xf numFmtId="0" fontId="20" fillId="0" borderId="9" xfId="0" applyFont="1" applyBorder="1" applyAlignment="1">
      <alignment horizontal="right" vertical="center"/>
    </xf>
    <xf numFmtId="0" fontId="20" fillId="0" borderId="16" xfId="0" applyFont="1" applyBorder="1" applyAlignment="1">
      <alignment horizontal="right" vertical="center"/>
    </xf>
    <xf numFmtId="0" fontId="5" fillId="0" borderId="8" xfId="1" quotePrefix="1" applyFont="1" applyBorder="1" applyAlignment="1">
      <alignment horizontal="right" vertical="center"/>
    </xf>
    <xf numFmtId="0" fontId="5" fillId="0" borderId="11" xfId="1" applyFont="1" applyBorder="1" applyAlignment="1">
      <alignment horizontal="right" vertical="center"/>
    </xf>
    <xf numFmtId="0" fontId="5" fillId="0" borderId="12" xfId="1" applyFont="1" applyBorder="1" applyAlignment="1">
      <alignment horizontal="right" vertical="center"/>
    </xf>
    <xf numFmtId="0" fontId="20" fillId="0" borderId="0" xfId="0" applyFont="1" applyBorder="1">
      <alignment vertical="center"/>
    </xf>
    <xf numFmtId="0" fontId="19" fillId="0" borderId="26" xfId="1" applyFont="1" applyBorder="1" applyAlignment="1">
      <alignment vertical="center" shrinkToFit="1"/>
    </xf>
    <xf numFmtId="0" fontId="20" fillId="0" borderId="12" xfId="0" applyFont="1" applyBorder="1">
      <alignment vertical="center"/>
    </xf>
    <xf numFmtId="0" fontId="20" fillId="0" borderId="10" xfId="0" applyFont="1" applyBorder="1">
      <alignment vertical="center"/>
    </xf>
    <xf numFmtId="0" fontId="19" fillId="0" borderId="0" xfId="1" applyFont="1" applyBorder="1" applyAlignment="1">
      <alignment vertical="center" shrinkToFit="1"/>
    </xf>
    <xf numFmtId="0" fontId="19" fillId="0" borderId="27" xfId="1" applyFont="1" applyBorder="1" applyAlignment="1">
      <alignment vertical="center" shrinkToFit="1"/>
    </xf>
    <xf numFmtId="56" fontId="19" fillId="0" borderId="8" xfId="1" quotePrefix="1" applyNumberFormat="1" applyFont="1" applyBorder="1" applyAlignment="1">
      <alignment horizontal="right" vertical="center"/>
    </xf>
    <xf numFmtId="0" fontId="1" fillId="0" borderId="0" xfId="1" applyFont="1" applyAlignment="1">
      <alignment horizontal="center" shrinkToFit="1"/>
    </xf>
    <xf numFmtId="0" fontId="1" fillId="0" borderId="0" xfId="1" applyFont="1" applyAlignment="1"/>
    <xf numFmtId="0" fontId="1" fillId="0" borderId="0" xfId="1" applyFont="1" applyBorder="1" applyAlignment="1">
      <alignment horizontal="center" shrinkToFit="1"/>
    </xf>
    <xf numFmtId="0" fontId="21" fillId="0" borderId="8" xfId="0" applyFont="1" applyBorder="1">
      <alignment vertical="center"/>
    </xf>
    <xf numFmtId="0" fontId="21" fillId="0" borderId="8" xfId="0" applyFont="1" applyBorder="1" applyAlignment="1">
      <alignment horizontal="right" vertical="center"/>
    </xf>
    <xf numFmtId="0" fontId="21" fillId="0" borderId="15" xfId="0" applyFont="1" applyBorder="1" applyAlignment="1">
      <alignment horizontal="right" vertical="center"/>
    </xf>
    <xf numFmtId="0" fontId="5" fillId="0" borderId="24" xfId="1" applyFont="1" applyBorder="1" applyAlignment="1">
      <alignment vertical="center" shrinkToFit="1"/>
    </xf>
    <xf numFmtId="0" fontId="1" fillId="0" borderId="29" xfId="1" applyFont="1" applyBorder="1">
      <alignment vertical="center"/>
    </xf>
    <xf numFmtId="0" fontId="0" fillId="0" borderId="33" xfId="0" applyBorder="1" applyAlignment="1">
      <alignment horizontal="center" vertical="center" textRotation="255"/>
    </xf>
    <xf numFmtId="0" fontId="24" fillId="0" borderId="0" xfId="1" applyFont="1" applyFill="1" applyAlignment="1">
      <alignment horizontal="center" vertical="center" textRotation="255"/>
    </xf>
    <xf numFmtId="0" fontId="24" fillId="0" borderId="0" xfId="1" applyFont="1" applyFill="1">
      <alignment vertical="center"/>
    </xf>
    <xf numFmtId="0" fontId="24" fillId="0" borderId="0" xfId="1" applyFont="1" applyFill="1" applyAlignment="1">
      <alignment horizontal="center" vertical="center"/>
    </xf>
    <xf numFmtId="0" fontId="1" fillId="0" borderId="1" xfId="1" applyFill="1" applyBorder="1" applyAlignment="1">
      <alignment horizontal="center" vertical="center"/>
    </xf>
    <xf numFmtId="0" fontId="24" fillId="0" borderId="8" xfId="1" applyFont="1" applyFill="1" applyBorder="1" applyAlignment="1">
      <alignment horizontal="left" vertical="center" shrinkToFit="1"/>
    </xf>
    <xf numFmtId="0" fontId="24" fillId="0" borderId="10" xfId="1" applyFont="1" applyFill="1" applyBorder="1" applyAlignment="1">
      <alignment horizontal="left" vertical="center" shrinkToFit="1"/>
    </xf>
    <xf numFmtId="0" fontId="24" fillId="0" borderId="11" xfId="1" applyFont="1" applyFill="1" applyBorder="1" applyAlignment="1">
      <alignment horizontal="left" vertical="center" shrinkToFit="1"/>
    </xf>
    <xf numFmtId="0" fontId="24" fillId="0" borderId="26" xfId="1" applyFont="1" applyFill="1" applyBorder="1" applyAlignment="1">
      <alignment horizontal="left" vertical="center" shrinkToFit="1"/>
    </xf>
    <xf numFmtId="0" fontId="24" fillId="0" borderId="9" xfId="1" applyFont="1" applyFill="1" applyBorder="1" applyAlignment="1">
      <alignment horizontal="left" vertical="center" shrinkToFit="1"/>
    </xf>
    <xf numFmtId="0" fontId="24" fillId="0" borderId="40" xfId="1" applyFont="1" applyFill="1" applyBorder="1" applyAlignment="1">
      <alignment horizontal="left" vertical="center" shrinkToFit="1"/>
    </xf>
    <xf numFmtId="0" fontId="24" fillId="0" borderId="28" xfId="1" applyFont="1" applyFill="1" applyBorder="1">
      <alignment vertical="center"/>
    </xf>
    <xf numFmtId="0" fontId="24" fillId="0" borderId="28" xfId="1" applyFont="1" applyFill="1" applyBorder="1" applyAlignment="1">
      <alignment horizontal="center" vertical="center"/>
    </xf>
    <xf numFmtId="0" fontId="24" fillId="0" borderId="28" xfId="1" applyFont="1" applyFill="1" applyBorder="1" applyAlignment="1">
      <alignment horizontal="left" vertical="center" shrinkToFit="1"/>
    </xf>
    <xf numFmtId="0" fontId="24" fillId="0" borderId="0" xfId="1" applyFont="1" applyFill="1" applyBorder="1">
      <alignment vertical="center"/>
    </xf>
    <xf numFmtId="0" fontId="24" fillId="0" borderId="0" xfId="1" applyFont="1" applyFill="1" applyBorder="1" applyAlignment="1">
      <alignment vertical="center"/>
    </xf>
    <xf numFmtId="0" fontId="24" fillId="0" borderId="0" xfId="1" applyFont="1" applyFill="1" applyBorder="1" applyAlignment="1">
      <alignment horizontal="center" vertical="center"/>
    </xf>
    <xf numFmtId="0" fontId="24" fillId="0" borderId="0" xfId="1" applyFont="1" applyFill="1" applyBorder="1" applyAlignment="1">
      <alignment horizontal="left" vertical="center" shrinkToFit="1"/>
    </xf>
    <xf numFmtId="0" fontId="5" fillId="0" borderId="2" xfId="1" applyFont="1" applyBorder="1" applyAlignment="1">
      <alignment vertical="center" shrinkToFit="1"/>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24" fillId="0" borderId="28" xfId="1" applyFont="1" applyFill="1" applyBorder="1" applyAlignment="1">
      <alignment horizontal="center" vertical="center"/>
    </xf>
    <xf numFmtId="0" fontId="24" fillId="0" borderId="0" xfId="1" applyFont="1" applyFill="1" applyBorder="1" applyAlignment="1">
      <alignment vertical="center"/>
    </xf>
    <xf numFmtId="0" fontId="24" fillId="0" borderId="0" xfId="1" applyFont="1" applyFill="1" applyBorder="1" applyAlignment="1">
      <alignment horizontal="center" vertical="center"/>
    </xf>
    <xf numFmtId="0" fontId="24" fillId="0" borderId="11"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9" xfId="1" applyFont="1" applyFill="1" applyBorder="1" applyAlignment="1">
      <alignment horizontal="center" vertical="center"/>
    </xf>
    <xf numFmtId="0" fontId="24" fillId="0" borderId="41" xfId="1" applyFont="1" applyFill="1" applyBorder="1" applyAlignment="1">
      <alignment horizontal="center" vertical="center"/>
    </xf>
    <xf numFmtId="0" fontId="24" fillId="0" borderId="36" xfId="1" applyFont="1" applyFill="1" applyBorder="1" applyAlignment="1">
      <alignment horizontal="center" vertical="center"/>
    </xf>
    <xf numFmtId="0" fontId="24" fillId="0" borderId="43" xfId="1" applyFont="1" applyFill="1" applyBorder="1" applyAlignment="1">
      <alignment horizontal="center" vertical="center"/>
    </xf>
    <xf numFmtId="0" fontId="24" fillId="0" borderId="42" xfId="1" applyFont="1" applyFill="1" applyBorder="1" applyAlignment="1">
      <alignment horizontal="center" vertical="center"/>
    </xf>
    <xf numFmtId="0" fontId="24" fillId="0" borderId="37" xfId="1" applyFont="1" applyFill="1" applyBorder="1" applyAlignment="1">
      <alignment vertical="center"/>
    </xf>
    <xf numFmtId="0" fontId="24" fillId="0" borderId="44" xfId="1" applyFont="1" applyFill="1" applyBorder="1" applyAlignment="1">
      <alignment vertical="center"/>
    </xf>
    <xf numFmtId="0" fontId="24" fillId="0" borderId="34" xfId="1" applyFont="1" applyFill="1" applyBorder="1" applyAlignment="1">
      <alignment horizontal="center" vertical="center"/>
    </xf>
    <xf numFmtId="0" fontId="24" fillId="0" borderId="35" xfId="1" applyFont="1" applyFill="1" applyBorder="1" applyAlignment="1">
      <alignment horizontal="center" vertical="center"/>
    </xf>
    <xf numFmtId="0" fontId="24" fillId="0" borderId="39" xfId="1" applyFont="1" applyFill="1" applyBorder="1" applyAlignment="1">
      <alignment vertical="center"/>
    </xf>
    <xf numFmtId="0" fontId="24" fillId="0" borderId="38" xfId="1" applyFont="1" applyFill="1" applyBorder="1" applyAlignment="1">
      <alignment horizontal="center" vertical="center"/>
    </xf>
    <xf numFmtId="0" fontId="24" fillId="0" borderId="11" xfId="1" applyFont="1" applyFill="1" applyBorder="1" applyAlignment="1">
      <alignment horizontal="center" vertical="center" wrapText="1"/>
    </xf>
    <xf numFmtId="0" fontId="24" fillId="0" borderId="8" xfId="1" applyFont="1" applyFill="1" applyBorder="1" applyAlignment="1">
      <alignment horizontal="center" vertical="center" wrapText="1"/>
    </xf>
    <xf numFmtId="0" fontId="24" fillId="0" borderId="8" xfId="1" applyFont="1" applyFill="1" applyBorder="1" applyAlignment="1">
      <alignment vertical="center"/>
    </xf>
    <xf numFmtId="0" fontId="24" fillId="0" borderId="9" xfId="1" applyFont="1" applyFill="1" applyBorder="1" applyAlignment="1">
      <alignment vertical="center"/>
    </xf>
    <xf numFmtId="0" fontId="24" fillId="0" borderId="1" xfId="1" applyFont="1" applyFill="1" applyBorder="1" applyAlignment="1">
      <alignment horizontal="center" vertical="center" textRotation="255"/>
    </xf>
    <xf numFmtId="0" fontId="24" fillId="0" borderId="1" xfId="1" applyFont="1" applyFill="1" applyBorder="1" applyAlignment="1">
      <alignment horizontal="center" vertical="center" shrinkToFit="1"/>
    </xf>
    <xf numFmtId="0" fontId="26" fillId="0" borderId="1" xfId="1" applyFont="1" applyFill="1" applyBorder="1" applyAlignment="1">
      <alignment horizontal="center" vertical="center" textRotation="255"/>
    </xf>
    <xf numFmtId="0" fontId="1" fillId="0" borderId="1" xfId="1" applyFill="1" applyBorder="1" applyAlignment="1">
      <alignment horizontal="center" vertical="center" shrinkToFit="1"/>
    </xf>
    <xf numFmtId="0" fontId="23" fillId="0" borderId="31" xfId="1" applyFont="1" applyBorder="1" applyAlignment="1">
      <alignment horizontal="center" vertical="center"/>
    </xf>
    <xf numFmtId="0" fontId="23" fillId="0" borderId="30" xfId="1" applyFont="1" applyBorder="1" applyAlignment="1">
      <alignment horizontal="center" vertical="center"/>
    </xf>
    <xf numFmtId="0" fontId="23" fillId="0" borderId="18" xfId="1" applyFont="1" applyBorder="1" applyAlignment="1">
      <alignment horizontal="center" vertical="center"/>
    </xf>
    <xf numFmtId="0" fontId="23" fillId="0" borderId="32" xfId="1" applyFont="1" applyBorder="1" applyAlignment="1">
      <alignment horizontal="center" vertical="center"/>
    </xf>
    <xf numFmtId="0" fontId="23" fillId="0" borderId="27" xfId="1" applyFont="1" applyBorder="1" applyAlignment="1">
      <alignment horizontal="center" vertical="center"/>
    </xf>
    <xf numFmtId="0" fontId="23" fillId="0" borderId="19" xfId="1" applyFont="1" applyBorder="1" applyAlignment="1">
      <alignment horizontal="center" vertical="center"/>
    </xf>
    <xf numFmtId="0" fontId="18" fillId="0" borderId="45" xfId="1" applyFont="1" applyBorder="1" applyAlignment="1">
      <alignment horizontal="left" vertical="center" wrapText="1"/>
    </xf>
    <xf numFmtId="0" fontId="2" fillId="0" borderId="0" xfId="1" applyFont="1" applyAlignment="1">
      <alignment vertical="center" shrinkToFit="1"/>
    </xf>
    <xf numFmtId="0" fontId="2" fillId="0" borderId="0" xfId="1" applyFont="1" applyAlignment="1">
      <alignment horizontal="center" vertical="center"/>
    </xf>
    <xf numFmtId="0" fontId="5" fillId="0" borderId="27" xfId="1" applyFont="1" applyBorder="1" applyAlignment="1">
      <alignment horizontal="center" vertical="center"/>
    </xf>
    <xf numFmtId="0" fontId="9" fillId="0" borderId="0" xfId="3" applyNumberFormat="1" applyFont="1" applyFill="1" applyAlignment="1">
      <alignment horizontal="center" shrinkToFit="1"/>
    </xf>
    <xf numFmtId="0" fontId="1" fillId="0" borderId="0" xfId="1" applyAlignment="1">
      <alignment horizontal="center" shrinkToFit="1"/>
    </xf>
    <xf numFmtId="56" fontId="11" fillId="0" borderId="0" xfId="1" applyNumberFormat="1" applyFont="1" applyBorder="1" applyAlignment="1">
      <alignment horizontal="left" shrinkToFit="1"/>
    </xf>
    <xf numFmtId="0" fontId="11" fillId="0" borderId="0" xfId="1" applyFont="1" applyBorder="1" applyAlignment="1">
      <alignment horizontal="left" shrinkToFit="1"/>
    </xf>
    <xf numFmtId="0" fontId="13" fillId="0" borderId="0" xfId="1" applyNumberFormat="1" applyFont="1" applyBorder="1" applyAlignment="1">
      <alignment horizontal="center" shrinkToFit="1"/>
    </xf>
    <xf numFmtId="0" fontId="1" fillId="0" borderId="0" xfId="1" applyBorder="1" applyAlignment="1">
      <alignment horizontal="center" shrinkToFit="1"/>
    </xf>
    <xf numFmtId="0" fontId="19" fillId="0" borderId="13" xfId="1" applyFont="1" applyBorder="1" applyAlignment="1">
      <alignment horizontal="center" vertical="center" textRotation="255"/>
    </xf>
    <xf numFmtId="0" fontId="19" fillId="0" borderId="23" xfId="1" applyFont="1" applyBorder="1" applyAlignment="1">
      <alignment horizontal="center" vertical="center" textRotation="255"/>
    </xf>
    <xf numFmtId="0" fontId="19" fillId="0" borderId="33" xfId="1" applyFont="1" applyBorder="1" applyAlignment="1">
      <alignment horizontal="center" vertical="center" textRotation="255"/>
    </xf>
    <xf numFmtId="0" fontId="1" fillId="0" borderId="6" xfId="1" applyFont="1" applyBorder="1" applyAlignment="1">
      <alignment horizontal="center" vertical="center"/>
    </xf>
    <xf numFmtId="0" fontId="17" fillId="0" borderId="18" xfId="2" applyBorder="1" applyAlignment="1">
      <alignment horizontal="center" vertical="center"/>
    </xf>
    <xf numFmtId="0" fontId="1" fillId="0" borderId="6" xfId="1" applyFont="1" applyBorder="1" applyAlignment="1">
      <alignment horizontal="center" vertical="center" shrinkToFit="1"/>
    </xf>
    <xf numFmtId="0" fontId="1" fillId="0" borderId="18" xfId="1" applyFont="1" applyBorder="1" applyAlignment="1">
      <alignment horizontal="center" vertical="center" shrinkToFit="1"/>
    </xf>
    <xf numFmtId="0" fontId="5" fillId="0" borderId="5" xfId="1" applyFont="1" applyBorder="1" applyAlignment="1">
      <alignment vertical="top" wrapText="1"/>
    </xf>
    <xf numFmtId="0" fontId="0" fillId="0" borderId="5"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5" fillId="0" borderId="11" xfId="1" applyFont="1" applyBorder="1" applyAlignment="1">
      <alignment vertical="top" wrapText="1"/>
    </xf>
    <xf numFmtId="0" fontId="0" fillId="0" borderId="11" xfId="0" applyBorder="1" applyAlignment="1">
      <alignment vertical="top" wrapText="1"/>
    </xf>
    <xf numFmtId="0" fontId="0" fillId="0" borderId="14" xfId="0" applyBorder="1" applyAlignment="1">
      <alignment vertical="top" wrapText="1"/>
    </xf>
    <xf numFmtId="0" fontId="12" fillId="0" borderId="13" xfId="1" applyFont="1" applyBorder="1" applyAlignment="1">
      <alignment horizontal="center" vertical="center" textRotation="255"/>
    </xf>
    <xf numFmtId="0" fontId="0" fillId="0" borderId="23" xfId="0" applyBorder="1" applyAlignment="1">
      <alignment horizontal="center" vertical="center" textRotation="255"/>
    </xf>
    <xf numFmtId="0" fontId="0" fillId="0" borderId="33" xfId="0" applyBorder="1" applyAlignment="1">
      <alignment horizontal="center" vertical="center" textRotation="255"/>
    </xf>
    <xf numFmtId="0" fontId="22" fillId="0" borderId="23" xfId="0" applyFont="1" applyBorder="1" applyAlignment="1">
      <alignment horizontal="center" vertical="center" textRotation="255"/>
    </xf>
    <xf numFmtId="0" fontId="22" fillId="0" borderId="33" xfId="0" applyFont="1" applyBorder="1" applyAlignment="1">
      <alignment horizontal="center" vertical="center" textRotation="255"/>
    </xf>
    <xf numFmtId="0" fontId="1" fillId="0" borderId="0" xfId="1" applyFont="1" applyBorder="1" applyAlignment="1">
      <alignment horizontal="left" vertical="center" wrapText="1"/>
    </xf>
    <xf numFmtId="0" fontId="22" fillId="0" borderId="0" xfId="2" applyFont="1" applyBorder="1" applyAlignment="1">
      <alignment vertical="center"/>
    </xf>
    <xf numFmtId="0" fontId="1" fillId="0" borderId="0" xfId="1" applyFont="1" applyAlignment="1">
      <alignment horizontal="center" shrinkToFit="1"/>
    </xf>
    <xf numFmtId="0" fontId="10" fillId="0" borderId="31" xfId="1" applyFont="1" applyBorder="1" applyAlignment="1">
      <alignment horizontal="center" vertical="center"/>
    </xf>
    <xf numFmtId="0" fontId="22" fillId="0" borderId="30" xfId="2" applyFont="1" applyBorder="1" applyAlignment="1">
      <alignment vertical="center"/>
    </xf>
    <xf numFmtId="0" fontId="22" fillId="0" borderId="18" xfId="2" applyFont="1" applyBorder="1" applyAlignment="1">
      <alignment vertical="center"/>
    </xf>
    <xf numFmtId="0" fontId="22" fillId="0" borderId="32" xfId="2" applyFont="1" applyBorder="1" applyAlignment="1">
      <alignment vertical="center"/>
    </xf>
    <xf numFmtId="0" fontId="22" fillId="0" borderId="27" xfId="2" applyFont="1" applyBorder="1" applyAlignment="1">
      <alignment vertical="center"/>
    </xf>
    <xf numFmtId="0" fontId="22" fillId="0" borderId="19" xfId="2" applyFont="1" applyBorder="1" applyAlignment="1">
      <alignment vertical="center"/>
    </xf>
    <xf numFmtId="0" fontId="1" fillId="0" borderId="0" xfId="1" applyFont="1" applyBorder="1" applyAlignment="1">
      <alignment horizontal="center" shrinkToFit="1"/>
    </xf>
    <xf numFmtId="0" fontId="22" fillId="0" borderId="18" xfId="2" applyFont="1" applyBorder="1" applyAlignment="1">
      <alignment horizontal="center" vertical="center"/>
    </xf>
    <xf numFmtId="0" fontId="22" fillId="0" borderId="5" xfId="0" applyFont="1" applyBorder="1" applyAlignment="1">
      <alignment vertical="top" wrapText="1"/>
    </xf>
    <xf numFmtId="0" fontId="22" fillId="0" borderId="8" xfId="0" applyFont="1" applyBorder="1" applyAlignment="1">
      <alignment vertical="top" wrapText="1"/>
    </xf>
    <xf numFmtId="0" fontId="22" fillId="0" borderId="9" xfId="0" applyFont="1" applyBorder="1" applyAlignment="1">
      <alignment vertical="top" wrapText="1"/>
    </xf>
    <xf numFmtId="0" fontId="22" fillId="0" borderId="11" xfId="0" applyFont="1" applyBorder="1" applyAlignment="1">
      <alignment vertical="top" wrapText="1"/>
    </xf>
    <xf numFmtId="0" fontId="22" fillId="0" borderId="14" xfId="0" applyFont="1" applyBorder="1" applyAlignment="1">
      <alignment vertical="top" wrapText="1"/>
    </xf>
    <xf numFmtId="0" fontId="1" fillId="0" borderId="13" xfId="1" applyFont="1" applyBorder="1" applyAlignment="1">
      <alignment horizontal="center" vertical="center" textRotation="255"/>
    </xf>
    <xf numFmtId="0" fontId="17" fillId="0" borderId="0" xfId="2" applyBorder="1" applyAlignment="1">
      <alignment vertical="center"/>
    </xf>
    <xf numFmtId="0" fontId="17" fillId="0" borderId="30" xfId="2" applyBorder="1" applyAlignment="1">
      <alignment vertical="center"/>
    </xf>
    <xf numFmtId="0" fontId="17" fillId="0" borderId="18" xfId="2" applyBorder="1" applyAlignment="1">
      <alignment vertical="center"/>
    </xf>
    <xf numFmtId="0" fontId="17" fillId="0" borderId="32" xfId="2" applyBorder="1" applyAlignment="1">
      <alignment vertical="center"/>
    </xf>
    <xf numFmtId="0" fontId="17" fillId="0" borderId="27" xfId="2" applyBorder="1" applyAlignment="1">
      <alignment vertical="center"/>
    </xf>
    <xf numFmtId="0" fontId="17" fillId="0" borderId="19" xfId="2" applyBorder="1" applyAlignment="1">
      <alignment vertical="center"/>
    </xf>
    <xf numFmtId="0" fontId="18" fillId="0" borderId="0" xfId="1" applyFont="1" applyBorder="1" applyAlignment="1">
      <alignment horizontal="left" vertical="center" wrapText="1"/>
    </xf>
    <xf numFmtId="0" fontId="17" fillId="0" borderId="0" xfId="2" applyFont="1" applyBorder="1" applyAlignment="1">
      <alignment vertical="center"/>
    </xf>
    <xf numFmtId="0" fontId="17" fillId="0" borderId="30" xfId="2" applyFont="1" applyBorder="1" applyAlignment="1">
      <alignment vertical="center"/>
    </xf>
    <xf numFmtId="0" fontId="17" fillId="0" borderId="18" xfId="2" applyFont="1" applyBorder="1" applyAlignment="1">
      <alignment vertical="center"/>
    </xf>
    <xf numFmtId="0" fontId="17" fillId="0" borderId="32" xfId="2" applyFont="1" applyBorder="1" applyAlignment="1">
      <alignment vertical="center"/>
    </xf>
    <xf numFmtId="0" fontId="17" fillId="0" borderId="27" xfId="2" applyFont="1" applyBorder="1" applyAlignment="1">
      <alignment vertical="center"/>
    </xf>
    <xf numFmtId="0" fontId="17" fillId="0" borderId="19" xfId="2" applyFont="1" applyBorder="1" applyAlignment="1">
      <alignment vertical="center"/>
    </xf>
    <xf numFmtId="0" fontId="20" fillId="0" borderId="23" xfId="0" applyFont="1" applyBorder="1" applyAlignment="1">
      <alignment horizontal="center" vertical="center" textRotation="255"/>
    </xf>
    <xf numFmtId="0" fontId="20" fillId="0" borderId="33" xfId="0" applyFont="1" applyBorder="1" applyAlignment="1">
      <alignment horizontal="center" vertical="center" textRotation="255"/>
    </xf>
    <xf numFmtId="0" fontId="15" fillId="0" borderId="0" xfId="1" applyFont="1" applyAlignment="1">
      <alignment horizontal="center" vertical="center" shrinkToFit="1"/>
    </xf>
    <xf numFmtId="176" fontId="24" fillId="0" borderId="0" xfId="1" applyNumberFormat="1" applyFont="1" applyFill="1">
      <alignment vertical="center"/>
    </xf>
    <xf numFmtId="0" fontId="27" fillId="0" borderId="1" xfId="1" applyFont="1" applyFill="1" applyBorder="1" applyAlignment="1">
      <alignment horizontal="center" vertical="center" textRotation="255" shrinkToFit="1"/>
    </xf>
    <xf numFmtId="0" fontId="28" fillId="0" borderId="1" xfId="1" applyFont="1" applyFill="1" applyBorder="1" applyAlignment="1">
      <alignment horizontal="center" vertical="center" textRotation="255"/>
    </xf>
    <xf numFmtId="0" fontId="29" fillId="0" borderId="1" xfId="1" applyFont="1" applyFill="1" applyBorder="1" applyAlignment="1">
      <alignment horizontal="left" vertical="center"/>
    </xf>
    <xf numFmtId="0" fontId="24" fillId="0" borderId="1" xfId="1" applyFont="1" applyFill="1" applyBorder="1" applyAlignment="1">
      <alignment horizontal="center" vertical="center"/>
    </xf>
    <xf numFmtId="0" fontId="24" fillId="0" borderId="1" xfId="4" applyFont="1" applyFill="1" applyBorder="1" applyAlignment="1">
      <alignment vertical="center"/>
    </xf>
    <xf numFmtId="0" fontId="30" fillId="0" borderId="1" xfId="1" applyFont="1" applyFill="1" applyBorder="1" applyAlignment="1">
      <alignment horizontal="center" vertical="center" wrapText="1"/>
    </xf>
    <xf numFmtId="0" fontId="30" fillId="0" borderId="1" xfId="1" applyFont="1" applyFill="1" applyBorder="1" applyAlignment="1">
      <alignment horizontal="center" vertical="center" shrinkToFit="1"/>
    </xf>
    <xf numFmtId="0" fontId="24" fillId="0" borderId="1" xfId="1" applyFont="1" applyFill="1" applyBorder="1" applyAlignment="1">
      <alignment vertical="center"/>
    </xf>
    <xf numFmtId="0" fontId="24" fillId="0" borderId="0" xfId="1" applyFont="1" applyFill="1" applyBorder="1" applyAlignment="1">
      <alignment horizontal="center" vertical="center" shrinkToFit="1"/>
    </xf>
    <xf numFmtId="0" fontId="24" fillId="2" borderId="1" xfId="1" applyFont="1" applyFill="1" applyBorder="1" applyAlignment="1">
      <alignment horizontal="center" wrapText="1" shrinkToFit="1"/>
    </xf>
    <xf numFmtId="0" fontId="24" fillId="3" borderId="1" xfId="1" applyFont="1" applyFill="1" applyBorder="1" applyAlignment="1">
      <alignment horizontal="center" wrapText="1" shrinkToFit="1"/>
    </xf>
    <xf numFmtId="0" fontId="24" fillId="4" borderId="1" xfId="1" applyFont="1" applyFill="1" applyBorder="1" applyAlignment="1">
      <alignment horizontal="center" wrapText="1" shrinkToFit="1"/>
    </xf>
    <xf numFmtId="0" fontId="24" fillId="0" borderId="1" xfId="4" applyFont="1" applyBorder="1" applyAlignment="1">
      <alignment horizontal="center" wrapText="1" shrinkToFit="1"/>
    </xf>
    <xf numFmtId="0" fontId="24" fillId="0" borderId="1" xfId="1" applyFont="1" applyFill="1" applyBorder="1" applyAlignment="1">
      <alignment horizontal="center" vertical="center" wrapText="1" shrinkToFit="1"/>
    </xf>
    <xf numFmtId="0" fontId="30" fillId="0" borderId="1" xfId="1" applyFont="1" applyFill="1" applyBorder="1" applyAlignment="1">
      <alignment horizontal="center" vertical="center"/>
    </xf>
    <xf numFmtId="0" fontId="30" fillId="5" borderId="11" xfId="1" applyFont="1" applyFill="1" applyBorder="1">
      <alignment vertical="center"/>
    </xf>
    <xf numFmtId="0" fontId="32" fillId="0" borderId="1" xfId="1" applyFont="1" applyFill="1" applyBorder="1" applyAlignment="1">
      <alignment horizontal="left" vertical="top" wrapText="1"/>
    </xf>
    <xf numFmtId="0" fontId="30" fillId="0" borderId="1" xfId="4" applyFont="1" applyFill="1" applyBorder="1" applyAlignment="1">
      <alignment horizontal="left" vertical="top" wrapText="1"/>
    </xf>
    <xf numFmtId="177" fontId="30" fillId="0" borderId="11" xfId="1" applyNumberFormat="1" applyFont="1" applyFill="1" applyBorder="1" applyAlignment="1">
      <alignment horizontal="right" vertical="center"/>
    </xf>
    <xf numFmtId="0" fontId="30" fillId="0" borderId="11" xfId="1" applyFont="1" applyFill="1" applyBorder="1" applyAlignment="1">
      <alignment horizontal="left" vertical="center"/>
    </xf>
    <xf numFmtId="0" fontId="30" fillId="0" borderId="11" xfId="1" applyFont="1" applyFill="1" applyBorder="1" applyAlignment="1">
      <alignment horizontal="left" vertical="top" shrinkToFit="1"/>
    </xf>
    <xf numFmtId="0" fontId="24" fillId="0" borderId="0" xfId="1" applyFont="1" applyFill="1" applyBorder="1" applyAlignment="1">
      <alignment horizontal="left" vertical="center"/>
    </xf>
    <xf numFmtId="0" fontId="30" fillId="6" borderId="11" xfId="1" applyFont="1" applyFill="1" applyBorder="1" applyAlignment="1">
      <alignment horizontal="left" vertical="center"/>
    </xf>
    <xf numFmtId="0" fontId="30" fillId="0" borderId="8" xfId="1" applyFont="1" applyFill="1" applyBorder="1">
      <alignment vertical="center"/>
    </xf>
    <xf numFmtId="176" fontId="30" fillId="0" borderId="8" xfId="1" applyNumberFormat="1" applyFont="1" applyFill="1" applyBorder="1">
      <alignment vertical="center"/>
    </xf>
    <xf numFmtId="0" fontId="30" fillId="0" borderId="8" xfId="1" applyFont="1" applyFill="1" applyBorder="1" applyAlignment="1">
      <alignment vertical="center"/>
    </xf>
    <xf numFmtId="0" fontId="30" fillId="0" borderId="8" xfId="1" applyFont="1" applyFill="1" applyBorder="1" applyAlignment="1">
      <alignment horizontal="left" vertical="top" shrinkToFit="1"/>
    </xf>
    <xf numFmtId="0" fontId="30" fillId="0" borderId="1" xfId="1" applyFont="1" applyFill="1" applyBorder="1" applyAlignment="1">
      <alignment vertical="center"/>
    </xf>
    <xf numFmtId="0" fontId="30" fillId="0" borderId="9" xfId="1" applyFont="1" applyFill="1" applyBorder="1">
      <alignment vertical="center"/>
    </xf>
    <xf numFmtId="176" fontId="30" fillId="0" borderId="9" xfId="1" applyNumberFormat="1" applyFont="1" applyFill="1" applyBorder="1">
      <alignment vertical="center"/>
    </xf>
    <xf numFmtId="0" fontId="30" fillId="0" borderId="9" xfId="1" applyFont="1" applyFill="1" applyBorder="1" applyAlignment="1">
      <alignment vertical="center"/>
    </xf>
    <xf numFmtId="0" fontId="30" fillId="0" borderId="9" xfId="1" applyFont="1" applyFill="1" applyBorder="1" applyAlignment="1">
      <alignment horizontal="left" vertical="top" shrinkToFit="1"/>
    </xf>
    <xf numFmtId="0" fontId="30" fillId="0" borderId="1" xfId="1" applyFont="1" applyFill="1" applyBorder="1" applyAlignment="1">
      <alignment horizontal="center" vertical="center" textRotation="255" shrinkToFit="1"/>
    </xf>
    <xf numFmtId="177" fontId="30" fillId="0" borderId="11" xfId="1" applyNumberFormat="1" applyFont="1" applyFill="1" applyBorder="1">
      <alignment vertical="center"/>
    </xf>
    <xf numFmtId="0" fontId="30" fillId="0" borderId="11" xfId="1" applyFont="1" applyFill="1" applyBorder="1">
      <alignment vertical="center"/>
    </xf>
    <xf numFmtId="0" fontId="30" fillId="7" borderId="11" xfId="1" applyFont="1" applyFill="1" applyBorder="1">
      <alignment vertical="center"/>
    </xf>
    <xf numFmtId="0" fontId="34" fillId="0" borderId="1" xfId="1" applyFont="1" applyFill="1" applyBorder="1" applyAlignment="1">
      <alignment horizontal="left" vertical="top" wrapText="1"/>
    </xf>
    <xf numFmtId="0" fontId="30" fillId="0" borderId="1" xfId="1" applyFont="1" applyFill="1" applyBorder="1" applyAlignment="1">
      <alignment vertical="center" wrapText="1"/>
    </xf>
    <xf numFmtId="0" fontId="30" fillId="6" borderId="8" xfId="1" applyFont="1" applyFill="1" applyBorder="1">
      <alignment vertical="center"/>
    </xf>
    <xf numFmtId="0" fontId="32" fillId="8" borderId="11" xfId="1" applyFont="1" applyFill="1" applyBorder="1">
      <alignment vertical="center"/>
    </xf>
    <xf numFmtId="0" fontId="30" fillId="9" borderId="11" xfId="1" applyFont="1" applyFill="1" applyBorder="1">
      <alignment vertical="center"/>
    </xf>
    <xf numFmtId="0" fontId="32" fillId="0" borderId="8" xfId="1" applyFont="1" applyFill="1" applyBorder="1">
      <alignment vertical="center"/>
    </xf>
    <xf numFmtId="0" fontId="30" fillId="8" borderId="11" xfId="1" applyFont="1" applyFill="1" applyBorder="1">
      <alignment vertical="center"/>
    </xf>
    <xf numFmtId="0" fontId="30" fillId="0" borderId="1" xfId="1" applyFont="1" applyFill="1" applyBorder="1" applyAlignment="1">
      <alignment horizontal="center" vertical="center" textRotation="255"/>
    </xf>
    <xf numFmtId="0" fontId="30" fillId="6" borderId="11" xfId="1" applyFont="1" applyFill="1" applyBorder="1">
      <alignment vertical="center"/>
    </xf>
    <xf numFmtId="0" fontId="30" fillId="0" borderId="1" xfId="1" applyFont="1" applyFill="1" applyBorder="1" applyAlignment="1">
      <alignment vertical="center" textRotation="255"/>
    </xf>
    <xf numFmtId="0" fontId="30" fillId="7" borderId="11" xfId="1" applyFont="1" applyFill="1" applyBorder="1" applyAlignment="1">
      <alignment vertical="center" shrinkToFit="1"/>
    </xf>
    <xf numFmtId="0" fontId="30" fillId="6" borderId="11" xfId="1" applyFont="1" applyFill="1" applyBorder="1" applyAlignment="1">
      <alignment vertical="center" shrinkToFit="1"/>
    </xf>
    <xf numFmtId="0" fontId="30" fillId="10" borderId="1" xfId="1" applyFont="1" applyFill="1" applyBorder="1" applyAlignment="1">
      <alignment horizontal="center" vertical="center" wrapText="1"/>
    </xf>
    <xf numFmtId="0" fontId="30" fillId="10" borderId="1" xfId="1" applyFont="1" applyFill="1" applyBorder="1" applyAlignment="1">
      <alignment horizontal="center" vertical="center" textRotation="255" shrinkToFit="1"/>
    </xf>
    <xf numFmtId="0" fontId="30" fillId="10" borderId="1" xfId="1" applyFont="1" applyFill="1" applyBorder="1" applyAlignment="1">
      <alignment vertical="center" wrapText="1"/>
    </xf>
    <xf numFmtId="0" fontId="35" fillId="0" borderId="1" xfId="4" applyFont="1" applyFill="1" applyBorder="1" applyAlignment="1">
      <alignment horizontal="left" vertical="top" wrapText="1"/>
    </xf>
    <xf numFmtId="0" fontId="30" fillId="0" borderId="46" xfId="1" applyFont="1" applyFill="1" applyBorder="1" applyAlignment="1">
      <alignment vertical="center"/>
    </xf>
    <xf numFmtId="0" fontId="35" fillId="0" borderId="47" xfId="1" applyFont="1" applyFill="1" applyBorder="1" applyAlignment="1">
      <alignment vertical="center"/>
    </xf>
    <xf numFmtId="0" fontId="35" fillId="0" borderId="48" xfId="1" applyFont="1" applyBorder="1" applyAlignment="1">
      <alignment vertical="center"/>
    </xf>
    <xf numFmtId="0" fontId="30" fillId="0" borderId="0" xfId="1" applyFont="1" applyFill="1" applyBorder="1" applyAlignment="1">
      <alignment horizontal="left" vertical="center" wrapText="1"/>
    </xf>
    <xf numFmtId="0" fontId="30" fillId="0" borderId="0" xfId="1" applyFont="1" applyFill="1" applyBorder="1">
      <alignment vertical="center"/>
    </xf>
    <xf numFmtId="176" fontId="30" fillId="0" borderId="0" xfId="1" applyNumberFormat="1" applyFont="1" applyFill="1" applyBorder="1">
      <alignment vertical="center"/>
    </xf>
    <xf numFmtId="0" fontId="30" fillId="0" borderId="0" xfId="1" applyFont="1" applyFill="1" applyBorder="1" applyAlignment="1">
      <alignment vertical="center" wrapText="1"/>
    </xf>
    <xf numFmtId="0" fontId="30" fillId="0" borderId="1" xfId="1" applyFont="1" applyFill="1" applyBorder="1" applyAlignment="1">
      <alignment horizontal="center" vertical="center"/>
    </xf>
    <xf numFmtId="0" fontId="30" fillId="0" borderId="46" xfId="1" applyFont="1" applyFill="1" applyBorder="1" applyAlignment="1">
      <alignment horizontal="center" vertical="center"/>
    </xf>
    <xf numFmtId="0" fontId="30" fillId="0" borderId="48" xfId="1" applyFont="1" applyFill="1" applyBorder="1">
      <alignment vertical="center"/>
    </xf>
    <xf numFmtId="0" fontId="30" fillId="0" borderId="1" xfId="4" applyFont="1" applyFill="1" applyBorder="1" applyAlignment="1">
      <alignment horizontal="center" vertical="center" shrinkToFit="1"/>
    </xf>
    <xf numFmtId="177" fontId="30" fillId="0" borderId="1" xfId="1" applyNumberFormat="1" applyFont="1" applyFill="1" applyBorder="1" applyAlignment="1">
      <alignment horizontal="center" vertical="center"/>
    </xf>
    <xf numFmtId="176" fontId="30" fillId="0" borderId="1" xfId="1" applyNumberFormat="1" applyFont="1" applyFill="1" applyBorder="1" applyAlignment="1">
      <alignment horizontal="center" vertical="center"/>
    </xf>
    <xf numFmtId="176" fontId="24" fillId="0" borderId="0" xfId="1" applyNumberFormat="1" applyFont="1" applyFill="1" applyBorder="1">
      <alignment vertical="center"/>
    </xf>
    <xf numFmtId="0" fontId="30" fillId="0" borderId="0" xfId="4" applyFont="1" applyFill="1" applyBorder="1" applyAlignment="1">
      <alignment vertical="center"/>
    </xf>
    <xf numFmtId="0" fontId="30" fillId="0" borderId="0" xfId="1" applyFont="1" applyFill="1" applyBorder="1" applyAlignment="1">
      <alignment vertical="center"/>
    </xf>
    <xf numFmtId="0" fontId="32" fillId="0" borderId="0" xfId="1" applyFont="1" applyFill="1" applyBorder="1" applyAlignment="1">
      <alignment vertical="top" wrapText="1"/>
    </xf>
    <xf numFmtId="0" fontId="30" fillId="0" borderId="0" xfId="4" applyFont="1" applyFill="1" applyBorder="1" applyAlignment="1">
      <alignment vertical="top" wrapText="1"/>
    </xf>
    <xf numFmtId="0" fontId="30" fillId="0" borderId="0" xfId="1" applyFont="1" applyFill="1" applyBorder="1" applyAlignment="1">
      <alignment horizontal="left" vertical="top" shrinkToFit="1"/>
    </xf>
    <xf numFmtId="0" fontId="30" fillId="0" borderId="0" xfId="1" applyFont="1" applyFill="1" applyBorder="1" applyAlignment="1">
      <alignment horizontal="left" vertical="center"/>
    </xf>
    <xf numFmtId="0" fontId="24" fillId="0" borderId="28" xfId="1" applyFont="1" applyFill="1" applyBorder="1" applyAlignment="1">
      <alignment horizontal="center" vertical="center" shrinkToFit="1"/>
    </xf>
    <xf numFmtId="177" fontId="24" fillId="0" borderId="28" xfId="1" applyNumberFormat="1" applyFont="1" applyFill="1" applyBorder="1" applyAlignment="1">
      <alignment horizontal="center" vertical="center"/>
    </xf>
    <xf numFmtId="176" fontId="24" fillId="0" borderId="28" xfId="1" applyNumberFormat="1" applyFont="1" applyFill="1" applyBorder="1" applyAlignment="1">
      <alignment horizontal="center" vertical="center"/>
    </xf>
    <xf numFmtId="177" fontId="24" fillId="0" borderId="0" xfId="1" applyNumberFormat="1" applyFont="1" applyFill="1" applyBorder="1" applyAlignment="1">
      <alignment vertical="center"/>
    </xf>
    <xf numFmtId="0" fontId="24" fillId="0" borderId="0" xfId="1" applyFont="1" applyFill="1" applyAlignment="1">
      <alignment horizontal="left" vertical="center"/>
    </xf>
    <xf numFmtId="176" fontId="24" fillId="0" borderId="0" xfId="1" applyNumberFormat="1" applyFont="1" applyFill="1" applyBorder="1" applyAlignment="1">
      <alignment vertical="center"/>
    </xf>
    <xf numFmtId="0" fontId="30" fillId="0" borderId="0" xfId="1" applyFont="1" applyFill="1" applyBorder="1" applyAlignment="1">
      <alignment horizontal="center" vertical="center"/>
    </xf>
    <xf numFmtId="0" fontId="30" fillId="0" borderId="0" xfId="1" applyFont="1" applyFill="1" applyBorder="1" applyAlignment="1">
      <alignment horizontal="left" vertical="top"/>
    </xf>
    <xf numFmtId="176" fontId="30" fillId="0" borderId="0" xfId="1" applyNumberFormat="1" applyFont="1" applyFill="1" applyBorder="1" applyAlignment="1">
      <alignment vertical="center"/>
    </xf>
    <xf numFmtId="0" fontId="24" fillId="0" borderId="0" xfId="1" applyFont="1" applyFill="1" applyBorder="1" applyAlignment="1">
      <alignment vertical="center" wrapText="1"/>
    </xf>
    <xf numFmtId="0" fontId="24" fillId="0" borderId="0" xfId="1" applyFont="1" applyFill="1" applyBorder="1" applyAlignment="1">
      <alignment vertical="top" wrapText="1"/>
    </xf>
    <xf numFmtId="0" fontId="24" fillId="0" borderId="0" xfId="1" applyFont="1" applyFill="1" applyBorder="1" applyAlignment="1">
      <alignment horizontal="left" vertical="top" wrapText="1"/>
    </xf>
  </cellXfs>
  <cellStyles count="5">
    <cellStyle name="標準" xfId="0" builtinId="0"/>
    <cellStyle name="標準 2" xfId="1"/>
    <cellStyle name="標準 2 16" xfId="4"/>
    <cellStyle name="標準 3" xfId="2"/>
    <cellStyle name="標準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_rels/drawing2.xml.rels><?xml version="1.0" encoding="UTF-8" standalone="yes"?>
<Relationships xmlns="http://schemas.openxmlformats.org/package/2006/relationships"><Relationship Id="rId8" Type="http://schemas.openxmlformats.org/officeDocument/2006/relationships/image" Target="../media/image52.png"/><Relationship Id="rId13" Type="http://schemas.openxmlformats.org/officeDocument/2006/relationships/image" Target="../media/image57.png"/><Relationship Id="rId18" Type="http://schemas.openxmlformats.org/officeDocument/2006/relationships/image" Target="../media/image62.png"/><Relationship Id="rId26" Type="http://schemas.openxmlformats.org/officeDocument/2006/relationships/image" Target="../media/image70.png"/><Relationship Id="rId3" Type="http://schemas.openxmlformats.org/officeDocument/2006/relationships/image" Target="../media/image13.png"/><Relationship Id="rId21" Type="http://schemas.openxmlformats.org/officeDocument/2006/relationships/image" Target="../media/image65.png"/><Relationship Id="rId7" Type="http://schemas.openxmlformats.org/officeDocument/2006/relationships/image" Target="../media/image51.png"/><Relationship Id="rId12" Type="http://schemas.openxmlformats.org/officeDocument/2006/relationships/image" Target="../media/image56.png"/><Relationship Id="rId17" Type="http://schemas.openxmlformats.org/officeDocument/2006/relationships/image" Target="../media/image61.png"/><Relationship Id="rId25" Type="http://schemas.openxmlformats.org/officeDocument/2006/relationships/image" Target="../media/image69.png"/><Relationship Id="rId2" Type="http://schemas.openxmlformats.org/officeDocument/2006/relationships/image" Target="../media/image47.png"/><Relationship Id="rId16" Type="http://schemas.openxmlformats.org/officeDocument/2006/relationships/image" Target="../media/image60.png"/><Relationship Id="rId20" Type="http://schemas.openxmlformats.org/officeDocument/2006/relationships/image" Target="../media/image64.png"/><Relationship Id="rId1" Type="http://schemas.openxmlformats.org/officeDocument/2006/relationships/image" Target="../media/image46.png"/><Relationship Id="rId6" Type="http://schemas.openxmlformats.org/officeDocument/2006/relationships/image" Target="../media/image50.png"/><Relationship Id="rId11" Type="http://schemas.openxmlformats.org/officeDocument/2006/relationships/image" Target="../media/image55.png"/><Relationship Id="rId24" Type="http://schemas.openxmlformats.org/officeDocument/2006/relationships/image" Target="../media/image68.png"/><Relationship Id="rId5" Type="http://schemas.openxmlformats.org/officeDocument/2006/relationships/image" Target="../media/image49.png"/><Relationship Id="rId15" Type="http://schemas.openxmlformats.org/officeDocument/2006/relationships/image" Target="../media/image59.png"/><Relationship Id="rId23" Type="http://schemas.openxmlformats.org/officeDocument/2006/relationships/image" Target="../media/image67.png"/><Relationship Id="rId28" Type="http://schemas.openxmlformats.org/officeDocument/2006/relationships/image" Target="../media/image72.png"/><Relationship Id="rId10" Type="http://schemas.openxmlformats.org/officeDocument/2006/relationships/image" Target="../media/image54.png"/><Relationship Id="rId19" Type="http://schemas.openxmlformats.org/officeDocument/2006/relationships/image" Target="../media/image63.png"/><Relationship Id="rId4" Type="http://schemas.openxmlformats.org/officeDocument/2006/relationships/image" Target="../media/image48.png"/><Relationship Id="rId9" Type="http://schemas.openxmlformats.org/officeDocument/2006/relationships/image" Target="../media/image53.png"/><Relationship Id="rId14" Type="http://schemas.openxmlformats.org/officeDocument/2006/relationships/image" Target="../media/image58.png"/><Relationship Id="rId22" Type="http://schemas.openxmlformats.org/officeDocument/2006/relationships/image" Target="../media/image66.png"/><Relationship Id="rId27" Type="http://schemas.openxmlformats.org/officeDocument/2006/relationships/image" Target="../media/image71.png"/></Relationships>
</file>

<file path=xl/drawings/_rels/drawing3.xml.rels><?xml version="1.0" encoding="UTF-8" standalone="yes"?>
<Relationships xmlns="http://schemas.openxmlformats.org/package/2006/relationships"><Relationship Id="rId1" Type="http://schemas.openxmlformats.org/officeDocument/2006/relationships/image" Target="../media/image7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4.jpeg"/></Relationships>
</file>

<file path=xl/drawings/drawing1.xml><?xml version="1.0" encoding="utf-8"?>
<xdr:wsDr xmlns:xdr="http://schemas.openxmlformats.org/drawingml/2006/spreadsheetDrawing" xmlns:a="http://schemas.openxmlformats.org/drawingml/2006/main">
  <xdr:twoCellAnchor>
    <xdr:from>
      <xdr:col>9</xdr:col>
      <xdr:colOff>454025</xdr:colOff>
      <xdr:row>81</xdr:row>
      <xdr:rowOff>155578</xdr:rowOff>
    </xdr:from>
    <xdr:to>
      <xdr:col>11</xdr:col>
      <xdr:colOff>1146175</xdr:colOff>
      <xdr:row>89</xdr:row>
      <xdr:rowOff>79378</xdr:rowOff>
    </xdr:to>
    <xdr:grpSp>
      <xdr:nvGrpSpPr>
        <xdr:cNvPr id="2" name="グループ化 23"/>
        <xdr:cNvGrpSpPr>
          <a:grpSpLocks/>
        </xdr:cNvGrpSpPr>
      </xdr:nvGrpSpPr>
      <xdr:grpSpPr bwMode="auto">
        <a:xfrm>
          <a:off x="8683625" y="14309728"/>
          <a:ext cx="1873250" cy="1295400"/>
          <a:chOff x="7638886" y="12915901"/>
          <a:chExt cx="1857375" cy="971598"/>
        </a:xfrm>
      </xdr:grpSpPr>
      <xdr:sp macro="" textlink="">
        <xdr:nvSpPr>
          <xdr:cNvPr id="3" name="テキスト ボックス 2">
            <a:extLst>
              <a:ext uri="{FF2B5EF4-FFF2-40B4-BE49-F238E27FC236}"/>
            </a:extLst>
          </xdr:cNvPr>
          <xdr:cNvSpPr txBox="1"/>
        </xdr:nvSpPr>
        <xdr:spPr bwMode="auto">
          <a:xfrm>
            <a:off x="7638886" y="13050558"/>
            <a:ext cx="1857375" cy="836941"/>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t>食べ物は良く噛んで食べましょう。良く噛むことで、虫歯予防や消化の負担が減り、お腹に良いと言われています。</a:t>
            </a:r>
            <a:endParaRPr kumimoji="1" lang="en-US" altLang="ja-JP" sz="900"/>
          </a:p>
        </xdr:txBody>
      </xdr:sp>
      <xdr:pic>
        <xdr:nvPicPr>
          <xdr:cNvPr id="4" name="図 2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1" y="12915901"/>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2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96200" y="13673438"/>
            <a:ext cx="1752599" cy="108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25</xdr:col>
      <xdr:colOff>9525</xdr:colOff>
      <xdr:row>91</xdr:row>
      <xdr:rowOff>76200</xdr:rowOff>
    </xdr:to>
    <xdr:grpSp>
      <xdr:nvGrpSpPr>
        <xdr:cNvPr id="6" name="グループ化 2064"/>
        <xdr:cNvGrpSpPr>
          <a:grpSpLocks/>
        </xdr:cNvGrpSpPr>
      </xdr:nvGrpSpPr>
      <xdr:grpSpPr bwMode="auto">
        <a:xfrm>
          <a:off x="0" y="0"/>
          <a:ext cx="21288375" cy="15944850"/>
          <a:chOff x="1" y="0"/>
          <a:chExt cx="21051630" cy="15514114"/>
        </a:xfrm>
      </xdr:grpSpPr>
      <xdr:pic>
        <xdr:nvPicPr>
          <xdr:cNvPr id="7" name="図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0325" y="0"/>
            <a:ext cx="1200249" cy="13804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1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425307" y="0"/>
            <a:ext cx="1838325" cy="1214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2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606471" y="11671950"/>
            <a:ext cx="625000" cy="407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27"/>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t="-17508" b="-2"/>
          <a:stretch>
            <a:fillRect/>
          </a:stretch>
        </xdr:blipFill>
        <xdr:spPr bwMode="auto">
          <a:xfrm rot="-737892">
            <a:off x="394735" y="14491061"/>
            <a:ext cx="714176" cy="781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29"/>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74117" y="14420083"/>
            <a:ext cx="342900" cy="449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33"/>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t="-20007" b="-7542"/>
          <a:stretch>
            <a:fillRect/>
          </a:stretch>
        </xdr:blipFill>
        <xdr:spPr bwMode="auto">
          <a:xfrm rot="2116618">
            <a:off x="7094050" y="14374922"/>
            <a:ext cx="1023311" cy="1139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34"/>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b="-2"/>
          <a:stretch>
            <a:fillRect/>
          </a:stretch>
        </xdr:blipFill>
        <xdr:spPr bwMode="auto">
          <a:xfrm>
            <a:off x="2817606" y="14907515"/>
            <a:ext cx="238125" cy="378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35"/>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263008" y="14401033"/>
            <a:ext cx="338206" cy="426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36"/>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b="-10043"/>
          <a:stretch>
            <a:fillRect/>
          </a:stretch>
        </xdr:blipFill>
        <xdr:spPr bwMode="auto">
          <a:xfrm rot="1047336">
            <a:off x="2948474" y="14547197"/>
            <a:ext cx="906477" cy="864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37"/>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b="-2"/>
          <a:stretch>
            <a:fillRect/>
          </a:stretch>
        </xdr:blipFill>
        <xdr:spPr bwMode="auto">
          <a:xfrm>
            <a:off x="4185755" y="14888465"/>
            <a:ext cx="200025" cy="388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38"/>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409084" y="14936090"/>
            <a:ext cx="295275" cy="430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51"/>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t="-17508" b="-2"/>
          <a:stretch>
            <a:fillRect/>
          </a:stretch>
        </xdr:blipFill>
        <xdr:spPr bwMode="auto">
          <a:xfrm rot="-737892">
            <a:off x="10703615" y="95250"/>
            <a:ext cx="0" cy="351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8327"/>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5800318" y="66675"/>
            <a:ext cx="1998180" cy="380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58"/>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7815616" y="0"/>
            <a:ext cx="434699"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59"/>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202689" y="176143"/>
            <a:ext cx="272774" cy="399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21">
            <a:extLst>
              <a:ext uri="{FF2B5EF4-FFF2-40B4-BE49-F238E27FC236}"/>
            </a:extLst>
          </xdr:cNvPr>
          <xdr:cNvPicPr>
            <a:picLocks noChangeAspect="1"/>
          </xdr:cNvPicPr>
        </xdr:nvPicPr>
        <xdr:blipFill rotWithShape="1">
          <a:blip xmlns:r="http://schemas.openxmlformats.org/officeDocument/2006/relationships" r:embed="rId17" cstate="print">
            <a:duotone>
              <a:prstClr val="black"/>
              <a:schemeClr val="accent5">
                <a:tint val="45000"/>
                <a:satMod val="400000"/>
              </a:schemeClr>
            </a:duotone>
            <a:extLst>
              <a:ext uri="{28A0092B-C50C-407E-A947-70E740481C1C}">
                <a14:useLocalDpi xmlns:a14="http://schemas.microsoft.com/office/drawing/2010/main" val="0"/>
              </a:ext>
            </a:extLst>
          </a:blip>
          <a:srcRect l="63158" t="2838" r="22456" b="80246"/>
          <a:stretch/>
        </xdr:blipFill>
        <xdr:spPr>
          <a:xfrm>
            <a:off x="14513900" y="281608"/>
            <a:ext cx="9232" cy="270566"/>
          </a:xfrm>
          <a:prstGeom prst="rect">
            <a:avLst/>
          </a:prstGeom>
        </xdr:spPr>
      </xdr:pic>
      <xdr:pic>
        <xdr:nvPicPr>
          <xdr:cNvPr id="23" name="図 61"/>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5548528" y="341504"/>
            <a:ext cx="377548" cy="58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68"/>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3346130" y="28575"/>
            <a:ext cx="451316" cy="485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24">
            <a:extLst>
              <a:ext uri="{FF2B5EF4-FFF2-40B4-BE49-F238E27FC236}"/>
            </a:extLst>
          </xdr:cNvPr>
          <xdr:cNvPicPr>
            <a:picLocks noChangeAspect="1"/>
          </xdr:cNvPicPr>
        </xdr:nvPicPr>
        <xdr:blipFill rotWithShape="1">
          <a:blip xmlns:r="http://schemas.openxmlformats.org/officeDocument/2006/relationships" r:embed="rId20" cstate="email">
            <a:duotone>
              <a:prstClr val="black"/>
              <a:srgbClr val="00B0F0">
                <a:tint val="45000"/>
                <a:satMod val="400000"/>
              </a:srgbClr>
            </a:duotone>
            <a:extLst>
              <a:ext uri="{28A0092B-C50C-407E-A947-70E740481C1C}">
                <a14:useLocalDpi xmlns:a14="http://schemas.microsoft.com/office/drawing/2010/main"/>
              </a:ext>
            </a:extLst>
          </a:blip>
          <a:srcRect/>
          <a:stretch/>
        </xdr:blipFill>
        <xdr:spPr>
          <a:xfrm>
            <a:off x="14525911" y="342799"/>
            <a:ext cx="0" cy="313416"/>
          </a:xfrm>
          <a:prstGeom prst="rect">
            <a:avLst/>
          </a:prstGeom>
        </xdr:spPr>
      </xdr:pic>
      <xdr:pic>
        <xdr:nvPicPr>
          <xdr:cNvPr id="26" name="図 71"/>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4527420" y="95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68"/>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1149858" y="95249"/>
            <a:ext cx="732650" cy="507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61"/>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9983588" y="82826"/>
            <a:ext cx="376444" cy="57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61"/>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198652" y="0"/>
            <a:ext cx="285749" cy="511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68"/>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3370417" y="414131"/>
            <a:ext cx="727542" cy="504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35"/>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 y="14897990"/>
            <a:ext cx="333375" cy="4265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2047"/>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601308" y="14712321"/>
            <a:ext cx="739794" cy="6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2051"/>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4896849" y="14519060"/>
            <a:ext cx="1130625" cy="845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2057"/>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0142256" y="14061870"/>
            <a:ext cx="818563" cy="324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図 2059"/>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0232526" y="14511174"/>
            <a:ext cx="769061" cy="388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図 8319"/>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l="-8231"/>
          <a:stretch>
            <a:fillRect/>
          </a:stretch>
        </xdr:blipFill>
        <xdr:spPr bwMode="auto">
          <a:xfrm flipH="1">
            <a:off x="18838644" y="13852267"/>
            <a:ext cx="539474" cy="721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図 8323"/>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7325191" y="13779894"/>
            <a:ext cx="1116113" cy="536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8" name="図 17"/>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6827500" y="262283"/>
            <a:ext cx="621196" cy="521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図 17"/>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9428370" y="234674"/>
            <a:ext cx="621196" cy="521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図 17"/>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4232282" y="138043"/>
            <a:ext cx="621196" cy="521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7"/>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8917607" y="27609"/>
            <a:ext cx="441740" cy="370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図 17"/>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8691085" y="0"/>
            <a:ext cx="800653" cy="646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図 17"/>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20609891" y="13804"/>
            <a:ext cx="441740" cy="370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図 13"/>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847443" y="303696"/>
            <a:ext cx="1358077" cy="1158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 name="図 2061"/>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r="-23334"/>
          <a:stretch>
            <a:fillRect/>
          </a:stretch>
        </xdr:blipFill>
        <xdr:spPr bwMode="auto">
          <a:xfrm flipH="1">
            <a:off x="579783" y="1"/>
            <a:ext cx="414130" cy="7499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図 68"/>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348771" y="219488"/>
            <a:ext cx="583838" cy="404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図 68"/>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20184" y="0"/>
            <a:ext cx="583838" cy="404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 name="図 61"/>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156804" y="0"/>
            <a:ext cx="192911" cy="345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9" name="図 2063"/>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5507935" y="0"/>
            <a:ext cx="1587501" cy="911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0" name="図 17"/>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926521" y="331304"/>
            <a:ext cx="635002" cy="532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1" name="図 17"/>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509565" y="248478"/>
            <a:ext cx="635002" cy="532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 name="図 68"/>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146361" y="0"/>
            <a:ext cx="732373" cy="507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 name="図 68"/>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921033" y="0"/>
            <a:ext cx="732373" cy="507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4" name="図 61"/>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8486914" y="234674"/>
            <a:ext cx="208584" cy="3731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5" name="図 17"/>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4909354" y="110436"/>
            <a:ext cx="460537" cy="386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6" name="図 2055"/>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8897355" y="13837064"/>
            <a:ext cx="1553346" cy="1298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1143000</xdr:colOff>
      <xdr:row>70</xdr:row>
      <xdr:rowOff>57150</xdr:rowOff>
    </xdr:from>
    <xdr:to>
      <xdr:col>2</xdr:col>
      <xdr:colOff>1933575</xdr:colOff>
      <xdr:row>73</xdr:row>
      <xdr:rowOff>38100</xdr:rowOff>
    </xdr:to>
    <xdr:pic>
      <xdr:nvPicPr>
        <xdr:cNvPr id="57" name="図 56"/>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rot="-1119765">
          <a:off x="1743075" y="11658600"/>
          <a:ext cx="7905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0</xdr:colOff>
      <xdr:row>11</xdr:row>
      <xdr:rowOff>0</xdr:rowOff>
    </xdr:from>
    <xdr:to>
      <xdr:col>12</xdr:col>
      <xdr:colOff>0</xdr:colOff>
      <xdr:row>15</xdr:row>
      <xdr:rowOff>142875</xdr:rowOff>
    </xdr:to>
    <xdr:cxnSp macro="">
      <xdr:nvCxnSpPr>
        <xdr:cNvPr id="58" name="直線コネクタ 57"/>
        <xdr:cNvCxnSpPr/>
      </xdr:nvCxnSpPr>
      <xdr:spPr>
        <a:xfrm>
          <a:off x="9315450" y="2047875"/>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16</xdr:row>
      <xdr:rowOff>0</xdr:rowOff>
    </xdr:from>
    <xdr:to>
      <xdr:col>12</xdr:col>
      <xdr:colOff>0</xdr:colOff>
      <xdr:row>20</xdr:row>
      <xdr:rowOff>142875</xdr:rowOff>
    </xdr:to>
    <xdr:cxnSp macro="">
      <xdr:nvCxnSpPr>
        <xdr:cNvPr id="59" name="直線コネクタ 58"/>
        <xdr:cNvCxnSpPr/>
      </xdr:nvCxnSpPr>
      <xdr:spPr>
        <a:xfrm>
          <a:off x="9315450" y="2857500"/>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46</xdr:row>
      <xdr:rowOff>0</xdr:rowOff>
    </xdr:from>
    <xdr:to>
      <xdr:col>12</xdr:col>
      <xdr:colOff>0</xdr:colOff>
      <xdr:row>50</xdr:row>
      <xdr:rowOff>142875</xdr:rowOff>
    </xdr:to>
    <xdr:cxnSp macro="">
      <xdr:nvCxnSpPr>
        <xdr:cNvPr id="60" name="直線コネクタ 59"/>
        <xdr:cNvCxnSpPr/>
      </xdr:nvCxnSpPr>
      <xdr:spPr>
        <a:xfrm>
          <a:off x="9315450" y="7715250"/>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51</xdr:row>
      <xdr:rowOff>0</xdr:rowOff>
    </xdr:from>
    <xdr:to>
      <xdr:col>12</xdr:col>
      <xdr:colOff>0</xdr:colOff>
      <xdr:row>55</xdr:row>
      <xdr:rowOff>142875</xdr:rowOff>
    </xdr:to>
    <xdr:cxnSp macro="">
      <xdr:nvCxnSpPr>
        <xdr:cNvPr id="61" name="直線コネクタ 60"/>
        <xdr:cNvCxnSpPr/>
      </xdr:nvCxnSpPr>
      <xdr:spPr>
        <a:xfrm>
          <a:off x="9315450" y="8524875"/>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xdr:row>
      <xdr:rowOff>0</xdr:rowOff>
    </xdr:from>
    <xdr:to>
      <xdr:col>25</xdr:col>
      <xdr:colOff>0</xdr:colOff>
      <xdr:row>10</xdr:row>
      <xdr:rowOff>142875</xdr:rowOff>
    </xdr:to>
    <xdr:cxnSp macro="">
      <xdr:nvCxnSpPr>
        <xdr:cNvPr id="62" name="直線コネクタ 61"/>
        <xdr:cNvCxnSpPr/>
      </xdr:nvCxnSpPr>
      <xdr:spPr>
        <a:xfrm>
          <a:off x="19878675" y="1238250"/>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11</xdr:row>
      <xdr:rowOff>0</xdr:rowOff>
    </xdr:from>
    <xdr:to>
      <xdr:col>25</xdr:col>
      <xdr:colOff>0</xdr:colOff>
      <xdr:row>15</xdr:row>
      <xdr:rowOff>142875</xdr:rowOff>
    </xdr:to>
    <xdr:cxnSp macro="">
      <xdr:nvCxnSpPr>
        <xdr:cNvPr id="63" name="直線コネクタ 62"/>
        <xdr:cNvCxnSpPr/>
      </xdr:nvCxnSpPr>
      <xdr:spPr>
        <a:xfrm>
          <a:off x="19878675" y="2047875"/>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41</xdr:row>
      <xdr:rowOff>0</xdr:rowOff>
    </xdr:from>
    <xdr:to>
      <xdr:col>25</xdr:col>
      <xdr:colOff>0</xdr:colOff>
      <xdr:row>45</xdr:row>
      <xdr:rowOff>142875</xdr:rowOff>
    </xdr:to>
    <xdr:cxnSp macro="">
      <xdr:nvCxnSpPr>
        <xdr:cNvPr id="64" name="直線コネクタ 63"/>
        <xdr:cNvCxnSpPr/>
      </xdr:nvCxnSpPr>
      <xdr:spPr>
        <a:xfrm>
          <a:off x="19878675" y="6905625"/>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46</xdr:row>
      <xdr:rowOff>0</xdr:rowOff>
    </xdr:from>
    <xdr:to>
      <xdr:col>25</xdr:col>
      <xdr:colOff>0</xdr:colOff>
      <xdr:row>50</xdr:row>
      <xdr:rowOff>142875</xdr:rowOff>
    </xdr:to>
    <xdr:cxnSp macro="">
      <xdr:nvCxnSpPr>
        <xdr:cNvPr id="65" name="直線コネクタ 64"/>
        <xdr:cNvCxnSpPr/>
      </xdr:nvCxnSpPr>
      <xdr:spPr>
        <a:xfrm>
          <a:off x="19878675" y="7715250"/>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76</xdr:row>
      <xdr:rowOff>0</xdr:rowOff>
    </xdr:from>
    <xdr:to>
      <xdr:col>25</xdr:col>
      <xdr:colOff>0</xdr:colOff>
      <xdr:row>80</xdr:row>
      <xdr:rowOff>142875</xdr:rowOff>
    </xdr:to>
    <xdr:cxnSp macro="">
      <xdr:nvCxnSpPr>
        <xdr:cNvPr id="66" name="直線コネクタ 65"/>
        <xdr:cNvCxnSpPr/>
      </xdr:nvCxnSpPr>
      <xdr:spPr>
        <a:xfrm>
          <a:off x="19878675" y="12573000"/>
          <a:ext cx="1190625" cy="7905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134143</xdr:colOff>
      <xdr:row>0</xdr:row>
      <xdr:rowOff>38100</xdr:rowOff>
    </xdr:from>
    <xdr:to>
      <xdr:col>15</xdr:col>
      <xdr:colOff>1247775</xdr:colOff>
      <xdr:row>2</xdr:row>
      <xdr:rowOff>95250</xdr:rowOff>
    </xdr:to>
    <xdr:grpSp>
      <xdr:nvGrpSpPr>
        <xdr:cNvPr id="39" name="グループ化 38"/>
        <xdr:cNvGrpSpPr/>
      </xdr:nvGrpSpPr>
      <xdr:grpSpPr>
        <a:xfrm>
          <a:off x="134143" y="38100"/>
          <a:ext cx="17210882" cy="1181100"/>
          <a:chOff x="134143" y="38100"/>
          <a:chExt cx="17210882" cy="1181100"/>
        </a:xfrm>
      </xdr:grpSpPr>
      <xdr:pic>
        <xdr:nvPicPr>
          <xdr:cNvPr id="3"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6136" y="143086"/>
            <a:ext cx="626075" cy="7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図 1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r="-2045"/>
          <a:stretch>
            <a:fillRect/>
          </a:stretch>
        </xdr:blipFill>
        <xdr:spPr bwMode="auto">
          <a:xfrm>
            <a:off x="14290245" y="283331"/>
            <a:ext cx="1768133" cy="711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図 5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7508" b="-2"/>
          <a:stretch>
            <a:fillRect/>
          </a:stretch>
        </xdr:blipFill>
        <xdr:spPr bwMode="auto">
          <a:xfrm rot="20862108">
            <a:off x="5781672" y="333646"/>
            <a:ext cx="0" cy="188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図 832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76631" y="138487"/>
            <a:ext cx="1041007" cy="203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5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971665" y="283331"/>
            <a:ext cx="231412" cy="171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図 5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433849" y="538534"/>
            <a:ext cx="142784" cy="21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図 68"/>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31074" y="376679"/>
            <a:ext cx="235616" cy="257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図 6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5796508" y="615835"/>
            <a:ext cx="380054" cy="270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図 61"/>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414234" y="283331"/>
            <a:ext cx="146918" cy="272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68"/>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00384" y="500272"/>
            <a:ext cx="377981" cy="266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8319"/>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8231"/>
          <a:stretch>
            <a:fillRect/>
          </a:stretch>
        </xdr:blipFill>
        <xdr:spPr bwMode="auto">
          <a:xfrm flipH="1">
            <a:off x="17002288" y="314573"/>
            <a:ext cx="342737" cy="477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8323"/>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6401238" y="344347"/>
            <a:ext cx="580840" cy="294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1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194271" y="478535"/>
            <a:ext cx="322032" cy="27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1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965039" y="315392"/>
            <a:ext cx="326136" cy="282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17"/>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244727" y="328043"/>
            <a:ext cx="322461" cy="276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8" name="図 17"/>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724683" y="285176"/>
            <a:ext cx="233748" cy="195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17"/>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749973" y="283331"/>
            <a:ext cx="317462" cy="259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図 13"/>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34143" y="166931"/>
            <a:ext cx="1222363" cy="10522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図 2061"/>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r="-23334"/>
          <a:stretch>
            <a:fillRect/>
          </a:stretch>
        </xdr:blipFill>
        <xdr:spPr bwMode="auto">
          <a:xfrm flipH="1">
            <a:off x="5209999" y="439160"/>
            <a:ext cx="216037" cy="386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2" name="図 6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471925" y="532624"/>
            <a:ext cx="304801" cy="215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68"/>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48826" y="136073"/>
            <a:ext cx="301239" cy="2137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図 61"/>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50655" y="265995"/>
            <a:ext cx="100712" cy="182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2063"/>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764331" y="111920"/>
            <a:ext cx="1241655" cy="71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図 17"/>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549120" y="175802"/>
            <a:ext cx="331512" cy="281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17"/>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052919" y="582703"/>
            <a:ext cx="333723" cy="283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6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89641" y="283331"/>
            <a:ext cx="383911" cy="271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図 68"/>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637915" y="329737"/>
            <a:ext cx="383410" cy="269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0" name="図 61"/>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4542363" y="344511"/>
            <a:ext cx="109099" cy="1984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図 17"/>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0481204" y="616834"/>
            <a:ext cx="238586" cy="20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図 17"/>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rot="3343551">
            <a:off x="16217379" y="53563"/>
            <a:ext cx="223258" cy="192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3" name="図 17"/>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3526056" y="261291"/>
            <a:ext cx="420030" cy="343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4" name="図 55"/>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129206" y="329660"/>
            <a:ext cx="881515" cy="5740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5" name="図 59"/>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1828181" y="190358"/>
            <a:ext cx="1214463" cy="7875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図 63"/>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9425831" y="128376"/>
            <a:ext cx="827162" cy="80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206375</xdr:colOff>
      <xdr:row>31</xdr:row>
      <xdr:rowOff>206375</xdr:rowOff>
    </xdr:from>
    <xdr:to>
      <xdr:col>22</xdr:col>
      <xdr:colOff>254000</xdr:colOff>
      <xdr:row>50</xdr:row>
      <xdr:rowOff>101600</xdr:rowOff>
    </xdr:to>
    <xdr:pic>
      <xdr:nvPicPr>
        <xdr:cNvPr id="10324"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09625" y="8239125"/>
          <a:ext cx="6397625"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103910</xdr:colOff>
      <xdr:row>25</xdr:row>
      <xdr:rowOff>86590</xdr:rowOff>
    </xdr:from>
    <xdr:to>
      <xdr:col>22</xdr:col>
      <xdr:colOff>936914</xdr:colOff>
      <xdr:row>46</xdr:row>
      <xdr:rowOff>172315</xdr:rowOff>
    </xdr:to>
    <xdr:pic>
      <xdr:nvPicPr>
        <xdr:cNvPr id="13395"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73546" y="6788726"/>
          <a:ext cx="7188777" cy="5177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3"/>
  <sheetViews>
    <sheetView tabSelected="1" view="pageBreakPreview" zoomScale="50" zoomScaleNormal="100" zoomScaleSheetLayoutView="50" workbookViewId="0">
      <selection activeCell="A2" sqref="A2:A6"/>
    </sheetView>
  </sheetViews>
  <sheetFormatPr defaultRowHeight="13.5" x14ac:dyDescent="0.15"/>
  <cols>
    <col min="1" max="1" width="4.5" style="169" bestFit="1" customWidth="1"/>
    <col min="2" max="2" width="3.375" style="168" bestFit="1" customWidth="1"/>
    <col min="3" max="3" width="26.625" style="168" customWidth="1"/>
    <col min="4" max="5" width="15.625" style="168" customWidth="1"/>
    <col min="6" max="6" width="16.875" style="168" customWidth="1"/>
    <col min="7" max="7" width="10.625" style="168" customWidth="1"/>
    <col min="8" max="8" width="7.125" style="279" bestFit="1" customWidth="1"/>
    <col min="9" max="9" width="6.625" style="168" customWidth="1"/>
    <col min="10" max="10" width="8.625" style="279" bestFit="1" customWidth="1"/>
    <col min="11" max="11" width="6.625" style="168" customWidth="1"/>
    <col min="12" max="12" width="15.625" style="168" customWidth="1"/>
    <col min="13" max="13" width="2.25" style="168" customWidth="1"/>
    <col min="14" max="14" width="4.5" style="356" bestFit="1" customWidth="1"/>
    <col min="15" max="15" width="3.375" style="168" bestFit="1" customWidth="1"/>
    <col min="16" max="16" width="26.625" style="168" customWidth="1"/>
    <col min="17" max="18" width="15.625" style="168" customWidth="1"/>
    <col min="19" max="19" width="16.875" style="168" customWidth="1"/>
    <col min="20" max="20" width="10.625" style="168" customWidth="1"/>
    <col min="21" max="21" width="7.125" style="279" customWidth="1"/>
    <col min="22" max="22" width="6.625" style="168" customWidth="1"/>
    <col min="23" max="23" width="7.125" style="279" bestFit="1" customWidth="1"/>
    <col min="24" max="24" width="6.625" style="168" customWidth="1"/>
    <col min="25" max="25" width="15.625" style="168" customWidth="1"/>
    <col min="26" max="16384" width="9" style="168"/>
  </cols>
  <sheetData>
    <row r="1" spans="1:25" ht="33.75" customHeight="1" x14ac:dyDescent="0.15">
      <c r="N1" s="169"/>
    </row>
    <row r="2" spans="1:25" s="169" customFormat="1" ht="12.75" customHeight="1" x14ac:dyDescent="0.15">
      <c r="A2" s="280" t="s">
        <v>462</v>
      </c>
      <c r="B2" s="281" t="s">
        <v>463</v>
      </c>
      <c r="C2" s="282"/>
      <c r="D2" s="283" t="s">
        <v>464</v>
      </c>
      <c r="E2" s="283"/>
      <c r="F2" s="283"/>
      <c r="G2" s="284"/>
      <c r="H2" s="285" t="s">
        <v>465</v>
      </c>
      <c r="I2" s="286" t="s">
        <v>466</v>
      </c>
      <c r="J2" s="285" t="s">
        <v>467</v>
      </c>
      <c r="K2" s="286" t="s">
        <v>466</v>
      </c>
      <c r="L2" s="287"/>
      <c r="M2" s="288"/>
      <c r="N2" s="280" t="s">
        <v>462</v>
      </c>
      <c r="O2" s="281" t="s">
        <v>463</v>
      </c>
      <c r="P2" s="282"/>
      <c r="Q2" s="283" t="s">
        <v>464</v>
      </c>
      <c r="R2" s="283"/>
      <c r="S2" s="283"/>
      <c r="T2" s="284"/>
      <c r="U2" s="285" t="s">
        <v>465</v>
      </c>
      <c r="V2" s="286" t="s">
        <v>466</v>
      </c>
      <c r="W2" s="285" t="s">
        <v>467</v>
      </c>
      <c r="X2" s="286" t="s">
        <v>466</v>
      </c>
      <c r="Y2" s="287"/>
    </row>
    <row r="3" spans="1:25" s="169" customFormat="1" ht="12.75" customHeight="1" x14ac:dyDescent="0.15">
      <c r="A3" s="280"/>
      <c r="B3" s="281"/>
      <c r="C3" s="282"/>
      <c r="D3" s="289" t="s">
        <v>468</v>
      </c>
      <c r="E3" s="290" t="s">
        <v>469</v>
      </c>
      <c r="F3" s="291" t="s">
        <v>470</v>
      </c>
      <c r="G3" s="292" t="s">
        <v>471</v>
      </c>
      <c r="H3" s="285"/>
      <c r="I3" s="286" t="s">
        <v>472</v>
      </c>
      <c r="J3" s="285"/>
      <c r="K3" s="286" t="s">
        <v>472</v>
      </c>
      <c r="L3" s="293" t="s">
        <v>473</v>
      </c>
      <c r="M3" s="288"/>
      <c r="N3" s="280"/>
      <c r="O3" s="281"/>
      <c r="P3" s="282"/>
      <c r="Q3" s="289" t="s">
        <v>468</v>
      </c>
      <c r="R3" s="290" t="s">
        <v>469</v>
      </c>
      <c r="S3" s="291" t="s">
        <v>470</v>
      </c>
      <c r="T3" s="292" t="s">
        <v>471</v>
      </c>
      <c r="U3" s="285"/>
      <c r="V3" s="286" t="s">
        <v>472</v>
      </c>
      <c r="W3" s="285"/>
      <c r="X3" s="286" t="s">
        <v>472</v>
      </c>
      <c r="Y3" s="293" t="s">
        <v>473</v>
      </c>
    </row>
    <row r="4" spans="1:25" s="169" customFormat="1" ht="12.75" customHeight="1" x14ac:dyDescent="0.15">
      <c r="A4" s="280"/>
      <c r="B4" s="281"/>
      <c r="C4" s="282"/>
      <c r="D4" s="289"/>
      <c r="E4" s="290"/>
      <c r="F4" s="291"/>
      <c r="G4" s="292"/>
      <c r="H4" s="285"/>
      <c r="I4" s="286" t="s">
        <v>474</v>
      </c>
      <c r="J4" s="285"/>
      <c r="K4" s="286" t="s">
        <v>474</v>
      </c>
      <c r="L4" s="293"/>
      <c r="M4" s="288"/>
      <c r="N4" s="280"/>
      <c r="O4" s="281"/>
      <c r="P4" s="282"/>
      <c r="Q4" s="289"/>
      <c r="R4" s="290"/>
      <c r="S4" s="291"/>
      <c r="T4" s="292"/>
      <c r="U4" s="285"/>
      <c r="V4" s="286" t="s">
        <v>474</v>
      </c>
      <c r="W4" s="285"/>
      <c r="X4" s="286" t="s">
        <v>474</v>
      </c>
      <c r="Y4" s="293"/>
    </row>
    <row r="5" spans="1:25" s="169" customFormat="1" ht="12.75" customHeight="1" x14ac:dyDescent="0.15">
      <c r="A5" s="280"/>
      <c r="B5" s="281"/>
      <c r="C5" s="282"/>
      <c r="D5" s="289"/>
      <c r="E5" s="290"/>
      <c r="F5" s="291"/>
      <c r="G5" s="292"/>
      <c r="H5" s="285"/>
      <c r="I5" s="286" t="s">
        <v>475</v>
      </c>
      <c r="J5" s="285"/>
      <c r="K5" s="286" t="s">
        <v>475</v>
      </c>
      <c r="L5" s="293"/>
      <c r="M5" s="288"/>
      <c r="N5" s="280"/>
      <c r="O5" s="281"/>
      <c r="P5" s="282"/>
      <c r="Q5" s="289"/>
      <c r="R5" s="290"/>
      <c r="S5" s="291"/>
      <c r="T5" s="292"/>
      <c r="U5" s="285"/>
      <c r="V5" s="286" t="s">
        <v>475</v>
      </c>
      <c r="W5" s="285"/>
      <c r="X5" s="286" t="s">
        <v>475</v>
      </c>
      <c r="Y5" s="293"/>
    </row>
    <row r="6" spans="1:25" s="169" customFormat="1" ht="12.75" customHeight="1" x14ac:dyDescent="0.15">
      <c r="A6" s="280"/>
      <c r="B6" s="281"/>
      <c r="C6" s="282"/>
      <c r="D6" s="289"/>
      <c r="E6" s="290"/>
      <c r="F6" s="291"/>
      <c r="G6" s="292"/>
      <c r="H6" s="285"/>
      <c r="I6" s="286" t="s">
        <v>476</v>
      </c>
      <c r="J6" s="285"/>
      <c r="K6" s="286" t="s">
        <v>476</v>
      </c>
      <c r="L6" s="293"/>
      <c r="M6" s="288"/>
      <c r="N6" s="280"/>
      <c r="O6" s="281"/>
      <c r="P6" s="282"/>
      <c r="Q6" s="289"/>
      <c r="R6" s="290"/>
      <c r="S6" s="291"/>
      <c r="T6" s="292"/>
      <c r="U6" s="285"/>
      <c r="V6" s="286" t="s">
        <v>476</v>
      </c>
      <c r="W6" s="285"/>
      <c r="X6" s="286" t="s">
        <v>476</v>
      </c>
      <c r="Y6" s="293"/>
    </row>
    <row r="7" spans="1:25" ht="12.75" customHeight="1" x14ac:dyDescent="0.15">
      <c r="A7" s="294">
        <v>1</v>
      </c>
      <c r="B7" s="294" t="s">
        <v>314</v>
      </c>
      <c r="C7" s="295" t="s">
        <v>40</v>
      </c>
      <c r="D7" s="296" t="s">
        <v>477</v>
      </c>
      <c r="E7" s="296" t="s">
        <v>478</v>
      </c>
      <c r="F7" s="296" t="s">
        <v>479</v>
      </c>
      <c r="G7" s="297" t="s">
        <v>480</v>
      </c>
      <c r="H7" s="298">
        <v>687</v>
      </c>
      <c r="I7" s="299" t="s">
        <v>481</v>
      </c>
      <c r="J7" s="298">
        <f>IF(H7="","",H7*0.75)</f>
        <v>515.25</v>
      </c>
      <c r="K7" s="299" t="s">
        <v>481</v>
      </c>
      <c r="L7" s="300" t="s">
        <v>77</v>
      </c>
      <c r="M7" s="301"/>
      <c r="N7" s="294">
        <v>16</v>
      </c>
      <c r="O7" s="294" t="s">
        <v>319</v>
      </c>
      <c r="P7" s="302" t="s">
        <v>482</v>
      </c>
      <c r="Q7" s="296" t="s">
        <v>483</v>
      </c>
      <c r="R7" s="296" t="s">
        <v>484</v>
      </c>
      <c r="S7" s="296" t="s">
        <v>485</v>
      </c>
      <c r="T7" s="297" t="s">
        <v>486</v>
      </c>
      <c r="U7" s="298">
        <v>569</v>
      </c>
      <c r="V7" s="299" t="s">
        <v>481</v>
      </c>
      <c r="W7" s="298">
        <f>IF(U7="","",U7*0.75)</f>
        <v>426.75</v>
      </c>
      <c r="X7" s="299" t="s">
        <v>481</v>
      </c>
      <c r="Y7" s="300"/>
    </row>
    <row r="8" spans="1:25" ht="12.75" customHeight="1" x14ac:dyDescent="0.15">
      <c r="A8" s="294"/>
      <c r="B8" s="294"/>
      <c r="C8" s="303" t="s">
        <v>61</v>
      </c>
      <c r="D8" s="296"/>
      <c r="E8" s="296"/>
      <c r="F8" s="296"/>
      <c r="G8" s="297"/>
      <c r="H8" s="304">
        <v>24</v>
      </c>
      <c r="I8" s="305" t="s">
        <v>487</v>
      </c>
      <c r="J8" s="304">
        <f>IF(H8="","",ROUND(H8*0.75,2))</f>
        <v>18</v>
      </c>
      <c r="K8" s="305" t="s">
        <v>487</v>
      </c>
      <c r="L8" s="306" t="s">
        <v>488</v>
      </c>
      <c r="M8" s="181"/>
      <c r="N8" s="307"/>
      <c r="O8" s="294"/>
      <c r="P8" s="303" t="s">
        <v>489</v>
      </c>
      <c r="Q8" s="296"/>
      <c r="R8" s="296"/>
      <c r="S8" s="296"/>
      <c r="T8" s="297"/>
      <c r="U8" s="304">
        <v>22.6</v>
      </c>
      <c r="V8" s="305" t="s">
        <v>487</v>
      </c>
      <c r="W8" s="304">
        <f>IF(U8="","",ROUND(U8*0.75,2))</f>
        <v>16.95</v>
      </c>
      <c r="X8" s="305" t="s">
        <v>487</v>
      </c>
      <c r="Y8" s="306"/>
    </row>
    <row r="9" spans="1:25" ht="12.75" customHeight="1" x14ac:dyDescent="0.15">
      <c r="A9" s="294"/>
      <c r="B9" s="294"/>
      <c r="C9" s="303" t="s">
        <v>490</v>
      </c>
      <c r="D9" s="296"/>
      <c r="E9" s="296"/>
      <c r="F9" s="296"/>
      <c r="G9" s="297"/>
      <c r="H9" s="304">
        <v>22.8</v>
      </c>
      <c r="I9" s="305" t="s">
        <v>487</v>
      </c>
      <c r="J9" s="304">
        <f>IF(H9="","",ROUND(H9*0.75,2))</f>
        <v>17.100000000000001</v>
      </c>
      <c r="K9" s="305" t="s">
        <v>487</v>
      </c>
      <c r="L9" s="306" t="s">
        <v>491</v>
      </c>
      <c r="M9" s="181"/>
      <c r="N9" s="307"/>
      <c r="O9" s="294"/>
      <c r="P9" s="303" t="s">
        <v>492</v>
      </c>
      <c r="Q9" s="296"/>
      <c r="R9" s="296"/>
      <c r="S9" s="296"/>
      <c r="T9" s="297"/>
      <c r="U9" s="304">
        <v>16.8</v>
      </c>
      <c r="V9" s="305" t="s">
        <v>487</v>
      </c>
      <c r="W9" s="304">
        <f>IF(U9="","",ROUND(U9*0.75,2))</f>
        <v>12.6</v>
      </c>
      <c r="X9" s="305" t="s">
        <v>487</v>
      </c>
      <c r="Y9" s="306"/>
    </row>
    <row r="10" spans="1:25" ht="12.75" customHeight="1" x14ac:dyDescent="0.15">
      <c r="A10" s="294"/>
      <c r="B10" s="294"/>
      <c r="C10" s="303" t="s">
        <v>72</v>
      </c>
      <c r="D10" s="296"/>
      <c r="E10" s="296"/>
      <c r="F10" s="296"/>
      <c r="G10" s="297"/>
      <c r="H10" s="304">
        <v>93</v>
      </c>
      <c r="I10" s="305" t="s">
        <v>487</v>
      </c>
      <c r="J10" s="304">
        <f>IF(H10="","",ROUND(H10*0.75,2))</f>
        <v>69.75</v>
      </c>
      <c r="K10" s="305" t="s">
        <v>487</v>
      </c>
      <c r="L10" s="306"/>
      <c r="M10" s="181"/>
      <c r="N10" s="307"/>
      <c r="O10" s="294"/>
      <c r="P10" s="303" t="s">
        <v>493</v>
      </c>
      <c r="Q10" s="296"/>
      <c r="R10" s="296"/>
      <c r="S10" s="296"/>
      <c r="T10" s="297"/>
      <c r="U10" s="304">
        <v>79.3</v>
      </c>
      <c r="V10" s="305" t="s">
        <v>487</v>
      </c>
      <c r="W10" s="304">
        <f>IF(U10="","",ROUND(U10*0.75,2))</f>
        <v>59.48</v>
      </c>
      <c r="X10" s="305" t="s">
        <v>487</v>
      </c>
      <c r="Y10" s="306"/>
    </row>
    <row r="11" spans="1:25" ht="12.75" customHeight="1" x14ac:dyDescent="0.15">
      <c r="A11" s="294"/>
      <c r="B11" s="294"/>
      <c r="C11" s="308"/>
      <c r="D11" s="296"/>
      <c r="E11" s="296"/>
      <c r="F11" s="296"/>
      <c r="G11" s="297"/>
      <c r="H11" s="309">
        <v>1.5</v>
      </c>
      <c r="I11" s="310" t="s">
        <v>487</v>
      </c>
      <c r="J11" s="309">
        <f>IF(H11="","",ROUND(H11*0.75,2))</f>
        <v>1.1299999999999999</v>
      </c>
      <c r="K11" s="310" t="s">
        <v>487</v>
      </c>
      <c r="L11" s="311"/>
      <c r="M11" s="181"/>
      <c r="N11" s="307"/>
      <c r="O11" s="294"/>
      <c r="P11" s="308"/>
      <c r="Q11" s="296"/>
      <c r="R11" s="296"/>
      <c r="S11" s="296"/>
      <c r="T11" s="297"/>
      <c r="U11" s="309">
        <v>1.4</v>
      </c>
      <c r="V11" s="310" t="s">
        <v>487</v>
      </c>
      <c r="W11" s="309">
        <f>IF(U11="","",ROUND(U11*0.75,2))</f>
        <v>1.05</v>
      </c>
      <c r="X11" s="310" t="s">
        <v>487</v>
      </c>
      <c r="Y11" s="311"/>
    </row>
    <row r="12" spans="1:25" ht="12.75" customHeight="1" x14ac:dyDescent="0.15">
      <c r="A12" s="285">
        <v>2</v>
      </c>
      <c r="B12" s="312" t="s">
        <v>319</v>
      </c>
      <c r="C12" s="302" t="s">
        <v>482</v>
      </c>
      <c r="D12" s="296" t="s">
        <v>483</v>
      </c>
      <c r="E12" s="296" t="s">
        <v>484</v>
      </c>
      <c r="F12" s="296" t="s">
        <v>485</v>
      </c>
      <c r="G12" s="297" t="s">
        <v>486</v>
      </c>
      <c r="H12" s="313">
        <v>569</v>
      </c>
      <c r="I12" s="314" t="s">
        <v>494</v>
      </c>
      <c r="J12" s="298">
        <f>IF(H12="","",H12*0.75)</f>
        <v>426.75</v>
      </c>
      <c r="K12" s="314" t="s">
        <v>494</v>
      </c>
      <c r="L12" s="300"/>
      <c r="M12" s="180"/>
      <c r="N12" s="294">
        <v>17</v>
      </c>
      <c r="O12" s="294" t="s">
        <v>348</v>
      </c>
      <c r="P12" s="315" t="s">
        <v>495</v>
      </c>
      <c r="Q12" s="296" t="s">
        <v>496</v>
      </c>
      <c r="R12" s="296" t="s">
        <v>497</v>
      </c>
      <c r="S12" s="296" t="s">
        <v>498</v>
      </c>
      <c r="T12" s="297" t="s">
        <v>499</v>
      </c>
      <c r="U12" s="313">
        <v>641</v>
      </c>
      <c r="V12" s="314" t="s">
        <v>494</v>
      </c>
      <c r="W12" s="298">
        <f>IF(U12="","",U12*0.75)</f>
        <v>480.75</v>
      </c>
      <c r="X12" s="314" t="s">
        <v>494</v>
      </c>
      <c r="Y12" s="300"/>
    </row>
    <row r="13" spans="1:25" ht="12.75" customHeight="1" x14ac:dyDescent="0.15">
      <c r="A13" s="285"/>
      <c r="B13" s="312"/>
      <c r="C13" s="303" t="s">
        <v>489</v>
      </c>
      <c r="D13" s="316"/>
      <c r="E13" s="316"/>
      <c r="F13" s="296"/>
      <c r="G13" s="297"/>
      <c r="H13" s="304">
        <v>22.6</v>
      </c>
      <c r="I13" s="303" t="s">
        <v>487</v>
      </c>
      <c r="J13" s="304">
        <f t="shared" ref="J13:J76" si="0">IF(H13="","",ROUND(H13*0.75,2))</f>
        <v>16.95</v>
      </c>
      <c r="K13" s="303" t="s">
        <v>487</v>
      </c>
      <c r="L13" s="306"/>
      <c r="M13" s="180"/>
      <c r="N13" s="294"/>
      <c r="O13" s="294"/>
      <c r="P13" s="303" t="s">
        <v>500</v>
      </c>
      <c r="Q13" s="316"/>
      <c r="R13" s="316"/>
      <c r="S13" s="296"/>
      <c r="T13" s="297"/>
      <c r="U13" s="304">
        <v>25.4</v>
      </c>
      <c r="V13" s="303" t="s">
        <v>487</v>
      </c>
      <c r="W13" s="304">
        <f t="shared" ref="W13:W76" si="1">IF(U13="","",ROUND(U13*0.75,2))</f>
        <v>19.05</v>
      </c>
      <c r="X13" s="303" t="s">
        <v>487</v>
      </c>
      <c r="Y13" s="306"/>
    </row>
    <row r="14" spans="1:25" ht="12.75" customHeight="1" x14ac:dyDescent="0.15">
      <c r="A14" s="285"/>
      <c r="B14" s="312"/>
      <c r="C14" s="303" t="s">
        <v>492</v>
      </c>
      <c r="D14" s="316"/>
      <c r="E14" s="316"/>
      <c r="F14" s="296"/>
      <c r="G14" s="297"/>
      <c r="H14" s="304">
        <v>16.8</v>
      </c>
      <c r="I14" s="303" t="s">
        <v>487</v>
      </c>
      <c r="J14" s="304">
        <f t="shared" si="0"/>
        <v>12.6</v>
      </c>
      <c r="K14" s="303" t="s">
        <v>487</v>
      </c>
      <c r="L14" s="306"/>
      <c r="M14" s="180"/>
      <c r="N14" s="294"/>
      <c r="O14" s="294"/>
      <c r="P14" s="303" t="s">
        <v>501</v>
      </c>
      <c r="Q14" s="316"/>
      <c r="R14" s="316"/>
      <c r="S14" s="296"/>
      <c r="T14" s="297"/>
      <c r="U14" s="304">
        <v>20.399999999999999</v>
      </c>
      <c r="V14" s="303" t="s">
        <v>487</v>
      </c>
      <c r="W14" s="304">
        <f t="shared" si="1"/>
        <v>15.3</v>
      </c>
      <c r="X14" s="303" t="s">
        <v>487</v>
      </c>
      <c r="Y14" s="306"/>
    </row>
    <row r="15" spans="1:25" ht="12.75" customHeight="1" x14ac:dyDescent="0.15">
      <c r="A15" s="285"/>
      <c r="B15" s="312"/>
      <c r="C15" s="303" t="s">
        <v>105</v>
      </c>
      <c r="D15" s="316"/>
      <c r="E15" s="316"/>
      <c r="F15" s="296"/>
      <c r="G15" s="297"/>
      <c r="H15" s="304">
        <v>79.3</v>
      </c>
      <c r="I15" s="303" t="s">
        <v>487</v>
      </c>
      <c r="J15" s="304">
        <f t="shared" si="0"/>
        <v>59.48</v>
      </c>
      <c r="K15" s="303" t="s">
        <v>487</v>
      </c>
      <c r="L15" s="306"/>
      <c r="M15" s="180"/>
      <c r="N15" s="294"/>
      <c r="O15" s="294"/>
      <c r="P15" s="303"/>
      <c r="Q15" s="316"/>
      <c r="R15" s="316"/>
      <c r="S15" s="296"/>
      <c r="T15" s="297"/>
      <c r="U15" s="304">
        <v>87.1</v>
      </c>
      <c r="V15" s="303" t="s">
        <v>487</v>
      </c>
      <c r="W15" s="304">
        <f t="shared" si="1"/>
        <v>65.33</v>
      </c>
      <c r="X15" s="303" t="s">
        <v>487</v>
      </c>
      <c r="Y15" s="306"/>
    </row>
    <row r="16" spans="1:25" ht="12.75" customHeight="1" x14ac:dyDescent="0.15">
      <c r="A16" s="285"/>
      <c r="B16" s="312"/>
      <c r="C16" s="308"/>
      <c r="D16" s="316"/>
      <c r="E16" s="316"/>
      <c r="F16" s="296"/>
      <c r="G16" s="297"/>
      <c r="H16" s="309">
        <v>1.4</v>
      </c>
      <c r="I16" s="308" t="s">
        <v>502</v>
      </c>
      <c r="J16" s="309">
        <f t="shared" si="0"/>
        <v>1.05</v>
      </c>
      <c r="K16" s="308" t="s">
        <v>502</v>
      </c>
      <c r="L16" s="311"/>
      <c r="M16" s="180"/>
      <c r="N16" s="294"/>
      <c r="O16" s="294"/>
      <c r="P16" s="308"/>
      <c r="Q16" s="316"/>
      <c r="R16" s="316"/>
      <c r="S16" s="296"/>
      <c r="T16" s="297"/>
      <c r="U16" s="309">
        <v>2.7</v>
      </c>
      <c r="V16" s="308" t="s">
        <v>502</v>
      </c>
      <c r="W16" s="309">
        <f t="shared" si="1"/>
        <v>2.0299999999999998</v>
      </c>
      <c r="X16" s="308" t="s">
        <v>502</v>
      </c>
      <c r="Y16" s="311"/>
    </row>
    <row r="17" spans="1:25" ht="12.75" customHeight="1" x14ac:dyDescent="0.15">
      <c r="A17" s="285">
        <v>3</v>
      </c>
      <c r="B17" s="312" t="s">
        <v>348</v>
      </c>
      <c r="C17" s="315" t="s">
        <v>495</v>
      </c>
      <c r="D17" s="296" t="s">
        <v>496</v>
      </c>
      <c r="E17" s="296" t="s">
        <v>497</v>
      </c>
      <c r="F17" s="296" t="s">
        <v>498</v>
      </c>
      <c r="G17" s="297" t="s">
        <v>499</v>
      </c>
      <c r="H17" s="313">
        <v>641</v>
      </c>
      <c r="I17" s="299" t="s">
        <v>481</v>
      </c>
      <c r="J17" s="298">
        <f>IF(H17="","",H17*0.75)</f>
        <v>480.75</v>
      </c>
      <c r="K17" s="299" t="s">
        <v>481</v>
      </c>
      <c r="L17" s="300"/>
      <c r="M17" s="301"/>
      <c r="N17" s="285">
        <v>18</v>
      </c>
      <c r="O17" s="312" t="s">
        <v>364</v>
      </c>
      <c r="P17" s="314" t="s">
        <v>128</v>
      </c>
      <c r="Q17" s="296" t="s">
        <v>503</v>
      </c>
      <c r="R17" s="296" t="s">
        <v>504</v>
      </c>
      <c r="S17" s="296" t="s">
        <v>505</v>
      </c>
      <c r="T17" s="297" t="s">
        <v>506</v>
      </c>
      <c r="U17" s="313">
        <v>591</v>
      </c>
      <c r="V17" s="299" t="s">
        <v>481</v>
      </c>
      <c r="W17" s="298">
        <f>IF(U17="","",U17*0.75)</f>
        <v>443.25</v>
      </c>
      <c r="X17" s="299" t="s">
        <v>481</v>
      </c>
      <c r="Y17" s="300" t="s">
        <v>507</v>
      </c>
    </row>
    <row r="18" spans="1:25" ht="12.75" customHeight="1" x14ac:dyDescent="0.15">
      <c r="A18" s="317"/>
      <c r="B18" s="312"/>
      <c r="C18" s="303" t="s">
        <v>500</v>
      </c>
      <c r="D18" s="296"/>
      <c r="E18" s="296"/>
      <c r="F18" s="296"/>
      <c r="G18" s="297"/>
      <c r="H18" s="304">
        <v>25.4</v>
      </c>
      <c r="I18" s="303" t="s">
        <v>487</v>
      </c>
      <c r="J18" s="304">
        <f>IF(H18="","",ROUND(H18*0.75,2))</f>
        <v>19.05</v>
      </c>
      <c r="K18" s="303" t="s">
        <v>487</v>
      </c>
      <c r="L18" s="306"/>
      <c r="M18" s="180"/>
      <c r="N18" s="317"/>
      <c r="O18" s="312"/>
      <c r="P18" s="318" t="s">
        <v>124</v>
      </c>
      <c r="Q18" s="296"/>
      <c r="R18" s="296"/>
      <c r="S18" s="296"/>
      <c r="T18" s="297"/>
      <c r="U18" s="304">
        <v>19.3</v>
      </c>
      <c r="V18" s="303" t="s">
        <v>487</v>
      </c>
      <c r="W18" s="304">
        <f>IF(U18="","",ROUND(U18*0.75,2))</f>
        <v>14.48</v>
      </c>
      <c r="X18" s="303" t="s">
        <v>487</v>
      </c>
      <c r="Y18" s="306" t="s">
        <v>508</v>
      </c>
    </row>
    <row r="19" spans="1:25" ht="12.75" customHeight="1" x14ac:dyDescent="0.15">
      <c r="A19" s="317"/>
      <c r="B19" s="312"/>
      <c r="C19" s="303" t="s">
        <v>501</v>
      </c>
      <c r="D19" s="296"/>
      <c r="E19" s="296"/>
      <c r="F19" s="296"/>
      <c r="G19" s="297"/>
      <c r="H19" s="304">
        <v>20.399999999999999</v>
      </c>
      <c r="I19" s="303" t="s">
        <v>487</v>
      </c>
      <c r="J19" s="304">
        <f t="shared" si="0"/>
        <v>15.3</v>
      </c>
      <c r="K19" s="303" t="s">
        <v>487</v>
      </c>
      <c r="L19" s="306"/>
      <c r="M19" s="180"/>
      <c r="N19" s="317"/>
      <c r="O19" s="312"/>
      <c r="P19" s="303" t="s">
        <v>115</v>
      </c>
      <c r="Q19" s="296"/>
      <c r="R19" s="296"/>
      <c r="S19" s="296"/>
      <c r="T19" s="297"/>
      <c r="U19" s="304">
        <v>19.8</v>
      </c>
      <c r="V19" s="303" t="s">
        <v>487</v>
      </c>
      <c r="W19" s="304">
        <f t="shared" si="1"/>
        <v>14.85</v>
      </c>
      <c r="X19" s="303" t="s">
        <v>487</v>
      </c>
      <c r="Y19" s="306"/>
    </row>
    <row r="20" spans="1:25" ht="12.75" customHeight="1" x14ac:dyDescent="0.15">
      <c r="A20" s="317"/>
      <c r="B20" s="312"/>
      <c r="C20" s="303"/>
      <c r="D20" s="296"/>
      <c r="E20" s="296"/>
      <c r="F20" s="296"/>
      <c r="G20" s="297"/>
      <c r="H20" s="304">
        <v>87.1</v>
      </c>
      <c r="I20" s="303" t="s">
        <v>487</v>
      </c>
      <c r="J20" s="304">
        <f t="shared" si="0"/>
        <v>65.33</v>
      </c>
      <c r="K20" s="303" t="s">
        <v>487</v>
      </c>
      <c r="L20" s="306"/>
      <c r="M20" s="180"/>
      <c r="N20" s="317"/>
      <c r="O20" s="312"/>
      <c r="P20" s="303"/>
      <c r="Q20" s="296"/>
      <c r="R20" s="296"/>
      <c r="S20" s="296"/>
      <c r="T20" s="297"/>
      <c r="U20" s="304">
        <v>82.7</v>
      </c>
      <c r="V20" s="303" t="s">
        <v>487</v>
      </c>
      <c r="W20" s="304">
        <f t="shared" si="1"/>
        <v>62.03</v>
      </c>
      <c r="X20" s="303" t="s">
        <v>487</v>
      </c>
      <c r="Y20" s="306"/>
    </row>
    <row r="21" spans="1:25" ht="12.75" customHeight="1" x14ac:dyDescent="0.15">
      <c r="A21" s="317"/>
      <c r="B21" s="312"/>
      <c r="C21" s="308"/>
      <c r="D21" s="296"/>
      <c r="E21" s="296"/>
      <c r="F21" s="296"/>
      <c r="G21" s="297"/>
      <c r="H21" s="309">
        <v>2.7</v>
      </c>
      <c r="I21" s="308" t="s">
        <v>487</v>
      </c>
      <c r="J21" s="309">
        <f t="shared" si="0"/>
        <v>2.0299999999999998</v>
      </c>
      <c r="K21" s="308" t="s">
        <v>487</v>
      </c>
      <c r="L21" s="311"/>
      <c r="M21" s="180"/>
      <c r="N21" s="317"/>
      <c r="O21" s="312"/>
      <c r="P21" s="308"/>
      <c r="Q21" s="296"/>
      <c r="R21" s="296"/>
      <c r="S21" s="296"/>
      <c r="T21" s="297"/>
      <c r="U21" s="309">
        <v>1.9</v>
      </c>
      <c r="V21" s="308" t="s">
        <v>487</v>
      </c>
      <c r="W21" s="309">
        <f t="shared" si="1"/>
        <v>1.43</v>
      </c>
      <c r="X21" s="308" t="s">
        <v>487</v>
      </c>
      <c r="Y21" s="311"/>
    </row>
    <row r="22" spans="1:25" ht="12.75" customHeight="1" x14ac:dyDescent="0.15">
      <c r="A22" s="285">
        <v>4</v>
      </c>
      <c r="B22" s="312" t="s">
        <v>364</v>
      </c>
      <c r="C22" s="314" t="s">
        <v>128</v>
      </c>
      <c r="D22" s="296" t="s">
        <v>503</v>
      </c>
      <c r="E22" s="296" t="s">
        <v>504</v>
      </c>
      <c r="F22" s="296" t="s">
        <v>505</v>
      </c>
      <c r="G22" s="297" t="s">
        <v>506</v>
      </c>
      <c r="H22" s="313">
        <v>591</v>
      </c>
      <c r="I22" s="299" t="s">
        <v>481</v>
      </c>
      <c r="J22" s="298">
        <f>IF(H22="","",H22*0.75)</f>
        <v>443.25</v>
      </c>
      <c r="K22" s="299" t="s">
        <v>481</v>
      </c>
      <c r="L22" s="300" t="s">
        <v>507</v>
      </c>
      <c r="M22" s="301"/>
      <c r="N22" s="294">
        <v>19</v>
      </c>
      <c r="O22" s="294" t="s">
        <v>378</v>
      </c>
      <c r="P22" s="319" t="s">
        <v>138</v>
      </c>
      <c r="Q22" s="296" t="s">
        <v>509</v>
      </c>
      <c r="R22" s="296" t="s">
        <v>510</v>
      </c>
      <c r="S22" s="296" t="s">
        <v>511</v>
      </c>
      <c r="T22" s="297" t="s">
        <v>512</v>
      </c>
      <c r="U22" s="313">
        <v>516</v>
      </c>
      <c r="V22" s="299" t="s">
        <v>481</v>
      </c>
      <c r="W22" s="298">
        <f>IF(U22="","",U22*0.75)</f>
        <v>387</v>
      </c>
      <c r="X22" s="299" t="s">
        <v>481</v>
      </c>
      <c r="Y22" s="300" t="s">
        <v>507</v>
      </c>
    </row>
    <row r="23" spans="1:25" ht="12.75" customHeight="1" x14ac:dyDescent="0.15">
      <c r="A23" s="317"/>
      <c r="B23" s="312"/>
      <c r="C23" s="318" t="s">
        <v>124</v>
      </c>
      <c r="D23" s="296"/>
      <c r="E23" s="296"/>
      <c r="F23" s="296"/>
      <c r="G23" s="297"/>
      <c r="H23" s="304">
        <v>19.3</v>
      </c>
      <c r="I23" s="303" t="s">
        <v>487</v>
      </c>
      <c r="J23" s="304">
        <f>IF(H23="","",ROUND(H23*0.75,2))</f>
        <v>14.48</v>
      </c>
      <c r="K23" s="303" t="s">
        <v>487</v>
      </c>
      <c r="L23" s="306" t="s">
        <v>513</v>
      </c>
      <c r="M23" s="180"/>
      <c r="N23" s="294"/>
      <c r="O23" s="294"/>
      <c r="P23" s="303" t="s">
        <v>142</v>
      </c>
      <c r="Q23" s="296"/>
      <c r="R23" s="296"/>
      <c r="S23" s="296"/>
      <c r="T23" s="297"/>
      <c r="U23" s="304">
        <v>20.399999999999999</v>
      </c>
      <c r="V23" s="303" t="s">
        <v>487</v>
      </c>
      <c r="W23" s="304">
        <f>IF(U23="","",ROUND(U23*0.75,2))</f>
        <v>15.3</v>
      </c>
      <c r="X23" s="303" t="s">
        <v>487</v>
      </c>
      <c r="Y23" s="306" t="s">
        <v>514</v>
      </c>
    </row>
    <row r="24" spans="1:25" ht="12.75" customHeight="1" x14ac:dyDescent="0.15">
      <c r="A24" s="317"/>
      <c r="B24" s="312"/>
      <c r="C24" s="303" t="s">
        <v>115</v>
      </c>
      <c r="D24" s="296"/>
      <c r="E24" s="296"/>
      <c r="F24" s="296"/>
      <c r="G24" s="297"/>
      <c r="H24" s="304">
        <v>19.8</v>
      </c>
      <c r="I24" s="303" t="s">
        <v>487</v>
      </c>
      <c r="J24" s="304">
        <f t="shared" si="0"/>
        <v>14.85</v>
      </c>
      <c r="K24" s="303" t="s">
        <v>487</v>
      </c>
      <c r="L24" s="306"/>
      <c r="M24" s="180"/>
      <c r="N24" s="294"/>
      <c r="O24" s="294"/>
      <c r="P24" s="303" t="s">
        <v>515</v>
      </c>
      <c r="Q24" s="296"/>
      <c r="R24" s="296"/>
      <c r="S24" s="296"/>
      <c r="T24" s="297"/>
      <c r="U24" s="304">
        <v>14.7</v>
      </c>
      <c r="V24" s="303" t="s">
        <v>487</v>
      </c>
      <c r="W24" s="304">
        <f t="shared" si="1"/>
        <v>11.03</v>
      </c>
      <c r="X24" s="303" t="s">
        <v>487</v>
      </c>
      <c r="Y24" s="306"/>
    </row>
    <row r="25" spans="1:25" ht="12.75" customHeight="1" x14ac:dyDescent="0.15">
      <c r="A25" s="317"/>
      <c r="B25" s="312"/>
      <c r="C25" s="303"/>
      <c r="D25" s="296"/>
      <c r="E25" s="296"/>
      <c r="F25" s="296"/>
      <c r="G25" s="297"/>
      <c r="H25" s="304">
        <v>82.7</v>
      </c>
      <c r="I25" s="303" t="s">
        <v>487</v>
      </c>
      <c r="J25" s="304">
        <f t="shared" si="0"/>
        <v>62.03</v>
      </c>
      <c r="K25" s="303" t="s">
        <v>487</v>
      </c>
      <c r="L25" s="306"/>
      <c r="M25" s="180"/>
      <c r="N25" s="294"/>
      <c r="O25" s="294"/>
      <c r="P25" s="303" t="s">
        <v>145</v>
      </c>
      <c r="Q25" s="296"/>
      <c r="R25" s="296"/>
      <c r="S25" s="296"/>
      <c r="T25" s="297"/>
      <c r="U25" s="304">
        <v>75</v>
      </c>
      <c r="V25" s="303" t="s">
        <v>487</v>
      </c>
      <c r="W25" s="304">
        <f t="shared" si="1"/>
        <v>56.25</v>
      </c>
      <c r="X25" s="303" t="s">
        <v>487</v>
      </c>
      <c r="Y25" s="306"/>
    </row>
    <row r="26" spans="1:25" ht="12.75" customHeight="1" x14ac:dyDescent="0.15">
      <c r="A26" s="317"/>
      <c r="B26" s="312"/>
      <c r="C26" s="308"/>
      <c r="D26" s="296"/>
      <c r="E26" s="296"/>
      <c r="F26" s="296"/>
      <c r="G26" s="297"/>
      <c r="H26" s="309">
        <v>1.9</v>
      </c>
      <c r="I26" s="308" t="s">
        <v>487</v>
      </c>
      <c r="J26" s="309">
        <f t="shared" si="0"/>
        <v>1.43</v>
      </c>
      <c r="K26" s="308" t="s">
        <v>487</v>
      </c>
      <c r="L26" s="311"/>
      <c r="M26" s="180"/>
      <c r="N26" s="294"/>
      <c r="O26" s="294"/>
      <c r="P26" s="308"/>
      <c r="Q26" s="296"/>
      <c r="R26" s="296"/>
      <c r="S26" s="296"/>
      <c r="T26" s="297"/>
      <c r="U26" s="309">
        <v>1.2</v>
      </c>
      <c r="V26" s="308" t="s">
        <v>487</v>
      </c>
      <c r="W26" s="309">
        <f t="shared" si="1"/>
        <v>0.9</v>
      </c>
      <c r="X26" s="308" t="s">
        <v>487</v>
      </c>
      <c r="Y26" s="311"/>
    </row>
    <row r="27" spans="1:25" ht="12.75" customHeight="1" x14ac:dyDescent="0.15">
      <c r="A27" s="285">
        <v>5</v>
      </c>
      <c r="B27" s="312" t="s">
        <v>378</v>
      </c>
      <c r="C27" s="319" t="s">
        <v>138</v>
      </c>
      <c r="D27" s="296" t="s">
        <v>509</v>
      </c>
      <c r="E27" s="296" t="s">
        <v>510</v>
      </c>
      <c r="F27" s="296" t="s">
        <v>511</v>
      </c>
      <c r="G27" s="297" t="s">
        <v>512</v>
      </c>
      <c r="H27" s="313">
        <v>516</v>
      </c>
      <c r="I27" s="299" t="s">
        <v>481</v>
      </c>
      <c r="J27" s="298">
        <f>IF(H27="","",H27*0.75)</f>
        <v>387</v>
      </c>
      <c r="K27" s="299" t="s">
        <v>481</v>
      </c>
      <c r="L27" s="300" t="s">
        <v>507</v>
      </c>
      <c r="M27" s="301"/>
      <c r="N27" s="294">
        <v>20</v>
      </c>
      <c r="O27" s="294" t="s">
        <v>100</v>
      </c>
      <c r="P27" s="320" t="s">
        <v>148</v>
      </c>
      <c r="Q27" s="296" t="s">
        <v>516</v>
      </c>
      <c r="R27" s="296" t="s">
        <v>517</v>
      </c>
      <c r="S27" s="296" t="s">
        <v>518</v>
      </c>
      <c r="T27" s="297" t="s">
        <v>519</v>
      </c>
      <c r="U27" s="313">
        <v>588</v>
      </c>
      <c r="V27" s="299" t="s">
        <v>481</v>
      </c>
      <c r="W27" s="298">
        <f>IF(U27="","",U27*0.75)</f>
        <v>441</v>
      </c>
      <c r="X27" s="299" t="s">
        <v>481</v>
      </c>
      <c r="Y27" s="300" t="s">
        <v>507</v>
      </c>
    </row>
    <row r="28" spans="1:25" ht="12.75" customHeight="1" x14ac:dyDescent="0.15">
      <c r="A28" s="317"/>
      <c r="B28" s="312"/>
      <c r="C28" s="303" t="s">
        <v>142</v>
      </c>
      <c r="D28" s="296"/>
      <c r="E28" s="296"/>
      <c r="F28" s="296"/>
      <c r="G28" s="297"/>
      <c r="H28" s="304">
        <v>20.399999999999999</v>
      </c>
      <c r="I28" s="303" t="s">
        <v>487</v>
      </c>
      <c r="J28" s="304">
        <f>IF(H28="","",ROUND(H28*0.75,2))</f>
        <v>15.3</v>
      </c>
      <c r="K28" s="303" t="s">
        <v>487</v>
      </c>
      <c r="L28" s="306" t="s">
        <v>520</v>
      </c>
      <c r="M28" s="180"/>
      <c r="N28" s="294"/>
      <c r="O28" s="294"/>
      <c r="P28" s="321" t="s">
        <v>152</v>
      </c>
      <c r="Q28" s="296"/>
      <c r="R28" s="296"/>
      <c r="S28" s="296"/>
      <c r="T28" s="297"/>
      <c r="U28" s="304">
        <v>21.7</v>
      </c>
      <c r="V28" s="303" t="s">
        <v>487</v>
      </c>
      <c r="W28" s="304">
        <f>IF(U28="","",ROUND(U28*0.75,2))</f>
        <v>16.28</v>
      </c>
      <c r="X28" s="303" t="s">
        <v>487</v>
      </c>
      <c r="Y28" s="306" t="s">
        <v>521</v>
      </c>
    </row>
    <row r="29" spans="1:25" ht="12.75" customHeight="1" x14ac:dyDescent="0.15">
      <c r="A29" s="317"/>
      <c r="B29" s="312"/>
      <c r="C29" s="303" t="s">
        <v>515</v>
      </c>
      <c r="D29" s="296"/>
      <c r="E29" s="296"/>
      <c r="F29" s="296"/>
      <c r="G29" s="297"/>
      <c r="H29" s="304">
        <v>14.7</v>
      </c>
      <c r="I29" s="303" t="s">
        <v>487</v>
      </c>
      <c r="J29" s="304">
        <f t="shared" si="0"/>
        <v>11.03</v>
      </c>
      <c r="K29" s="303" t="s">
        <v>487</v>
      </c>
      <c r="L29" s="306"/>
      <c r="M29" s="180"/>
      <c r="N29" s="294"/>
      <c r="O29" s="294"/>
      <c r="P29" s="303" t="s">
        <v>154</v>
      </c>
      <c r="Q29" s="296"/>
      <c r="R29" s="296"/>
      <c r="S29" s="296"/>
      <c r="T29" s="297"/>
      <c r="U29" s="304">
        <v>23.2</v>
      </c>
      <c r="V29" s="303" t="s">
        <v>487</v>
      </c>
      <c r="W29" s="304">
        <f t="shared" si="1"/>
        <v>17.399999999999999</v>
      </c>
      <c r="X29" s="303" t="s">
        <v>487</v>
      </c>
      <c r="Y29" s="306"/>
    </row>
    <row r="30" spans="1:25" ht="12.75" customHeight="1" x14ac:dyDescent="0.15">
      <c r="A30" s="317"/>
      <c r="B30" s="312"/>
      <c r="C30" s="303" t="s">
        <v>145</v>
      </c>
      <c r="D30" s="296"/>
      <c r="E30" s="296"/>
      <c r="F30" s="296"/>
      <c r="G30" s="297"/>
      <c r="H30" s="304">
        <v>75</v>
      </c>
      <c r="I30" s="303" t="s">
        <v>487</v>
      </c>
      <c r="J30" s="304">
        <f t="shared" si="0"/>
        <v>56.25</v>
      </c>
      <c r="K30" s="303" t="s">
        <v>487</v>
      </c>
      <c r="L30" s="306"/>
      <c r="M30" s="180"/>
      <c r="N30" s="294"/>
      <c r="O30" s="294"/>
      <c r="P30" s="303"/>
      <c r="Q30" s="296"/>
      <c r="R30" s="296"/>
      <c r="S30" s="296"/>
      <c r="T30" s="297"/>
      <c r="U30" s="304">
        <v>71.7</v>
      </c>
      <c r="V30" s="303" t="s">
        <v>487</v>
      </c>
      <c r="W30" s="304">
        <f t="shared" si="1"/>
        <v>53.78</v>
      </c>
      <c r="X30" s="303" t="s">
        <v>487</v>
      </c>
      <c r="Y30" s="306"/>
    </row>
    <row r="31" spans="1:25" ht="12.75" customHeight="1" x14ac:dyDescent="0.15">
      <c r="A31" s="317"/>
      <c r="B31" s="312"/>
      <c r="C31" s="308"/>
      <c r="D31" s="296"/>
      <c r="E31" s="296"/>
      <c r="F31" s="296"/>
      <c r="G31" s="297"/>
      <c r="H31" s="309">
        <v>1.2</v>
      </c>
      <c r="I31" s="308" t="s">
        <v>487</v>
      </c>
      <c r="J31" s="309">
        <f t="shared" si="0"/>
        <v>0.9</v>
      </c>
      <c r="K31" s="308" t="s">
        <v>487</v>
      </c>
      <c r="L31" s="311"/>
      <c r="M31" s="180"/>
      <c r="N31" s="294"/>
      <c r="O31" s="294"/>
      <c r="P31" s="308"/>
      <c r="Q31" s="296"/>
      <c r="R31" s="296"/>
      <c r="S31" s="296"/>
      <c r="T31" s="297"/>
      <c r="U31" s="309">
        <v>1.4</v>
      </c>
      <c r="V31" s="308" t="s">
        <v>487</v>
      </c>
      <c r="W31" s="309">
        <f t="shared" si="1"/>
        <v>1.05</v>
      </c>
      <c r="X31" s="308" t="s">
        <v>487</v>
      </c>
      <c r="Y31" s="311"/>
    </row>
    <row r="32" spans="1:25" ht="12.75" customHeight="1" x14ac:dyDescent="0.15">
      <c r="A32" s="294">
        <v>6</v>
      </c>
      <c r="B32" s="312" t="s">
        <v>100</v>
      </c>
      <c r="C32" s="320" t="s">
        <v>148</v>
      </c>
      <c r="D32" s="296" t="s">
        <v>516</v>
      </c>
      <c r="E32" s="296" t="s">
        <v>517</v>
      </c>
      <c r="F32" s="296" t="s">
        <v>518</v>
      </c>
      <c r="G32" s="297" t="s">
        <v>519</v>
      </c>
      <c r="H32" s="313">
        <v>588</v>
      </c>
      <c r="I32" s="299" t="s">
        <v>481</v>
      </c>
      <c r="J32" s="298">
        <f>IF(H32="","",H32*0.75)</f>
        <v>441</v>
      </c>
      <c r="K32" s="299" t="s">
        <v>481</v>
      </c>
      <c r="L32" s="300" t="s">
        <v>507</v>
      </c>
      <c r="M32" s="301"/>
      <c r="N32" s="294">
        <v>21</v>
      </c>
      <c r="O32" s="294" t="s">
        <v>393</v>
      </c>
      <c r="P32" s="322" t="s">
        <v>164</v>
      </c>
      <c r="Q32" s="296" t="s">
        <v>522</v>
      </c>
      <c r="R32" s="296" t="s">
        <v>523</v>
      </c>
      <c r="S32" s="296" t="s">
        <v>524</v>
      </c>
      <c r="T32" s="297" t="s">
        <v>525</v>
      </c>
      <c r="U32" s="313">
        <v>588</v>
      </c>
      <c r="V32" s="299" t="s">
        <v>481</v>
      </c>
      <c r="W32" s="298">
        <f>IF(U32="","",U32*0.75)</f>
        <v>441</v>
      </c>
      <c r="X32" s="299" t="s">
        <v>481</v>
      </c>
      <c r="Y32" s="300" t="s">
        <v>507</v>
      </c>
    </row>
    <row r="33" spans="1:25" ht="12.75" customHeight="1" x14ac:dyDescent="0.15">
      <c r="A33" s="307"/>
      <c r="B33" s="312"/>
      <c r="C33" s="321" t="s">
        <v>152</v>
      </c>
      <c r="D33" s="296"/>
      <c r="E33" s="296"/>
      <c r="F33" s="296"/>
      <c r="G33" s="297"/>
      <c r="H33" s="304">
        <v>21.7</v>
      </c>
      <c r="I33" s="303" t="s">
        <v>487</v>
      </c>
      <c r="J33" s="304">
        <f>IF(H33="","",ROUND(H33*0.75,2))</f>
        <v>16.28</v>
      </c>
      <c r="K33" s="303" t="s">
        <v>487</v>
      </c>
      <c r="L33" s="306" t="s">
        <v>526</v>
      </c>
      <c r="M33" s="180"/>
      <c r="N33" s="294"/>
      <c r="O33" s="294"/>
      <c r="P33" s="303" t="s">
        <v>166</v>
      </c>
      <c r="Q33" s="296"/>
      <c r="R33" s="296"/>
      <c r="S33" s="296"/>
      <c r="T33" s="297"/>
      <c r="U33" s="304">
        <v>22.2</v>
      </c>
      <c r="V33" s="303" t="s">
        <v>487</v>
      </c>
      <c r="W33" s="304">
        <f>IF(U33="","",ROUND(U33*0.75,2))</f>
        <v>16.649999999999999</v>
      </c>
      <c r="X33" s="303" t="s">
        <v>487</v>
      </c>
      <c r="Y33" s="306" t="s">
        <v>527</v>
      </c>
    </row>
    <row r="34" spans="1:25" ht="12.75" customHeight="1" x14ac:dyDescent="0.15">
      <c r="A34" s="307"/>
      <c r="B34" s="312"/>
      <c r="C34" s="303" t="s">
        <v>154</v>
      </c>
      <c r="D34" s="296"/>
      <c r="E34" s="296"/>
      <c r="F34" s="296"/>
      <c r="G34" s="297"/>
      <c r="H34" s="304">
        <v>23.2</v>
      </c>
      <c r="I34" s="303" t="s">
        <v>487</v>
      </c>
      <c r="J34" s="304">
        <f t="shared" si="0"/>
        <v>17.399999999999999</v>
      </c>
      <c r="K34" s="303" t="s">
        <v>487</v>
      </c>
      <c r="L34" s="306"/>
      <c r="M34" s="180"/>
      <c r="N34" s="294"/>
      <c r="O34" s="294"/>
      <c r="P34" s="303" t="s">
        <v>528</v>
      </c>
      <c r="Q34" s="296"/>
      <c r="R34" s="296"/>
      <c r="S34" s="296"/>
      <c r="T34" s="297"/>
      <c r="U34" s="304">
        <v>13.5</v>
      </c>
      <c r="V34" s="303" t="s">
        <v>487</v>
      </c>
      <c r="W34" s="304">
        <f t="shared" si="1"/>
        <v>10.130000000000001</v>
      </c>
      <c r="X34" s="303" t="s">
        <v>487</v>
      </c>
      <c r="Y34" s="306"/>
    </row>
    <row r="35" spans="1:25" ht="12.75" customHeight="1" x14ac:dyDescent="0.15">
      <c r="A35" s="307"/>
      <c r="B35" s="312"/>
      <c r="C35" s="303"/>
      <c r="D35" s="296"/>
      <c r="E35" s="296"/>
      <c r="F35" s="296"/>
      <c r="G35" s="297"/>
      <c r="H35" s="304">
        <v>71.7</v>
      </c>
      <c r="I35" s="303" t="s">
        <v>487</v>
      </c>
      <c r="J35" s="304">
        <f t="shared" si="0"/>
        <v>53.78</v>
      </c>
      <c r="K35" s="303" t="s">
        <v>487</v>
      </c>
      <c r="L35" s="306"/>
      <c r="M35" s="180"/>
      <c r="N35" s="294"/>
      <c r="O35" s="294"/>
      <c r="P35" s="303" t="s">
        <v>115</v>
      </c>
      <c r="Q35" s="296"/>
      <c r="R35" s="296"/>
      <c r="S35" s="296"/>
      <c r="T35" s="297"/>
      <c r="U35" s="304">
        <v>93.4</v>
      </c>
      <c r="V35" s="303" t="s">
        <v>487</v>
      </c>
      <c r="W35" s="304">
        <f t="shared" si="1"/>
        <v>70.05</v>
      </c>
      <c r="X35" s="303" t="s">
        <v>487</v>
      </c>
      <c r="Y35" s="306"/>
    </row>
    <row r="36" spans="1:25" ht="12.75" customHeight="1" x14ac:dyDescent="0.15">
      <c r="A36" s="307"/>
      <c r="B36" s="312"/>
      <c r="C36" s="308"/>
      <c r="D36" s="296"/>
      <c r="E36" s="296"/>
      <c r="F36" s="296"/>
      <c r="G36" s="297"/>
      <c r="H36" s="309">
        <v>1.4</v>
      </c>
      <c r="I36" s="308" t="s">
        <v>487</v>
      </c>
      <c r="J36" s="309">
        <f t="shared" si="0"/>
        <v>1.05</v>
      </c>
      <c r="K36" s="308" t="s">
        <v>487</v>
      </c>
      <c r="L36" s="311"/>
      <c r="M36" s="180"/>
      <c r="N36" s="294"/>
      <c r="O36" s="294"/>
      <c r="P36" s="308"/>
      <c r="Q36" s="296"/>
      <c r="R36" s="296"/>
      <c r="S36" s="296"/>
      <c r="T36" s="297"/>
      <c r="U36" s="309">
        <v>1.3</v>
      </c>
      <c r="V36" s="308" t="s">
        <v>487</v>
      </c>
      <c r="W36" s="309">
        <f t="shared" si="1"/>
        <v>0.98</v>
      </c>
      <c r="X36" s="308" t="s">
        <v>487</v>
      </c>
      <c r="Y36" s="311"/>
    </row>
    <row r="37" spans="1:25" ht="12.75" customHeight="1" x14ac:dyDescent="0.15">
      <c r="A37" s="294">
        <v>7</v>
      </c>
      <c r="B37" s="312" t="s">
        <v>393</v>
      </c>
      <c r="C37" s="322" t="s">
        <v>164</v>
      </c>
      <c r="D37" s="296" t="s">
        <v>522</v>
      </c>
      <c r="E37" s="296" t="s">
        <v>523</v>
      </c>
      <c r="F37" s="296" t="s">
        <v>524</v>
      </c>
      <c r="G37" s="297" t="s">
        <v>525</v>
      </c>
      <c r="H37" s="313">
        <v>588</v>
      </c>
      <c r="I37" s="299" t="s">
        <v>481</v>
      </c>
      <c r="J37" s="298">
        <f>IF(H37="","",H37*0.75)</f>
        <v>441</v>
      </c>
      <c r="K37" s="299" t="s">
        <v>481</v>
      </c>
      <c r="L37" s="300" t="s">
        <v>507</v>
      </c>
      <c r="M37" s="301"/>
      <c r="N37" s="285">
        <v>22</v>
      </c>
      <c r="O37" s="294" t="s">
        <v>314</v>
      </c>
      <c r="P37" s="320" t="s">
        <v>170</v>
      </c>
      <c r="Q37" s="296" t="s">
        <v>529</v>
      </c>
      <c r="R37" s="296" t="s">
        <v>530</v>
      </c>
      <c r="S37" s="296" t="s">
        <v>531</v>
      </c>
      <c r="T37" s="297" t="s">
        <v>532</v>
      </c>
      <c r="U37" s="313">
        <v>593</v>
      </c>
      <c r="V37" s="299" t="s">
        <v>481</v>
      </c>
      <c r="W37" s="298">
        <f>IF(U37="","",U37*0.75)</f>
        <v>444.75</v>
      </c>
      <c r="X37" s="299" t="s">
        <v>481</v>
      </c>
      <c r="Y37" s="300" t="s">
        <v>507</v>
      </c>
    </row>
    <row r="38" spans="1:25" ht="12.75" customHeight="1" x14ac:dyDescent="0.15">
      <c r="A38" s="307"/>
      <c r="B38" s="312"/>
      <c r="C38" s="303" t="s">
        <v>166</v>
      </c>
      <c r="D38" s="296"/>
      <c r="E38" s="296"/>
      <c r="F38" s="296"/>
      <c r="G38" s="297"/>
      <c r="H38" s="304">
        <v>22.2</v>
      </c>
      <c r="I38" s="303" t="s">
        <v>487</v>
      </c>
      <c r="J38" s="304">
        <f>IF(H38="","",ROUND(H38*0.75,2))</f>
        <v>16.649999999999999</v>
      </c>
      <c r="K38" s="303" t="s">
        <v>487</v>
      </c>
      <c r="L38" s="306" t="s">
        <v>533</v>
      </c>
      <c r="M38" s="180"/>
      <c r="N38" s="294"/>
      <c r="O38" s="294"/>
      <c r="P38" s="303" t="s">
        <v>173</v>
      </c>
      <c r="Q38" s="296"/>
      <c r="R38" s="296"/>
      <c r="S38" s="296"/>
      <c r="T38" s="297"/>
      <c r="U38" s="304">
        <v>21.3</v>
      </c>
      <c r="V38" s="303" t="s">
        <v>487</v>
      </c>
      <c r="W38" s="304">
        <f>IF(U38="","",ROUND(U38*0.75,2))</f>
        <v>15.98</v>
      </c>
      <c r="X38" s="303" t="s">
        <v>487</v>
      </c>
      <c r="Y38" s="306" t="s">
        <v>534</v>
      </c>
    </row>
    <row r="39" spans="1:25" ht="12.75" customHeight="1" x14ac:dyDescent="0.15">
      <c r="A39" s="307"/>
      <c r="B39" s="312"/>
      <c r="C39" s="303" t="s">
        <v>528</v>
      </c>
      <c r="D39" s="296"/>
      <c r="E39" s="296"/>
      <c r="F39" s="296"/>
      <c r="G39" s="297"/>
      <c r="H39" s="304">
        <v>13.5</v>
      </c>
      <c r="I39" s="303" t="s">
        <v>487</v>
      </c>
      <c r="J39" s="304">
        <f t="shared" si="0"/>
        <v>10.130000000000001</v>
      </c>
      <c r="K39" s="303" t="s">
        <v>487</v>
      </c>
      <c r="L39" s="306"/>
      <c r="M39" s="180"/>
      <c r="N39" s="294"/>
      <c r="O39" s="294"/>
      <c r="P39" s="303" t="s">
        <v>72</v>
      </c>
      <c r="Q39" s="296"/>
      <c r="R39" s="296"/>
      <c r="S39" s="296"/>
      <c r="T39" s="297"/>
      <c r="U39" s="304">
        <v>20.7</v>
      </c>
      <c r="V39" s="303" t="s">
        <v>487</v>
      </c>
      <c r="W39" s="304">
        <f t="shared" si="1"/>
        <v>15.53</v>
      </c>
      <c r="X39" s="303" t="s">
        <v>487</v>
      </c>
      <c r="Y39" s="306" t="s">
        <v>491</v>
      </c>
    </row>
    <row r="40" spans="1:25" ht="12.75" customHeight="1" x14ac:dyDescent="0.15">
      <c r="A40" s="307"/>
      <c r="B40" s="312"/>
      <c r="C40" s="303" t="s">
        <v>115</v>
      </c>
      <c r="D40" s="296"/>
      <c r="E40" s="296"/>
      <c r="F40" s="296"/>
      <c r="G40" s="297"/>
      <c r="H40" s="304">
        <v>93.4</v>
      </c>
      <c r="I40" s="303" t="s">
        <v>487</v>
      </c>
      <c r="J40" s="304">
        <f t="shared" si="0"/>
        <v>70.05</v>
      </c>
      <c r="K40" s="303" t="s">
        <v>487</v>
      </c>
      <c r="L40" s="306"/>
      <c r="M40" s="180"/>
      <c r="N40" s="294"/>
      <c r="O40" s="294"/>
      <c r="P40" s="303"/>
      <c r="Q40" s="296"/>
      <c r="R40" s="296"/>
      <c r="S40" s="296"/>
      <c r="T40" s="297"/>
      <c r="U40" s="304">
        <v>81.400000000000006</v>
      </c>
      <c r="V40" s="303" t="s">
        <v>487</v>
      </c>
      <c r="W40" s="304">
        <f t="shared" si="1"/>
        <v>61.05</v>
      </c>
      <c r="X40" s="303" t="s">
        <v>487</v>
      </c>
      <c r="Y40" s="306"/>
    </row>
    <row r="41" spans="1:25" ht="12.75" customHeight="1" x14ac:dyDescent="0.15">
      <c r="A41" s="307"/>
      <c r="B41" s="312"/>
      <c r="C41" s="308"/>
      <c r="D41" s="296"/>
      <c r="E41" s="296"/>
      <c r="F41" s="296"/>
      <c r="G41" s="297"/>
      <c r="H41" s="309">
        <v>1.3</v>
      </c>
      <c r="I41" s="308" t="s">
        <v>487</v>
      </c>
      <c r="J41" s="309">
        <f t="shared" si="0"/>
        <v>0.98</v>
      </c>
      <c r="K41" s="308" t="s">
        <v>487</v>
      </c>
      <c r="L41" s="311"/>
      <c r="M41" s="180"/>
      <c r="N41" s="294"/>
      <c r="O41" s="294"/>
      <c r="P41" s="308"/>
      <c r="Q41" s="296"/>
      <c r="R41" s="296"/>
      <c r="S41" s="296"/>
      <c r="T41" s="297"/>
      <c r="U41" s="309">
        <v>2.2000000000000002</v>
      </c>
      <c r="V41" s="308" t="s">
        <v>487</v>
      </c>
      <c r="W41" s="309">
        <f t="shared" si="1"/>
        <v>1.65</v>
      </c>
      <c r="X41" s="308" t="s">
        <v>487</v>
      </c>
      <c r="Y41" s="311"/>
    </row>
    <row r="42" spans="1:25" ht="12.75" customHeight="1" x14ac:dyDescent="0.15">
      <c r="A42" s="323">
        <v>8</v>
      </c>
      <c r="B42" s="312" t="s">
        <v>314</v>
      </c>
      <c r="C42" s="320" t="s">
        <v>170</v>
      </c>
      <c r="D42" s="296" t="s">
        <v>529</v>
      </c>
      <c r="E42" s="296" t="s">
        <v>530</v>
      </c>
      <c r="F42" s="296" t="s">
        <v>531</v>
      </c>
      <c r="G42" s="297" t="s">
        <v>532</v>
      </c>
      <c r="H42" s="313">
        <v>593</v>
      </c>
      <c r="I42" s="299" t="s">
        <v>481</v>
      </c>
      <c r="J42" s="298">
        <f>IF(H42="","",H42*0.75)</f>
        <v>444.75</v>
      </c>
      <c r="K42" s="299" t="s">
        <v>481</v>
      </c>
      <c r="L42" s="300" t="s">
        <v>507</v>
      </c>
      <c r="M42" s="301"/>
      <c r="N42" s="294">
        <v>23</v>
      </c>
      <c r="O42" s="294" t="s">
        <v>319</v>
      </c>
      <c r="P42" s="324" t="s">
        <v>535</v>
      </c>
      <c r="Q42" s="296" t="s">
        <v>536</v>
      </c>
      <c r="R42" s="296" t="s">
        <v>537</v>
      </c>
      <c r="S42" s="296" t="s">
        <v>538</v>
      </c>
      <c r="T42" s="297" t="s">
        <v>506</v>
      </c>
      <c r="U42" s="313">
        <v>606</v>
      </c>
      <c r="V42" s="299" t="s">
        <v>481</v>
      </c>
      <c r="W42" s="298">
        <f>IF(U42="","",U42*0.75)</f>
        <v>454.5</v>
      </c>
      <c r="X42" s="299" t="s">
        <v>481</v>
      </c>
      <c r="Y42" s="300"/>
    </row>
    <row r="43" spans="1:25" ht="12.75" customHeight="1" x14ac:dyDescent="0.15">
      <c r="A43" s="325"/>
      <c r="B43" s="312"/>
      <c r="C43" s="303" t="s">
        <v>173</v>
      </c>
      <c r="D43" s="296"/>
      <c r="E43" s="296"/>
      <c r="F43" s="296"/>
      <c r="G43" s="297"/>
      <c r="H43" s="304">
        <v>21.3</v>
      </c>
      <c r="I43" s="303" t="s">
        <v>487</v>
      </c>
      <c r="J43" s="304">
        <f>IF(H43="","",ROUND(H43*0.75,2))</f>
        <v>15.98</v>
      </c>
      <c r="K43" s="303" t="s">
        <v>487</v>
      </c>
      <c r="L43" s="306" t="s">
        <v>539</v>
      </c>
      <c r="M43" s="180"/>
      <c r="N43" s="294"/>
      <c r="O43" s="294"/>
      <c r="P43" s="303" t="s">
        <v>540</v>
      </c>
      <c r="Q43" s="296"/>
      <c r="R43" s="296"/>
      <c r="S43" s="296"/>
      <c r="T43" s="297"/>
      <c r="U43" s="304">
        <v>25.7</v>
      </c>
      <c r="V43" s="303" t="s">
        <v>487</v>
      </c>
      <c r="W43" s="304">
        <f>IF(U43="","",ROUND(U43*0.75,2))</f>
        <v>19.28</v>
      </c>
      <c r="X43" s="303" t="s">
        <v>487</v>
      </c>
      <c r="Y43" s="306"/>
    </row>
    <row r="44" spans="1:25" ht="12.75" customHeight="1" x14ac:dyDescent="0.15">
      <c r="A44" s="325"/>
      <c r="B44" s="312"/>
      <c r="C44" s="303" t="s">
        <v>72</v>
      </c>
      <c r="D44" s="296"/>
      <c r="E44" s="296"/>
      <c r="F44" s="296"/>
      <c r="G44" s="297"/>
      <c r="H44" s="304">
        <v>20.7</v>
      </c>
      <c r="I44" s="303" t="s">
        <v>487</v>
      </c>
      <c r="J44" s="304">
        <f t="shared" si="0"/>
        <v>15.53</v>
      </c>
      <c r="K44" s="303" t="s">
        <v>487</v>
      </c>
      <c r="L44" s="306" t="s">
        <v>541</v>
      </c>
      <c r="M44" s="180"/>
      <c r="N44" s="294"/>
      <c r="O44" s="294"/>
      <c r="P44" s="303" t="s">
        <v>490</v>
      </c>
      <c r="Q44" s="296"/>
      <c r="R44" s="296"/>
      <c r="S44" s="296"/>
      <c r="T44" s="297"/>
      <c r="U44" s="304">
        <v>13.8</v>
      </c>
      <c r="V44" s="303" t="s">
        <v>487</v>
      </c>
      <c r="W44" s="304">
        <f t="shared" si="1"/>
        <v>10.35</v>
      </c>
      <c r="X44" s="303" t="s">
        <v>487</v>
      </c>
      <c r="Y44" s="306"/>
    </row>
    <row r="45" spans="1:25" ht="12.75" customHeight="1" x14ac:dyDescent="0.15">
      <c r="A45" s="325"/>
      <c r="B45" s="312"/>
      <c r="C45" s="303"/>
      <c r="D45" s="296"/>
      <c r="E45" s="296"/>
      <c r="F45" s="296"/>
      <c r="G45" s="297"/>
      <c r="H45" s="304">
        <v>81.400000000000006</v>
      </c>
      <c r="I45" s="303" t="s">
        <v>487</v>
      </c>
      <c r="J45" s="304">
        <f t="shared" si="0"/>
        <v>61.05</v>
      </c>
      <c r="K45" s="303" t="s">
        <v>487</v>
      </c>
      <c r="L45" s="306"/>
      <c r="M45" s="180"/>
      <c r="N45" s="294"/>
      <c r="O45" s="294"/>
      <c r="P45" s="303"/>
      <c r="Q45" s="296"/>
      <c r="R45" s="296"/>
      <c r="S45" s="296"/>
      <c r="T45" s="297"/>
      <c r="U45" s="304">
        <v>89.3</v>
      </c>
      <c r="V45" s="303" t="s">
        <v>487</v>
      </c>
      <c r="W45" s="304">
        <f t="shared" si="1"/>
        <v>66.98</v>
      </c>
      <c r="X45" s="303" t="s">
        <v>487</v>
      </c>
      <c r="Y45" s="306"/>
    </row>
    <row r="46" spans="1:25" ht="12.75" customHeight="1" x14ac:dyDescent="0.15">
      <c r="A46" s="325"/>
      <c r="B46" s="312"/>
      <c r="C46" s="308"/>
      <c r="D46" s="296"/>
      <c r="E46" s="296"/>
      <c r="F46" s="296"/>
      <c r="G46" s="297"/>
      <c r="H46" s="309">
        <v>2.2000000000000002</v>
      </c>
      <c r="I46" s="308" t="s">
        <v>487</v>
      </c>
      <c r="J46" s="309">
        <f t="shared" si="0"/>
        <v>1.65</v>
      </c>
      <c r="K46" s="308" t="s">
        <v>487</v>
      </c>
      <c r="L46" s="311"/>
      <c r="M46" s="180"/>
      <c r="N46" s="294"/>
      <c r="O46" s="294"/>
      <c r="P46" s="308"/>
      <c r="Q46" s="296"/>
      <c r="R46" s="296"/>
      <c r="S46" s="296"/>
      <c r="T46" s="297"/>
      <c r="U46" s="309">
        <v>2.2000000000000002</v>
      </c>
      <c r="V46" s="308" t="s">
        <v>487</v>
      </c>
      <c r="W46" s="309">
        <f t="shared" si="1"/>
        <v>1.65</v>
      </c>
      <c r="X46" s="308" t="s">
        <v>487</v>
      </c>
      <c r="Y46" s="311"/>
    </row>
    <row r="47" spans="1:25" ht="12.75" customHeight="1" x14ac:dyDescent="0.15">
      <c r="A47" s="294">
        <v>9</v>
      </c>
      <c r="B47" s="312" t="s">
        <v>319</v>
      </c>
      <c r="C47" s="324" t="s">
        <v>535</v>
      </c>
      <c r="D47" s="296" t="s">
        <v>536</v>
      </c>
      <c r="E47" s="296" t="s">
        <v>537</v>
      </c>
      <c r="F47" s="296" t="s">
        <v>538</v>
      </c>
      <c r="G47" s="297" t="s">
        <v>506</v>
      </c>
      <c r="H47" s="313">
        <v>606</v>
      </c>
      <c r="I47" s="299" t="s">
        <v>481</v>
      </c>
      <c r="J47" s="298">
        <f>IF(H47="","",H47*0.75)</f>
        <v>454.5</v>
      </c>
      <c r="K47" s="299" t="s">
        <v>481</v>
      </c>
      <c r="L47" s="300"/>
      <c r="M47" s="301"/>
      <c r="N47" s="294">
        <v>24</v>
      </c>
      <c r="O47" s="294" t="s">
        <v>348</v>
      </c>
      <c r="P47" s="322" t="s">
        <v>542</v>
      </c>
      <c r="Q47" s="296" t="s">
        <v>543</v>
      </c>
      <c r="R47" s="296" t="s">
        <v>544</v>
      </c>
      <c r="S47" s="296" t="s">
        <v>545</v>
      </c>
      <c r="T47" s="297" t="s">
        <v>512</v>
      </c>
      <c r="U47" s="313">
        <v>517</v>
      </c>
      <c r="V47" s="299" t="s">
        <v>481</v>
      </c>
      <c r="W47" s="298">
        <f>IF(U47="","",U47*0.75)</f>
        <v>387.75</v>
      </c>
      <c r="X47" s="299" t="s">
        <v>481</v>
      </c>
      <c r="Y47" s="300"/>
    </row>
    <row r="48" spans="1:25" ht="12.75" customHeight="1" x14ac:dyDescent="0.15">
      <c r="A48" s="307"/>
      <c r="B48" s="312"/>
      <c r="C48" s="303" t="s">
        <v>540</v>
      </c>
      <c r="D48" s="296"/>
      <c r="E48" s="296"/>
      <c r="F48" s="296"/>
      <c r="G48" s="297"/>
      <c r="H48" s="304">
        <v>25.7</v>
      </c>
      <c r="I48" s="303" t="s">
        <v>487</v>
      </c>
      <c r="J48" s="304">
        <f>IF(H48="","",ROUND(H48*0.75,2))</f>
        <v>19.28</v>
      </c>
      <c r="K48" s="303" t="s">
        <v>487</v>
      </c>
      <c r="L48" s="306"/>
      <c r="M48" s="180"/>
      <c r="N48" s="294"/>
      <c r="O48" s="294"/>
      <c r="P48" s="303" t="s">
        <v>546</v>
      </c>
      <c r="Q48" s="296"/>
      <c r="R48" s="296"/>
      <c r="S48" s="296"/>
      <c r="T48" s="297"/>
      <c r="U48" s="304">
        <v>21.9</v>
      </c>
      <c r="V48" s="303" t="s">
        <v>487</v>
      </c>
      <c r="W48" s="304">
        <f>IF(U48="","",ROUND(U48*0.75,2))</f>
        <v>16.43</v>
      </c>
      <c r="X48" s="303" t="s">
        <v>487</v>
      </c>
      <c r="Y48" s="306"/>
    </row>
    <row r="49" spans="1:25" ht="12.75" customHeight="1" x14ac:dyDescent="0.15">
      <c r="A49" s="307"/>
      <c r="B49" s="312"/>
      <c r="C49" s="303" t="s">
        <v>490</v>
      </c>
      <c r="D49" s="296"/>
      <c r="E49" s="296"/>
      <c r="F49" s="296"/>
      <c r="G49" s="297"/>
      <c r="H49" s="304">
        <v>13.8</v>
      </c>
      <c r="I49" s="303" t="s">
        <v>487</v>
      </c>
      <c r="J49" s="304">
        <f t="shared" si="0"/>
        <v>10.35</v>
      </c>
      <c r="K49" s="303" t="s">
        <v>487</v>
      </c>
      <c r="L49" s="306"/>
      <c r="M49" s="180"/>
      <c r="N49" s="294"/>
      <c r="O49" s="294"/>
      <c r="P49" s="303" t="s">
        <v>490</v>
      </c>
      <c r="Q49" s="296"/>
      <c r="R49" s="296"/>
      <c r="S49" s="296"/>
      <c r="T49" s="297"/>
      <c r="U49" s="304">
        <v>11.4</v>
      </c>
      <c r="V49" s="303" t="s">
        <v>487</v>
      </c>
      <c r="W49" s="304">
        <f t="shared" si="1"/>
        <v>8.5500000000000007</v>
      </c>
      <c r="X49" s="303" t="s">
        <v>487</v>
      </c>
      <c r="Y49" s="306"/>
    </row>
    <row r="50" spans="1:25" ht="12.75" customHeight="1" x14ac:dyDescent="0.15">
      <c r="A50" s="307"/>
      <c r="B50" s="312"/>
      <c r="C50" s="303"/>
      <c r="D50" s="296"/>
      <c r="E50" s="296"/>
      <c r="F50" s="296"/>
      <c r="G50" s="297"/>
      <c r="H50" s="304">
        <v>89.3</v>
      </c>
      <c r="I50" s="303" t="s">
        <v>487</v>
      </c>
      <c r="J50" s="304">
        <f t="shared" si="0"/>
        <v>66.98</v>
      </c>
      <c r="K50" s="303" t="s">
        <v>487</v>
      </c>
      <c r="L50" s="306"/>
      <c r="M50" s="180"/>
      <c r="N50" s="294"/>
      <c r="O50" s="294"/>
      <c r="P50" s="303" t="s">
        <v>547</v>
      </c>
      <c r="Q50" s="296"/>
      <c r="R50" s="296"/>
      <c r="S50" s="296"/>
      <c r="T50" s="297"/>
      <c r="U50" s="304">
        <v>79.400000000000006</v>
      </c>
      <c r="V50" s="303" t="s">
        <v>487</v>
      </c>
      <c r="W50" s="304">
        <f t="shared" si="1"/>
        <v>59.55</v>
      </c>
      <c r="X50" s="303" t="s">
        <v>487</v>
      </c>
      <c r="Y50" s="306"/>
    </row>
    <row r="51" spans="1:25" ht="12.75" customHeight="1" x14ac:dyDescent="0.15">
      <c r="A51" s="307"/>
      <c r="B51" s="312"/>
      <c r="C51" s="308"/>
      <c r="D51" s="296"/>
      <c r="E51" s="296"/>
      <c r="F51" s="296"/>
      <c r="G51" s="297"/>
      <c r="H51" s="309">
        <v>2.2000000000000002</v>
      </c>
      <c r="I51" s="308" t="s">
        <v>487</v>
      </c>
      <c r="J51" s="309">
        <f t="shared" si="0"/>
        <v>1.65</v>
      </c>
      <c r="K51" s="308" t="s">
        <v>487</v>
      </c>
      <c r="L51" s="311"/>
      <c r="M51" s="180"/>
      <c r="N51" s="294"/>
      <c r="O51" s="294"/>
      <c r="P51" s="308"/>
      <c r="Q51" s="296"/>
      <c r="R51" s="296"/>
      <c r="S51" s="296"/>
      <c r="T51" s="297"/>
      <c r="U51" s="309">
        <v>1.4</v>
      </c>
      <c r="V51" s="308" t="s">
        <v>487</v>
      </c>
      <c r="W51" s="309">
        <f t="shared" si="1"/>
        <v>1.05</v>
      </c>
      <c r="X51" s="308" t="s">
        <v>487</v>
      </c>
      <c r="Y51" s="311"/>
    </row>
    <row r="52" spans="1:25" ht="12.75" customHeight="1" x14ac:dyDescent="0.15">
      <c r="A52" s="294">
        <v>10</v>
      </c>
      <c r="B52" s="312" t="s">
        <v>348</v>
      </c>
      <c r="C52" s="322" t="s">
        <v>542</v>
      </c>
      <c r="D52" s="296" t="s">
        <v>543</v>
      </c>
      <c r="E52" s="296" t="s">
        <v>544</v>
      </c>
      <c r="F52" s="296" t="s">
        <v>545</v>
      </c>
      <c r="G52" s="297" t="s">
        <v>512</v>
      </c>
      <c r="H52" s="313">
        <v>517</v>
      </c>
      <c r="I52" s="299" t="s">
        <v>481</v>
      </c>
      <c r="J52" s="298">
        <f>IF(H52="","",H52*0.75)</f>
        <v>387.75</v>
      </c>
      <c r="K52" s="299" t="s">
        <v>481</v>
      </c>
      <c r="L52" s="300"/>
      <c r="M52" s="301"/>
      <c r="N52" s="294">
        <v>25</v>
      </c>
      <c r="O52" s="294" t="s">
        <v>364</v>
      </c>
      <c r="P52" s="326" t="s">
        <v>176</v>
      </c>
      <c r="Q52" s="296" t="s">
        <v>548</v>
      </c>
      <c r="R52" s="296" t="s">
        <v>549</v>
      </c>
      <c r="S52" s="296" t="s">
        <v>550</v>
      </c>
      <c r="T52" s="297" t="s">
        <v>551</v>
      </c>
      <c r="U52" s="313">
        <v>686</v>
      </c>
      <c r="V52" s="299" t="s">
        <v>481</v>
      </c>
      <c r="W52" s="298">
        <f>IF(U52="","",U52*0.75)</f>
        <v>514.5</v>
      </c>
      <c r="X52" s="299" t="s">
        <v>481</v>
      </c>
      <c r="Y52" s="300" t="s">
        <v>507</v>
      </c>
    </row>
    <row r="53" spans="1:25" ht="12.75" customHeight="1" x14ac:dyDescent="0.15">
      <c r="A53" s="307"/>
      <c r="B53" s="312"/>
      <c r="C53" s="303" t="s">
        <v>546</v>
      </c>
      <c r="D53" s="296"/>
      <c r="E53" s="296"/>
      <c r="F53" s="296"/>
      <c r="G53" s="297"/>
      <c r="H53" s="304">
        <v>21.9</v>
      </c>
      <c r="I53" s="303" t="s">
        <v>487</v>
      </c>
      <c r="J53" s="304">
        <f>IF(H53="","",ROUND(H53*0.75,2))</f>
        <v>16.43</v>
      </c>
      <c r="K53" s="303" t="s">
        <v>487</v>
      </c>
      <c r="L53" s="306"/>
      <c r="M53" s="180"/>
      <c r="N53" s="294"/>
      <c r="O53" s="294"/>
      <c r="P53" s="303" t="s">
        <v>178</v>
      </c>
      <c r="Q53" s="296"/>
      <c r="R53" s="296"/>
      <c r="S53" s="296"/>
      <c r="T53" s="297"/>
      <c r="U53" s="304">
        <v>24.2</v>
      </c>
      <c r="V53" s="303" t="s">
        <v>487</v>
      </c>
      <c r="W53" s="304">
        <f>IF(U53="","",ROUND(U53*0.75,2))</f>
        <v>18.149999999999999</v>
      </c>
      <c r="X53" s="303" t="s">
        <v>487</v>
      </c>
      <c r="Y53" s="306" t="s">
        <v>552</v>
      </c>
    </row>
    <row r="54" spans="1:25" ht="12.75" customHeight="1" x14ac:dyDescent="0.15">
      <c r="A54" s="307"/>
      <c r="B54" s="312"/>
      <c r="C54" s="303" t="s">
        <v>490</v>
      </c>
      <c r="D54" s="296"/>
      <c r="E54" s="296"/>
      <c r="F54" s="296"/>
      <c r="G54" s="297"/>
      <c r="H54" s="304">
        <v>11.4</v>
      </c>
      <c r="I54" s="303" t="s">
        <v>487</v>
      </c>
      <c r="J54" s="304">
        <f t="shared" si="0"/>
        <v>8.5500000000000007</v>
      </c>
      <c r="K54" s="303" t="s">
        <v>487</v>
      </c>
      <c r="L54" s="306"/>
      <c r="M54" s="180"/>
      <c r="N54" s="294"/>
      <c r="O54" s="294"/>
      <c r="P54" s="303" t="s">
        <v>492</v>
      </c>
      <c r="Q54" s="296"/>
      <c r="R54" s="296"/>
      <c r="S54" s="296"/>
      <c r="T54" s="297"/>
      <c r="U54" s="304">
        <v>24.7</v>
      </c>
      <c r="V54" s="303" t="s">
        <v>487</v>
      </c>
      <c r="W54" s="304">
        <f t="shared" si="1"/>
        <v>18.53</v>
      </c>
      <c r="X54" s="303" t="s">
        <v>487</v>
      </c>
      <c r="Y54" s="306"/>
    </row>
    <row r="55" spans="1:25" ht="12.75" customHeight="1" x14ac:dyDescent="0.15">
      <c r="A55" s="307"/>
      <c r="B55" s="312"/>
      <c r="C55" s="303" t="s">
        <v>547</v>
      </c>
      <c r="D55" s="296"/>
      <c r="E55" s="296"/>
      <c r="F55" s="296"/>
      <c r="G55" s="297"/>
      <c r="H55" s="304">
        <v>79.400000000000006</v>
      </c>
      <c r="I55" s="303" t="s">
        <v>487</v>
      </c>
      <c r="J55" s="304">
        <f t="shared" si="0"/>
        <v>59.55</v>
      </c>
      <c r="K55" s="303" t="s">
        <v>487</v>
      </c>
      <c r="L55" s="306"/>
      <c r="M55" s="180"/>
      <c r="N55" s="294"/>
      <c r="O55" s="294"/>
      <c r="P55" s="303" t="s">
        <v>105</v>
      </c>
      <c r="Q55" s="296"/>
      <c r="R55" s="296"/>
      <c r="S55" s="296"/>
      <c r="T55" s="297"/>
      <c r="U55" s="304">
        <v>90.3</v>
      </c>
      <c r="V55" s="303" t="s">
        <v>487</v>
      </c>
      <c r="W55" s="304">
        <f t="shared" si="1"/>
        <v>67.73</v>
      </c>
      <c r="X55" s="303" t="s">
        <v>487</v>
      </c>
      <c r="Y55" s="306"/>
    </row>
    <row r="56" spans="1:25" ht="12.75" customHeight="1" x14ac:dyDescent="0.15">
      <c r="A56" s="307"/>
      <c r="B56" s="312"/>
      <c r="C56" s="308"/>
      <c r="D56" s="296"/>
      <c r="E56" s="296"/>
      <c r="F56" s="296"/>
      <c r="G56" s="297"/>
      <c r="H56" s="309">
        <v>1.4</v>
      </c>
      <c r="I56" s="308" t="s">
        <v>487</v>
      </c>
      <c r="J56" s="309">
        <f t="shared" si="0"/>
        <v>1.05</v>
      </c>
      <c r="K56" s="308" t="s">
        <v>487</v>
      </c>
      <c r="L56" s="311"/>
      <c r="M56" s="180"/>
      <c r="N56" s="294"/>
      <c r="O56" s="294"/>
      <c r="P56" s="308"/>
      <c r="Q56" s="296"/>
      <c r="R56" s="296"/>
      <c r="S56" s="296"/>
      <c r="T56" s="297"/>
      <c r="U56" s="309">
        <v>1.8</v>
      </c>
      <c r="V56" s="308" t="s">
        <v>487</v>
      </c>
      <c r="W56" s="309">
        <f t="shared" si="1"/>
        <v>1.35</v>
      </c>
      <c r="X56" s="308" t="s">
        <v>487</v>
      </c>
      <c r="Y56" s="311"/>
    </row>
    <row r="57" spans="1:25" ht="12.75" customHeight="1" x14ac:dyDescent="0.15">
      <c r="A57" s="294">
        <v>11</v>
      </c>
      <c r="B57" s="312" t="s">
        <v>364</v>
      </c>
      <c r="C57" s="326" t="s">
        <v>176</v>
      </c>
      <c r="D57" s="296" t="s">
        <v>548</v>
      </c>
      <c r="E57" s="296" t="s">
        <v>549</v>
      </c>
      <c r="F57" s="296" t="s">
        <v>550</v>
      </c>
      <c r="G57" s="297" t="s">
        <v>551</v>
      </c>
      <c r="H57" s="313">
        <v>686</v>
      </c>
      <c r="I57" s="299" t="s">
        <v>481</v>
      </c>
      <c r="J57" s="298">
        <f>IF(H57="","",H57*0.75)</f>
        <v>514.5</v>
      </c>
      <c r="K57" s="299" t="s">
        <v>481</v>
      </c>
      <c r="L57" s="300" t="s">
        <v>507</v>
      </c>
      <c r="M57" s="301"/>
      <c r="N57" s="294">
        <v>26</v>
      </c>
      <c r="O57" s="294" t="s">
        <v>378</v>
      </c>
      <c r="P57" s="324" t="s">
        <v>182</v>
      </c>
      <c r="Q57" s="296" t="s">
        <v>553</v>
      </c>
      <c r="R57" s="296" t="s">
        <v>554</v>
      </c>
      <c r="S57" s="296" t="s">
        <v>555</v>
      </c>
      <c r="T57" s="297" t="s">
        <v>512</v>
      </c>
      <c r="U57" s="313">
        <v>638</v>
      </c>
      <c r="V57" s="299" t="s">
        <v>481</v>
      </c>
      <c r="W57" s="298">
        <f>IF(U57="","",U57*0.75)</f>
        <v>478.5</v>
      </c>
      <c r="X57" s="299" t="s">
        <v>481</v>
      </c>
      <c r="Y57" s="300" t="s">
        <v>507</v>
      </c>
    </row>
    <row r="58" spans="1:25" ht="12.75" customHeight="1" x14ac:dyDescent="0.15">
      <c r="A58" s="307"/>
      <c r="B58" s="312"/>
      <c r="C58" s="303" t="s">
        <v>178</v>
      </c>
      <c r="D58" s="296"/>
      <c r="E58" s="296"/>
      <c r="F58" s="296"/>
      <c r="G58" s="297"/>
      <c r="H58" s="304">
        <v>24.2</v>
      </c>
      <c r="I58" s="303" t="s">
        <v>487</v>
      </c>
      <c r="J58" s="304">
        <f>IF(H58="","",ROUND(H58*0.75,2))</f>
        <v>18.149999999999999</v>
      </c>
      <c r="K58" s="303" t="s">
        <v>487</v>
      </c>
      <c r="L58" s="306" t="s">
        <v>552</v>
      </c>
      <c r="M58" s="180"/>
      <c r="N58" s="294"/>
      <c r="O58" s="294"/>
      <c r="P58" s="303" t="s">
        <v>184</v>
      </c>
      <c r="Q58" s="296"/>
      <c r="R58" s="296"/>
      <c r="S58" s="296"/>
      <c r="T58" s="297"/>
      <c r="U58" s="304">
        <v>20.3</v>
      </c>
      <c r="V58" s="303" t="s">
        <v>487</v>
      </c>
      <c r="W58" s="304">
        <f>IF(U58="","",ROUND(U58*0.75,2))</f>
        <v>15.23</v>
      </c>
      <c r="X58" s="303" t="s">
        <v>487</v>
      </c>
      <c r="Y58" s="306" t="s">
        <v>556</v>
      </c>
    </row>
    <row r="59" spans="1:25" ht="12.75" customHeight="1" x14ac:dyDescent="0.15">
      <c r="A59" s="307"/>
      <c r="B59" s="312"/>
      <c r="C59" s="303" t="s">
        <v>492</v>
      </c>
      <c r="D59" s="296"/>
      <c r="E59" s="296"/>
      <c r="F59" s="296"/>
      <c r="G59" s="297"/>
      <c r="H59" s="304">
        <v>24.7</v>
      </c>
      <c r="I59" s="303" t="s">
        <v>487</v>
      </c>
      <c r="J59" s="304">
        <f t="shared" si="0"/>
        <v>18.53</v>
      </c>
      <c r="K59" s="303" t="s">
        <v>487</v>
      </c>
      <c r="L59" s="306"/>
      <c r="M59" s="180"/>
      <c r="N59" s="294"/>
      <c r="O59" s="294"/>
      <c r="P59" s="303" t="s">
        <v>115</v>
      </c>
      <c r="Q59" s="296"/>
      <c r="R59" s="296"/>
      <c r="S59" s="296"/>
      <c r="T59" s="297"/>
      <c r="U59" s="304">
        <v>22.7</v>
      </c>
      <c r="V59" s="303" t="s">
        <v>487</v>
      </c>
      <c r="W59" s="304">
        <f t="shared" si="1"/>
        <v>17.03</v>
      </c>
      <c r="X59" s="303" t="s">
        <v>487</v>
      </c>
      <c r="Y59" s="306"/>
    </row>
    <row r="60" spans="1:25" ht="12.75" customHeight="1" x14ac:dyDescent="0.15">
      <c r="A60" s="307"/>
      <c r="B60" s="312"/>
      <c r="C60" s="303" t="s">
        <v>105</v>
      </c>
      <c r="D60" s="296"/>
      <c r="E60" s="296"/>
      <c r="F60" s="296"/>
      <c r="G60" s="297"/>
      <c r="H60" s="304">
        <v>90.3</v>
      </c>
      <c r="I60" s="303" t="s">
        <v>487</v>
      </c>
      <c r="J60" s="304">
        <f t="shared" si="0"/>
        <v>67.73</v>
      </c>
      <c r="K60" s="303" t="s">
        <v>487</v>
      </c>
      <c r="L60" s="306"/>
      <c r="M60" s="180"/>
      <c r="N60" s="294"/>
      <c r="O60" s="294"/>
      <c r="P60" s="303"/>
      <c r="Q60" s="296"/>
      <c r="R60" s="296"/>
      <c r="S60" s="296"/>
      <c r="T60" s="297"/>
      <c r="U60" s="304">
        <v>87.1</v>
      </c>
      <c r="V60" s="303" t="s">
        <v>487</v>
      </c>
      <c r="W60" s="304">
        <f t="shared" si="1"/>
        <v>65.33</v>
      </c>
      <c r="X60" s="303" t="s">
        <v>487</v>
      </c>
      <c r="Y60" s="306"/>
    </row>
    <row r="61" spans="1:25" ht="12.75" customHeight="1" x14ac:dyDescent="0.15">
      <c r="A61" s="307"/>
      <c r="B61" s="312"/>
      <c r="C61" s="308"/>
      <c r="D61" s="296"/>
      <c r="E61" s="296"/>
      <c r="F61" s="296"/>
      <c r="G61" s="297"/>
      <c r="H61" s="309">
        <v>1.8</v>
      </c>
      <c r="I61" s="308" t="s">
        <v>487</v>
      </c>
      <c r="J61" s="309">
        <f t="shared" si="0"/>
        <v>1.35</v>
      </c>
      <c r="K61" s="308" t="s">
        <v>487</v>
      </c>
      <c r="L61" s="311"/>
      <c r="M61" s="180"/>
      <c r="N61" s="294"/>
      <c r="O61" s="294"/>
      <c r="P61" s="308"/>
      <c r="Q61" s="296"/>
      <c r="R61" s="296"/>
      <c r="S61" s="296"/>
      <c r="T61" s="297"/>
      <c r="U61" s="309">
        <v>1.8</v>
      </c>
      <c r="V61" s="308" t="s">
        <v>487</v>
      </c>
      <c r="W61" s="309">
        <f t="shared" si="1"/>
        <v>1.35</v>
      </c>
      <c r="X61" s="308" t="s">
        <v>487</v>
      </c>
      <c r="Y61" s="311"/>
    </row>
    <row r="62" spans="1:25" ht="12.75" customHeight="1" x14ac:dyDescent="0.15">
      <c r="A62" s="294">
        <v>12</v>
      </c>
      <c r="B62" s="312" t="s">
        <v>378</v>
      </c>
      <c r="C62" s="327" t="s">
        <v>182</v>
      </c>
      <c r="D62" s="296" t="s">
        <v>553</v>
      </c>
      <c r="E62" s="296" t="s">
        <v>554</v>
      </c>
      <c r="F62" s="296" t="s">
        <v>555</v>
      </c>
      <c r="G62" s="297" t="s">
        <v>512</v>
      </c>
      <c r="H62" s="313">
        <v>638</v>
      </c>
      <c r="I62" s="299" t="s">
        <v>481</v>
      </c>
      <c r="J62" s="298">
        <f>IF(H62="","",H62*0.75)</f>
        <v>478.5</v>
      </c>
      <c r="K62" s="299" t="s">
        <v>481</v>
      </c>
      <c r="L62" s="300" t="s">
        <v>507</v>
      </c>
      <c r="M62" s="301"/>
      <c r="N62" s="294">
        <v>27</v>
      </c>
      <c r="O62" s="294" t="s">
        <v>100</v>
      </c>
      <c r="P62" s="322" t="s">
        <v>187</v>
      </c>
      <c r="Q62" s="296" t="s">
        <v>557</v>
      </c>
      <c r="R62" s="296" t="s">
        <v>558</v>
      </c>
      <c r="S62" s="296" t="s">
        <v>559</v>
      </c>
      <c r="T62" s="297" t="s">
        <v>560</v>
      </c>
      <c r="U62" s="313">
        <v>571</v>
      </c>
      <c r="V62" s="299" t="s">
        <v>481</v>
      </c>
      <c r="W62" s="298">
        <f>IF(U62="","",U62*0.75)</f>
        <v>428.25</v>
      </c>
      <c r="X62" s="299" t="s">
        <v>481</v>
      </c>
      <c r="Y62" s="300" t="s">
        <v>507</v>
      </c>
    </row>
    <row r="63" spans="1:25" ht="12.75" customHeight="1" x14ac:dyDescent="0.15">
      <c r="A63" s="307"/>
      <c r="B63" s="312"/>
      <c r="C63" s="303" t="s">
        <v>184</v>
      </c>
      <c r="D63" s="296"/>
      <c r="E63" s="296"/>
      <c r="F63" s="296"/>
      <c r="G63" s="297"/>
      <c r="H63" s="304">
        <v>20.3</v>
      </c>
      <c r="I63" s="303" t="s">
        <v>487</v>
      </c>
      <c r="J63" s="304">
        <f>IF(H63="","",ROUND(H63*0.75,2))</f>
        <v>15.23</v>
      </c>
      <c r="K63" s="303" t="s">
        <v>487</v>
      </c>
      <c r="L63" s="306" t="s">
        <v>561</v>
      </c>
      <c r="M63" s="180"/>
      <c r="N63" s="294"/>
      <c r="O63" s="294"/>
      <c r="P63" s="303" t="s">
        <v>189</v>
      </c>
      <c r="Q63" s="296"/>
      <c r="R63" s="296"/>
      <c r="S63" s="296"/>
      <c r="T63" s="297"/>
      <c r="U63" s="304">
        <v>22.8</v>
      </c>
      <c r="V63" s="303" t="s">
        <v>487</v>
      </c>
      <c r="W63" s="304">
        <f>IF(U63="","",ROUND(U63*0.75,2))</f>
        <v>17.100000000000001</v>
      </c>
      <c r="X63" s="303" t="s">
        <v>487</v>
      </c>
      <c r="Y63" s="306" t="s">
        <v>562</v>
      </c>
    </row>
    <row r="64" spans="1:25" ht="12.75" customHeight="1" x14ac:dyDescent="0.15">
      <c r="A64" s="307"/>
      <c r="B64" s="312"/>
      <c r="C64" s="303" t="s">
        <v>115</v>
      </c>
      <c r="D64" s="296"/>
      <c r="E64" s="296"/>
      <c r="F64" s="296"/>
      <c r="G64" s="297"/>
      <c r="H64" s="304">
        <v>22.7</v>
      </c>
      <c r="I64" s="303" t="s">
        <v>487</v>
      </c>
      <c r="J64" s="304">
        <f t="shared" si="0"/>
        <v>17.03</v>
      </c>
      <c r="K64" s="303" t="s">
        <v>487</v>
      </c>
      <c r="L64" s="306"/>
      <c r="M64" s="180"/>
      <c r="N64" s="294"/>
      <c r="O64" s="294"/>
      <c r="P64" s="303" t="s">
        <v>490</v>
      </c>
      <c r="Q64" s="296"/>
      <c r="R64" s="296"/>
      <c r="S64" s="296"/>
      <c r="T64" s="297"/>
      <c r="U64" s="304">
        <v>16.100000000000001</v>
      </c>
      <c r="V64" s="303" t="s">
        <v>487</v>
      </c>
      <c r="W64" s="304">
        <f t="shared" si="1"/>
        <v>12.08</v>
      </c>
      <c r="X64" s="303" t="s">
        <v>487</v>
      </c>
      <c r="Y64" s="306"/>
    </row>
    <row r="65" spans="1:25" ht="12.75" customHeight="1" x14ac:dyDescent="0.15">
      <c r="A65" s="307"/>
      <c r="B65" s="312"/>
      <c r="C65" s="303"/>
      <c r="D65" s="296"/>
      <c r="E65" s="296"/>
      <c r="F65" s="296"/>
      <c r="G65" s="297"/>
      <c r="H65" s="304">
        <v>87.1</v>
      </c>
      <c r="I65" s="303" t="s">
        <v>487</v>
      </c>
      <c r="J65" s="304">
        <f t="shared" si="0"/>
        <v>65.33</v>
      </c>
      <c r="K65" s="303" t="s">
        <v>487</v>
      </c>
      <c r="L65" s="306"/>
      <c r="M65" s="180"/>
      <c r="N65" s="294"/>
      <c r="O65" s="294"/>
      <c r="P65" s="303" t="s">
        <v>72</v>
      </c>
      <c r="Q65" s="296"/>
      <c r="R65" s="296"/>
      <c r="S65" s="296"/>
      <c r="T65" s="297"/>
      <c r="U65" s="304">
        <v>83.5</v>
      </c>
      <c r="V65" s="303" t="s">
        <v>487</v>
      </c>
      <c r="W65" s="304">
        <f t="shared" si="1"/>
        <v>62.63</v>
      </c>
      <c r="X65" s="303" t="s">
        <v>487</v>
      </c>
      <c r="Y65" s="306"/>
    </row>
    <row r="66" spans="1:25" ht="12.75" customHeight="1" x14ac:dyDescent="0.15">
      <c r="A66" s="307"/>
      <c r="B66" s="312"/>
      <c r="C66" s="308"/>
      <c r="D66" s="296"/>
      <c r="E66" s="296"/>
      <c r="F66" s="296"/>
      <c r="G66" s="297"/>
      <c r="H66" s="309">
        <v>1.8</v>
      </c>
      <c r="I66" s="308" t="s">
        <v>487</v>
      </c>
      <c r="J66" s="309">
        <f t="shared" si="0"/>
        <v>1.35</v>
      </c>
      <c r="K66" s="308" t="s">
        <v>487</v>
      </c>
      <c r="L66" s="311"/>
      <c r="M66" s="180"/>
      <c r="N66" s="294"/>
      <c r="O66" s="294"/>
      <c r="P66" s="308"/>
      <c r="Q66" s="296"/>
      <c r="R66" s="296"/>
      <c r="S66" s="296"/>
      <c r="T66" s="297"/>
      <c r="U66" s="309">
        <v>1.4</v>
      </c>
      <c r="V66" s="308" t="s">
        <v>487</v>
      </c>
      <c r="W66" s="309">
        <f t="shared" si="1"/>
        <v>1.05</v>
      </c>
      <c r="X66" s="308" t="s">
        <v>487</v>
      </c>
      <c r="Y66" s="311"/>
    </row>
    <row r="67" spans="1:25" ht="12.75" customHeight="1" x14ac:dyDescent="0.15">
      <c r="A67" s="294">
        <v>13</v>
      </c>
      <c r="B67" s="312" t="s">
        <v>100</v>
      </c>
      <c r="C67" s="322" t="s">
        <v>187</v>
      </c>
      <c r="D67" s="296" t="s">
        <v>557</v>
      </c>
      <c r="E67" s="296" t="s">
        <v>558</v>
      </c>
      <c r="F67" s="296" t="s">
        <v>559</v>
      </c>
      <c r="G67" s="297" t="s">
        <v>560</v>
      </c>
      <c r="H67" s="313">
        <v>571</v>
      </c>
      <c r="I67" s="299" t="s">
        <v>481</v>
      </c>
      <c r="J67" s="298">
        <f>IF(H67="","",H67*0.75)</f>
        <v>428.25</v>
      </c>
      <c r="K67" s="299" t="s">
        <v>481</v>
      </c>
      <c r="L67" s="300" t="s">
        <v>507</v>
      </c>
      <c r="M67" s="301"/>
      <c r="N67" s="328" t="s">
        <v>563</v>
      </c>
      <c r="O67" s="329" t="s">
        <v>564</v>
      </c>
      <c r="P67" s="299" t="s">
        <v>565</v>
      </c>
      <c r="Q67" s="296" t="s">
        <v>566</v>
      </c>
      <c r="R67" s="296" t="s">
        <v>567</v>
      </c>
      <c r="S67" s="296" t="s">
        <v>568</v>
      </c>
      <c r="T67" s="297" t="s">
        <v>569</v>
      </c>
      <c r="U67" s="313">
        <v>588</v>
      </c>
      <c r="V67" s="299" t="s">
        <v>481</v>
      </c>
      <c r="W67" s="298">
        <f>IF(U67="","",U67*0.75)</f>
        <v>441</v>
      </c>
      <c r="X67" s="299" t="s">
        <v>481</v>
      </c>
      <c r="Y67" s="300" t="s">
        <v>507</v>
      </c>
    </row>
    <row r="68" spans="1:25" ht="12.75" customHeight="1" x14ac:dyDescent="0.15">
      <c r="A68" s="307"/>
      <c r="B68" s="312"/>
      <c r="C68" s="303" t="s">
        <v>189</v>
      </c>
      <c r="D68" s="296"/>
      <c r="E68" s="296"/>
      <c r="F68" s="296"/>
      <c r="G68" s="297"/>
      <c r="H68" s="304">
        <v>22.8</v>
      </c>
      <c r="I68" s="303" t="s">
        <v>487</v>
      </c>
      <c r="J68" s="304">
        <f>IF(H68="","",ROUND(H68*0.75,2))</f>
        <v>17.100000000000001</v>
      </c>
      <c r="K68" s="303" t="s">
        <v>487</v>
      </c>
      <c r="L68" s="306" t="s">
        <v>562</v>
      </c>
      <c r="M68" s="180"/>
      <c r="N68" s="330"/>
      <c r="O68" s="329"/>
      <c r="P68" s="318" t="s">
        <v>570</v>
      </c>
      <c r="Q68" s="296"/>
      <c r="R68" s="296"/>
      <c r="S68" s="296"/>
      <c r="T68" s="297"/>
      <c r="U68" s="304">
        <v>26.9</v>
      </c>
      <c r="V68" s="303" t="s">
        <v>487</v>
      </c>
      <c r="W68" s="304">
        <f>IF(U68="","",ROUND(U68*0.75,2))</f>
        <v>20.18</v>
      </c>
      <c r="X68" s="303" t="s">
        <v>487</v>
      </c>
      <c r="Y68" s="306" t="s">
        <v>533</v>
      </c>
    </row>
    <row r="69" spans="1:25" ht="12.75" customHeight="1" x14ac:dyDescent="0.15">
      <c r="A69" s="307"/>
      <c r="B69" s="312"/>
      <c r="C69" s="303" t="s">
        <v>490</v>
      </c>
      <c r="D69" s="296"/>
      <c r="E69" s="296"/>
      <c r="F69" s="296"/>
      <c r="G69" s="297"/>
      <c r="H69" s="304">
        <v>16.100000000000001</v>
      </c>
      <c r="I69" s="303" t="s">
        <v>487</v>
      </c>
      <c r="J69" s="304">
        <f t="shared" si="0"/>
        <v>12.08</v>
      </c>
      <c r="K69" s="303" t="s">
        <v>487</v>
      </c>
      <c r="L69" s="306"/>
      <c r="M69" s="180"/>
      <c r="N69" s="330"/>
      <c r="O69" s="329"/>
      <c r="P69" s="303" t="s">
        <v>571</v>
      </c>
      <c r="Q69" s="296"/>
      <c r="R69" s="296"/>
      <c r="S69" s="296"/>
      <c r="T69" s="297"/>
      <c r="U69" s="304">
        <v>14</v>
      </c>
      <c r="V69" s="303" t="s">
        <v>487</v>
      </c>
      <c r="W69" s="304">
        <f t="shared" si="1"/>
        <v>10.5</v>
      </c>
      <c r="X69" s="303" t="s">
        <v>487</v>
      </c>
      <c r="Y69" s="306"/>
    </row>
    <row r="70" spans="1:25" ht="12.75" customHeight="1" x14ac:dyDescent="0.15">
      <c r="A70" s="307"/>
      <c r="B70" s="312"/>
      <c r="C70" s="303" t="s">
        <v>72</v>
      </c>
      <c r="D70" s="296"/>
      <c r="E70" s="296"/>
      <c r="F70" s="296"/>
      <c r="G70" s="297"/>
      <c r="H70" s="304">
        <v>83.5</v>
      </c>
      <c r="I70" s="303" t="s">
        <v>487</v>
      </c>
      <c r="J70" s="304">
        <f t="shared" si="0"/>
        <v>62.63</v>
      </c>
      <c r="K70" s="303" t="s">
        <v>487</v>
      </c>
      <c r="L70" s="306"/>
      <c r="M70" s="180"/>
      <c r="N70" s="330"/>
      <c r="O70" s="329"/>
      <c r="P70" s="303" t="s">
        <v>115</v>
      </c>
      <c r="Q70" s="296"/>
      <c r="R70" s="296"/>
      <c r="S70" s="296"/>
      <c r="T70" s="297"/>
      <c r="U70" s="304">
        <v>86.7</v>
      </c>
      <c r="V70" s="303" t="s">
        <v>487</v>
      </c>
      <c r="W70" s="304">
        <f t="shared" si="1"/>
        <v>65.03</v>
      </c>
      <c r="X70" s="303" t="s">
        <v>487</v>
      </c>
      <c r="Y70" s="306"/>
    </row>
    <row r="71" spans="1:25" ht="12.75" customHeight="1" x14ac:dyDescent="0.15">
      <c r="A71" s="307"/>
      <c r="B71" s="312"/>
      <c r="C71" s="308"/>
      <c r="D71" s="296"/>
      <c r="E71" s="296"/>
      <c r="F71" s="296"/>
      <c r="G71" s="297"/>
      <c r="H71" s="309">
        <v>1.4</v>
      </c>
      <c r="I71" s="308" t="s">
        <v>487</v>
      </c>
      <c r="J71" s="309">
        <f t="shared" si="0"/>
        <v>1.05</v>
      </c>
      <c r="K71" s="308" t="s">
        <v>487</v>
      </c>
      <c r="L71" s="311"/>
      <c r="M71" s="180"/>
      <c r="N71" s="330"/>
      <c r="O71" s="329"/>
      <c r="P71" s="308"/>
      <c r="Q71" s="296"/>
      <c r="R71" s="296"/>
      <c r="S71" s="296"/>
      <c r="T71" s="297"/>
      <c r="U71" s="309">
        <v>1.4</v>
      </c>
      <c r="V71" s="308" t="s">
        <v>487</v>
      </c>
      <c r="W71" s="309">
        <f t="shared" si="1"/>
        <v>1.05</v>
      </c>
      <c r="X71" s="308" t="s">
        <v>487</v>
      </c>
      <c r="Y71" s="311"/>
    </row>
    <row r="72" spans="1:25" ht="12.75" customHeight="1" x14ac:dyDescent="0.15">
      <c r="A72" s="328" t="s">
        <v>572</v>
      </c>
      <c r="B72" s="329" t="s">
        <v>564</v>
      </c>
      <c r="C72" s="299" t="s">
        <v>573</v>
      </c>
      <c r="D72" s="296" t="s">
        <v>566</v>
      </c>
      <c r="E72" s="296" t="s">
        <v>567</v>
      </c>
      <c r="F72" s="296" t="s">
        <v>568</v>
      </c>
      <c r="G72" s="297" t="s">
        <v>569</v>
      </c>
      <c r="H72" s="313">
        <v>588</v>
      </c>
      <c r="I72" s="299" t="s">
        <v>481</v>
      </c>
      <c r="J72" s="298">
        <f>IF(H72="","",H72*0.75)</f>
        <v>441</v>
      </c>
      <c r="K72" s="299" t="s">
        <v>481</v>
      </c>
      <c r="L72" s="300" t="s">
        <v>507</v>
      </c>
      <c r="M72" s="301"/>
      <c r="N72" s="285">
        <v>29</v>
      </c>
      <c r="O72" s="294" t="s">
        <v>314</v>
      </c>
      <c r="P72" s="295" t="s">
        <v>40</v>
      </c>
      <c r="Q72" s="296" t="s">
        <v>574</v>
      </c>
      <c r="R72" s="296" t="s">
        <v>575</v>
      </c>
      <c r="S72" s="296" t="s">
        <v>576</v>
      </c>
      <c r="T72" s="297" t="s">
        <v>512</v>
      </c>
      <c r="U72" s="313">
        <v>687</v>
      </c>
      <c r="V72" s="299" t="s">
        <v>481</v>
      </c>
      <c r="W72" s="298">
        <f>IF(U72="","",U72*0.75)</f>
        <v>515.25</v>
      </c>
      <c r="X72" s="299" t="s">
        <v>481</v>
      </c>
      <c r="Y72" s="300" t="s">
        <v>507</v>
      </c>
    </row>
    <row r="73" spans="1:25" ht="12.75" customHeight="1" x14ac:dyDescent="0.15">
      <c r="A73" s="330"/>
      <c r="B73" s="329"/>
      <c r="C73" s="318" t="s">
        <v>570</v>
      </c>
      <c r="D73" s="316"/>
      <c r="E73" s="316"/>
      <c r="F73" s="316"/>
      <c r="G73" s="331"/>
      <c r="H73" s="304">
        <v>26.8</v>
      </c>
      <c r="I73" s="303" t="s">
        <v>487</v>
      </c>
      <c r="J73" s="304">
        <f>IF(H73="","",ROUND(H73*0.75,2))</f>
        <v>20.100000000000001</v>
      </c>
      <c r="K73" s="303" t="s">
        <v>487</v>
      </c>
      <c r="L73" s="306" t="s">
        <v>556</v>
      </c>
      <c r="M73" s="180"/>
      <c r="N73" s="285"/>
      <c r="O73" s="294"/>
      <c r="P73" s="303" t="s">
        <v>61</v>
      </c>
      <c r="Q73" s="316"/>
      <c r="R73" s="316"/>
      <c r="S73" s="316"/>
      <c r="T73" s="331"/>
      <c r="U73" s="304">
        <v>24</v>
      </c>
      <c r="V73" s="303" t="s">
        <v>487</v>
      </c>
      <c r="W73" s="304">
        <f>IF(U73="","",ROUND(U73*0.75,2))</f>
        <v>18</v>
      </c>
      <c r="X73" s="303" t="s">
        <v>487</v>
      </c>
      <c r="Y73" s="306" t="s">
        <v>577</v>
      </c>
    </row>
    <row r="74" spans="1:25" ht="12.75" customHeight="1" x14ac:dyDescent="0.15">
      <c r="A74" s="330"/>
      <c r="B74" s="329"/>
      <c r="C74" s="303" t="s">
        <v>571</v>
      </c>
      <c r="D74" s="316"/>
      <c r="E74" s="316"/>
      <c r="F74" s="316"/>
      <c r="G74" s="331"/>
      <c r="H74" s="304">
        <v>14</v>
      </c>
      <c r="I74" s="303" t="s">
        <v>487</v>
      </c>
      <c r="J74" s="304">
        <f t="shared" si="0"/>
        <v>10.5</v>
      </c>
      <c r="K74" s="303" t="s">
        <v>487</v>
      </c>
      <c r="L74" s="306"/>
      <c r="M74" s="180"/>
      <c r="N74" s="285"/>
      <c r="O74" s="294"/>
      <c r="P74" s="303" t="s">
        <v>490</v>
      </c>
      <c r="Q74" s="316"/>
      <c r="R74" s="316"/>
      <c r="S74" s="316"/>
      <c r="T74" s="331"/>
      <c r="U74" s="304">
        <v>22.8</v>
      </c>
      <c r="V74" s="303" t="s">
        <v>487</v>
      </c>
      <c r="W74" s="304">
        <f t="shared" si="1"/>
        <v>17.100000000000001</v>
      </c>
      <c r="X74" s="303" t="s">
        <v>487</v>
      </c>
      <c r="Y74" s="306" t="s">
        <v>491</v>
      </c>
    </row>
    <row r="75" spans="1:25" ht="12.75" customHeight="1" x14ac:dyDescent="0.15">
      <c r="A75" s="330"/>
      <c r="B75" s="329"/>
      <c r="C75" s="303" t="s">
        <v>115</v>
      </c>
      <c r="D75" s="316"/>
      <c r="E75" s="316"/>
      <c r="F75" s="316"/>
      <c r="G75" s="331"/>
      <c r="H75" s="304">
        <v>86.9</v>
      </c>
      <c r="I75" s="303" t="s">
        <v>487</v>
      </c>
      <c r="J75" s="304">
        <f t="shared" si="0"/>
        <v>65.180000000000007</v>
      </c>
      <c r="K75" s="303" t="s">
        <v>487</v>
      </c>
      <c r="L75" s="306"/>
      <c r="M75" s="180"/>
      <c r="N75" s="285"/>
      <c r="O75" s="294"/>
      <c r="P75" s="303" t="s">
        <v>72</v>
      </c>
      <c r="Q75" s="316"/>
      <c r="R75" s="316"/>
      <c r="S75" s="316"/>
      <c r="T75" s="331"/>
      <c r="U75" s="304">
        <v>93</v>
      </c>
      <c r="V75" s="303" t="s">
        <v>487</v>
      </c>
      <c r="W75" s="304">
        <f t="shared" si="1"/>
        <v>69.75</v>
      </c>
      <c r="X75" s="303" t="s">
        <v>487</v>
      </c>
      <c r="Y75" s="306"/>
    </row>
    <row r="76" spans="1:25" ht="12.75" customHeight="1" x14ac:dyDescent="0.15">
      <c r="A76" s="330"/>
      <c r="B76" s="329"/>
      <c r="C76" s="308"/>
      <c r="D76" s="316"/>
      <c r="E76" s="316"/>
      <c r="F76" s="316"/>
      <c r="G76" s="331"/>
      <c r="H76" s="309">
        <v>1.5</v>
      </c>
      <c r="I76" s="308" t="s">
        <v>487</v>
      </c>
      <c r="J76" s="309">
        <f t="shared" si="0"/>
        <v>1.1299999999999999</v>
      </c>
      <c r="K76" s="308" t="s">
        <v>487</v>
      </c>
      <c r="L76" s="311"/>
      <c r="M76" s="180"/>
      <c r="N76" s="285"/>
      <c r="O76" s="294"/>
      <c r="P76" s="308"/>
      <c r="Q76" s="316"/>
      <c r="R76" s="316"/>
      <c r="S76" s="316"/>
      <c r="T76" s="331"/>
      <c r="U76" s="309">
        <v>1.5</v>
      </c>
      <c r="V76" s="308" t="s">
        <v>487</v>
      </c>
      <c r="W76" s="309">
        <f t="shared" si="1"/>
        <v>1.1299999999999999</v>
      </c>
      <c r="X76" s="308" t="s">
        <v>487</v>
      </c>
      <c r="Y76" s="311"/>
    </row>
    <row r="77" spans="1:25" ht="12.75" customHeight="1" x14ac:dyDescent="0.15">
      <c r="A77" s="294">
        <v>15</v>
      </c>
      <c r="B77" s="294" t="s">
        <v>314</v>
      </c>
      <c r="C77" s="295" t="s">
        <v>40</v>
      </c>
      <c r="D77" s="296" t="s">
        <v>574</v>
      </c>
      <c r="E77" s="296" t="s">
        <v>575</v>
      </c>
      <c r="F77" s="296" t="s">
        <v>576</v>
      </c>
      <c r="G77" s="297" t="s">
        <v>512</v>
      </c>
      <c r="H77" s="313">
        <v>687</v>
      </c>
      <c r="I77" s="299" t="s">
        <v>481</v>
      </c>
      <c r="J77" s="298">
        <f>IF(H77="","",H77*0.75)</f>
        <v>515.25</v>
      </c>
      <c r="K77" s="299" t="s">
        <v>481</v>
      </c>
      <c r="L77" s="300" t="s">
        <v>507</v>
      </c>
      <c r="M77" s="301"/>
      <c r="N77" s="285">
        <v>30</v>
      </c>
      <c r="O77" s="294" t="s">
        <v>319</v>
      </c>
      <c r="P77" s="302" t="s">
        <v>482</v>
      </c>
      <c r="Q77" s="296" t="s">
        <v>483</v>
      </c>
      <c r="R77" s="296" t="s">
        <v>484</v>
      </c>
      <c r="S77" s="296" t="s">
        <v>485</v>
      </c>
      <c r="T77" s="297" t="s">
        <v>486</v>
      </c>
      <c r="U77" s="313">
        <v>569</v>
      </c>
      <c r="V77" s="299" t="s">
        <v>481</v>
      </c>
      <c r="W77" s="298">
        <f>IF(U77="","",U77*0.75)</f>
        <v>426.75</v>
      </c>
      <c r="X77" s="299" t="s">
        <v>481</v>
      </c>
      <c r="Y77" s="300"/>
    </row>
    <row r="78" spans="1:25" ht="12.75" customHeight="1" x14ac:dyDescent="0.15">
      <c r="A78" s="294"/>
      <c r="B78" s="294"/>
      <c r="C78" s="303" t="s">
        <v>61</v>
      </c>
      <c r="D78" s="296"/>
      <c r="E78" s="296"/>
      <c r="F78" s="296"/>
      <c r="G78" s="297"/>
      <c r="H78" s="304">
        <v>24</v>
      </c>
      <c r="I78" s="303" t="s">
        <v>487</v>
      </c>
      <c r="J78" s="304">
        <f>IF(H78="","",ROUND(H78*0.75,2))</f>
        <v>18</v>
      </c>
      <c r="K78" s="303" t="s">
        <v>487</v>
      </c>
      <c r="L78" s="306" t="s">
        <v>578</v>
      </c>
      <c r="M78" s="180"/>
      <c r="N78" s="285"/>
      <c r="O78" s="294"/>
      <c r="P78" s="303" t="s">
        <v>489</v>
      </c>
      <c r="Q78" s="296"/>
      <c r="R78" s="296"/>
      <c r="S78" s="296"/>
      <c r="T78" s="297"/>
      <c r="U78" s="304">
        <v>22.6</v>
      </c>
      <c r="V78" s="303" t="s">
        <v>487</v>
      </c>
      <c r="W78" s="304">
        <f>IF(U78="","",ROUND(U78*0.75,2))</f>
        <v>16.95</v>
      </c>
      <c r="X78" s="303" t="s">
        <v>487</v>
      </c>
      <c r="Y78" s="306"/>
    </row>
    <row r="79" spans="1:25" ht="12.75" customHeight="1" x14ac:dyDescent="0.15">
      <c r="A79" s="294"/>
      <c r="B79" s="294"/>
      <c r="C79" s="303" t="s">
        <v>490</v>
      </c>
      <c r="D79" s="296"/>
      <c r="E79" s="296"/>
      <c r="F79" s="296"/>
      <c r="G79" s="297"/>
      <c r="H79" s="304">
        <v>22.8</v>
      </c>
      <c r="I79" s="303" t="s">
        <v>487</v>
      </c>
      <c r="J79" s="304">
        <f>IF(H79="","",ROUND(H79*0.75,2))</f>
        <v>17.100000000000001</v>
      </c>
      <c r="K79" s="303" t="s">
        <v>487</v>
      </c>
      <c r="L79" s="306" t="s">
        <v>491</v>
      </c>
      <c r="M79" s="180"/>
      <c r="N79" s="285"/>
      <c r="O79" s="294"/>
      <c r="P79" s="303" t="s">
        <v>492</v>
      </c>
      <c r="Q79" s="296"/>
      <c r="R79" s="296"/>
      <c r="S79" s="296"/>
      <c r="T79" s="297"/>
      <c r="U79" s="304">
        <v>16.8</v>
      </c>
      <c r="V79" s="303" t="s">
        <v>487</v>
      </c>
      <c r="W79" s="304">
        <f>IF(U79="","",ROUND(U79*0.75,2))</f>
        <v>12.6</v>
      </c>
      <c r="X79" s="303" t="s">
        <v>487</v>
      </c>
      <c r="Y79" s="306"/>
    </row>
    <row r="80" spans="1:25" ht="12.75" customHeight="1" x14ac:dyDescent="0.15">
      <c r="A80" s="294"/>
      <c r="B80" s="294"/>
      <c r="C80" s="303" t="s">
        <v>72</v>
      </c>
      <c r="D80" s="296"/>
      <c r="E80" s="296"/>
      <c r="F80" s="296"/>
      <c r="G80" s="297"/>
      <c r="H80" s="304">
        <v>93</v>
      </c>
      <c r="I80" s="303" t="s">
        <v>487</v>
      </c>
      <c r="J80" s="304">
        <f>IF(H80="","",ROUND(H80*0.75,2))</f>
        <v>69.75</v>
      </c>
      <c r="K80" s="303" t="s">
        <v>487</v>
      </c>
      <c r="L80" s="306"/>
      <c r="M80" s="180"/>
      <c r="N80" s="285"/>
      <c r="O80" s="294"/>
      <c r="P80" s="303" t="s">
        <v>105</v>
      </c>
      <c r="Q80" s="296"/>
      <c r="R80" s="296"/>
      <c r="S80" s="296"/>
      <c r="T80" s="297"/>
      <c r="U80" s="304">
        <v>79.3</v>
      </c>
      <c r="V80" s="303" t="s">
        <v>487</v>
      </c>
      <c r="W80" s="304">
        <f>IF(U80="","",ROUND(U80*0.75,2))</f>
        <v>59.48</v>
      </c>
      <c r="X80" s="303" t="s">
        <v>487</v>
      </c>
      <c r="Y80" s="306"/>
    </row>
    <row r="81" spans="1:26" ht="12.75" customHeight="1" x14ac:dyDescent="0.15">
      <c r="A81" s="294"/>
      <c r="B81" s="294"/>
      <c r="C81" s="308"/>
      <c r="D81" s="296"/>
      <c r="E81" s="296"/>
      <c r="F81" s="296"/>
      <c r="G81" s="297"/>
      <c r="H81" s="309">
        <v>1.5</v>
      </c>
      <c r="I81" s="308" t="s">
        <v>487</v>
      </c>
      <c r="J81" s="309">
        <f>IF(H81="","",ROUND(H81*0.75,2))</f>
        <v>1.1299999999999999</v>
      </c>
      <c r="K81" s="308" t="s">
        <v>487</v>
      </c>
      <c r="L81" s="311"/>
      <c r="M81" s="180"/>
      <c r="N81" s="285"/>
      <c r="O81" s="294"/>
      <c r="P81" s="308"/>
      <c r="Q81" s="296"/>
      <c r="R81" s="296"/>
      <c r="S81" s="296"/>
      <c r="T81" s="297"/>
      <c r="U81" s="309">
        <v>1.4</v>
      </c>
      <c r="V81" s="308" t="s">
        <v>487</v>
      </c>
      <c r="W81" s="309">
        <f>IF(U81="","",ROUND(U81*0.75,2))</f>
        <v>1.05</v>
      </c>
      <c r="X81" s="308" t="s">
        <v>487</v>
      </c>
      <c r="Y81" s="311"/>
    </row>
    <row r="82" spans="1:26" ht="12.75" customHeight="1" x14ac:dyDescent="0.15">
      <c r="A82" s="294" t="s">
        <v>579</v>
      </c>
      <c r="B82" s="294"/>
      <c r="C82" s="286" t="s">
        <v>580</v>
      </c>
      <c r="D82" s="332" t="s">
        <v>581</v>
      </c>
      <c r="E82" s="333"/>
      <c r="F82" s="333"/>
      <c r="G82" s="334"/>
      <c r="H82" s="181"/>
      <c r="I82" s="180"/>
      <c r="J82" s="181"/>
      <c r="K82" s="180"/>
      <c r="M82" s="180"/>
      <c r="N82" s="335" t="s">
        <v>582</v>
      </c>
      <c r="O82" s="335"/>
      <c r="P82" s="335"/>
      <c r="Q82" s="335"/>
      <c r="R82" s="335"/>
      <c r="S82" s="335"/>
      <c r="T82" s="335"/>
      <c r="U82" s="335"/>
      <c r="V82" s="336"/>
      <c r="W82" s="337"/>
      <c r="X82" s="336"/>
      <c r="Y82" s="338"/>
    </row>
    <row r="83" spans="1:26" ht="12.75" customHeight="1" x14ac:dyDescent="0.15">
      <c r="A83" s="294"/>
      <c r="B83" s="294"/>
      <c r="C83" s="286" t="s">
        <v>583</v>
      </c>
      <c r="D83" s="339" t="s">
        <v>584</v>
      </c>
      <c r="E83" s="339" t="s">
        <v>585</v>
      </c>
      <c r="F83" s="339" t="s">
        <v>586</v>
      </c>
      <c r="G83" s="339" t="s">
        <v>587</v>
      </c>
      <c r="H83" s="339" t="s">
        <v>588</v>
      </c>
      <c r="I83" s="180"/>
      <c r="J83" s="182"/>
      <c r="K83" s="180"/>
      <c r="M83" s="180"/>
      <c r="N83" s="335"/>
      <c r="O83" s="335"/>
      <c r="P83" s="335"/>
      <c r="Q83" s="335"/>
      <c r="R83" s="335"/>
      <c r="S83" s="335"/>
      <c r="T83" s="335"/>
      <c r="U83" s="335"/>
      <c r="V83" s="336"/>
      <c r="W83" s="337"/>
      <c r="X83" s="336"/>
      <c r="Y83" s="338"/>
      <c r="Z83" s="180"/>
    </row>
    <row r="84" spans="1:26" ht="12.75" customHeight="1" x14ac:dyDescent="0.15">
      <c r="A84" s="340" t="s">
        <v>589</v>
      </c>
      <c r="B84" s="341" t="s">
        <v>590</v>
      </c>
      <c r="C84" s="342" t="s">
        <v>591</v>
      </c>
      <c r="D84" s="343">
        <f>18014/30</f>
        <v>600.4666666666667</v>
      </c>
      <c r="E84" s="344">
        <f>683.9/30</f>
        <v>22.796666666666667</v>
      </c>
      <c r="F84" s="344">
        <f>548.8/30</f>
        <v>18.293333333333333</v>
      </c>
      <c r="G84" s="344">
        <f>2532.3/30</f>
        <v>84.410000000000011</v>
      </c>
      <c r="H84" s="344">
        <f>50.2/30</f>
        <v>1.6733333333333333</v>
      </c>
      <c r="I84" s="180"/>
      <c r="J84" s="345"/>
      <c r="K84" s="180"/>
      <c r="M84" s="180"/>
      <c r="N84" s="346" t="s">
        <v>592</v>
      </c>
      <c r="O84" s="347"/>
      <c r="P84" s="336"/>
      <c r="Q84" s="348"/>
      <c r="R84" s="348"/>
      <c r="S84" s="348"/>
      <c r="T84" s="349"/>
      <c r="U84" s="337"/>
      <c r="V84" s="336"/>
      <c r="W84" s="337"/>
      <c r="X84" s="336"/>
      <c r="Y84" s="350"/>
      <c r="Z84" s="180"/>
    </row>
    <row r="85" spans="1:26" ht="12.75" customHeight="1" x14ac:dyDescent="0.15">
      <c r="A85" s="340" t="s">
        <v>593</v>
      </c>
      <c r="B85" s="341" t="s">
        <v>590</v>
      </c>
      <c r="C85" s="342" t="s">
        <v>594</v>
      </c>
      <c r="D85" s="343">
        <f>+D84*0.75</f>
        <v>450.35</v>
      </c>
      <c r="E85" s="344">
        <f>+E84*0.75</f>
        <v>17.0975</v>
      </c>
      <c r="F85" s="344">
        <f>+F84*0.75</f>
        <v>13.719999999999999</v>
      </c>
      <c r="G85" s="344">
        <f>+G84*0.75</f>
        <v>63.307500000000005</v>
      </c>
      <c r="H85" s="344">
        <f>+H84*0.75</f>
        <v>1.2549999999999999</v>
      </c>
      <c r="I85" s="180"/>
      <c r="J85" s="345"/>
      <c r="K85" s="180"/>
      <c r="M85" s="180"/>
      <c r="N85" s="351" t="s">
        <v>595</v>
      </c>
      <c r="O85" s="347"/>
      <c r="P85" s="336"/>
      <c r="Q85" s="348"/>
      <c r="R85" s="348"/>
      <c r="S85" s="348"/>
      <c r="T85" s="349"/>
      <c r="U85" s="337"/>
      <c r="V85" s="336"/>
      <c r="W85" s="337"/>
      <c r="X85" s="336"/>
      <c r="Y85" s="350"/>
      <c r="Z85" s="180"/>
    </row>
    <row r="86" spans="1:26" ht="12.75" customHeight="1" x14ac:dyDescent="0.15">
      <c r="A86" s="178"/>
      <c r="B86" s="177"/>
      <c r="C86" s="352"/>
      <c r="D86" s="353"/>
      <c r="E86" s="354"/>
      <c r="F86" s="354"/>
      <c r="G86" s="354"/>
      <c r="H86" s="345"/>
      <c r="I86" s="180"/>
      <c r="J86" s="345"/>
      <c r="K86" s="180"/>
      <c r="M86" s="180"/>
      <c r="N86" s="301" t="s">
        <v>596</v>
      </c>
      <c r="V86" s="301"/>
      <c r="W86" s="355"/>
      <c r="X86" s="301"/>
      <c r="Z86" s="180"/>
    </row>
    <row r="87" spans="1:26" ht="12.75" customHeight="1" x14ac:dyDescent="0.15">
      <c r="A87" s="356"/>
      <c r="I87" s="180"/>
      <c r="K87" s="180"/>
      <c r="M87" s="180"/>
      <c r="N87" s="301" t="s">
        <v>597</v>
      </c>
      <c r="V87" s="181"/>
      <c r="W87" s="357"/>
      <c r="X87" s="181"/>
      <c r="Z87" s="180"/>
    </row>
    <row r="88" spans="1:26" ht="12.75" customHeight="1" x14ac:dyDescent="0.15">
      <c r="A88" s="356"/>
      <c r="N88" s="301" t="s">
        <v>598</v>
      </c>
      <c r="O88" s="358"/>
      <c r="P88" s="347"/>
      <c r="Q88" s="359"/>
      <c r="R88" s="359"/>
      <c r="S88" s="359"/>
      <c r="T88" s="359"/>
      <c r="U88" s="360"/>
      <c r="V88" s="181"/>
      <c r="W88" s="357"/>
      <c r="X88" s="181"/>
      <c r="Y88" s="359"/>
      <c r="Z88" s="180"/>
    </row>
    <row r="89" spans="1:26" ht="12.75" customHeight="1" x14ac:dyDescent="0.15">
      <c r="N89" s="356" t="s">
        <v>599</v>
      </c>
      <c r="O89" s="358"/>
      <c r="P89" s="347"/>
      <c r="Q89" s="359"/>
      <c r="R89" s="359"/>
      <c r="S89" s="359"/>
      <c r="T89" s="359"/>
      <c r="U89" s="360"/>
      <c r="V89" s="181"/>
      <c r="W89" s="357"/>
      <c r="X89" s="181"/>
      <c r="Y89" s="359"/>
    </row>
    <row r="90" spans="1:26" ht="12.75" customHeight="1" x14ac:dyDescent="0.15">
      <c r="N90" s="356" t="s">
        <v>600</v>
      </c>
      <c r="O90" s="361"/>
      <c r="P90" s="361"/>
      <c r="Q90" s="361"/>
      <c r="R90" s="361"/>
      <c r="S90" s="361"/>
      <c r="T90" s="361"/>
      <c r="U90" s="361"/>
      <c r="V90" s="301"/>
      <c r="W90" s="301"/>
      <c r="X90" s="301"/>
      <c r="Y90" s="361"/>
    </row>
    <row r="91" spans="1:26" x14ac:dyDescent="0.15">
      <c r="O91" s="361"/>
      <c r="P91" s="361"/>
      <c r="Q91" s="361"/>
      <c r="R91" s="361"/>
      <c r="S91" s="361"/>
      <c r="T91" s="361"/>
      <c r="U91" s="361"/>
      <c r="V91" s="180"/>
      <c r="W91" s="180"/>
      <c r="X91" s="180"/>
      <c r="Y91" s="361"/>
    </row>
    <row r="92" spans="1:26" x14ac:dyDescent="0.15">
      <c r="O92" s="181"/>
      <c r="P92" s="180"/>
      <c r="Q92" s="362"/>
      <c r="R92" s="362"/>
      <c r="S92" s="362"/>
      <c r="T92" s="363"/>
      <c r="U92" s="345"/>
      <c r="V92" s="180"/>
      <c r="W92" s="345"/>
      <c r="X92" s="180"/>
      <c r="Y92" s="363"/>
    </row>
    <row r="93" spans="1:26" x14ac:dyDescent="0.15">
      <c r="N93" s="301"/>
      <c r="O93" s="181"/>
      <c r="P93" s="180"/>
      <c r="Q93" s="362"/>
      <c r="R93" s="362"/>
      <c r="S93" s="362"/>
      <c r="T93" s="363"/>
      <c r="U93" s="345"/>
      <c r="V93" s="180"/>
      <c r="W93" s="345"/>
      <c r="X93" s="180"/>
      <c r="Y93" s="363"/>
    </row>
    <row r="94" spans="1:26" x14ac:dyDescent="0.15">
      <c r="O94" s="180"/>
      <c r="P94" s="180"/>
      <c r="Q94" s="180"/>
      <c r="R94" s="180"/>
      <c r="S94" s="180"/>
      <c r="T94" s="180"/>
      <c r="U94" s="345"/>
      <c r="V94" s="180"/>
      <c r="W94" s="345"/>
      <c r="X94" s="180"/>
      <c r="Y94" s="180"/>
    </row>
    <row r="98" spans="18:23" x14ac:dyDescent="0.15">
      <c r="R98" s="279"/>
      <c r="U98" s="168"/>
      <c r="W98" s="168"/>
    </row>
    <row r="99" spans="18:23" x14ac:dyDescent="0.15">
      <c r="R99" s="279"/>
      <c r="U99" s="168"/>
      <c r="W99" s="168"/>
    </row>
    <row r="100" spans="18:23" x14ac:dyDescent="0.15">
      <c r="R100" s="279"/>
      <c r="U100" s="168"/>
      <c r="W100" s="168"/>
    </row>
    <row r="101" spans="18:23" x14ac:dyDescent="0.15">
      <c r="R101" s="279"/>
      <c r="U101" s="168"/>
      <c r="W101" s="168"/>
    </row>
    <row r="102" spans="18:23" x14ac:dyDescent="0.15">
      <c r="R102" s="279"/>
      <c r="U102" s="168"/>
      <c r="W102" s="168"/>
    </row>
    <row r="103" spans="18:23" x14ac:dyDescent="0.15">
      <c r="R103" s="279"/>
      <c r="U103" s="168"/>
      <c r="W103" s="168"/>
    </row>
  </sheetData>
  <mergeCells count="204">
    <mergeCell ref="A82:B83"/>
    <mergeCell ref="N82:U83"/>
    <mergeCell ref="N77:N81"/>
    <mergeCell ref="O77:O81"/>
    <mergeCell ref="Q77:Q81"/>
    <mergeCell ref="R77:R81"/>
    <mergeCell ref="S77:S81"/>
    <mergeCell ref="T77:T81"/>
    <mergeCell ref="A77:A81"/>
    <mergeCell ref="B77:B81"/>
    <mergeCell ref="D77:D81"/>
    <mergeCell ref="E77:E81"/>
    <mergeCell ref="F77:F81"/>
    <mergeCell ref="G77:G81"/>
    <mergeCell ref="N72:N76"/>
    <mergeCell ref="O72:O76"/>
    <mergeCell ref="Q72:Q76"/>
    <mergeCell ref="R72:R76"/>
    <mergeCell ref="S72:S76"/>
    <mergeCell ref="T72:T76"/>
    <mergeCell ref="A72:A76"/>
    <mergeCell ref="B72:B76"/>
    <mergeCell ref="D72:D76"/>
    <mergeCell ref="E72:E76"/>
    <mergeCell ref="F72:F76"/>
    <mergeCell ref="G72:G76"/>
    <mergeCell ref="N67:N71"/>
    <mergeCell ref="O67:O71"/>
    <mergeCell ref="Q67:Q71"/>
    <mergeCell ref="R67:R71"/>
    <mergeCell ref="S67:S71"/>
    <mergeCell ref="T67:T71"/>
    <mergeCell ref="A67:A71"/>
    <mergeCell ref="B67:B71"/>
    <mergeCell ref="D67:D71"/>
    <mergeCell ref="E67:E71"/>
    <mergeCell ref="F67:F71"/>
    <mergeCell ref="G67:G71"/>
    <mergeCell ref="N62:N66"/>
    <mergeCell ref="O62:O66"/>
    <mergeCell ref="Q62:Q66"/>
    <mergeCell ref="R62:R66"/>
    <mergeCell ref="S62:S66"/>
    <mergeCell ref="T62:T66"/>
    <mergeCell ref="A62:A66"/>
    <mergeCell ref="B62:B66"/>
    <mergeCell ref="D62:D66"/>
    <mergeCell ref="E62:E66"/>
    <mergeCell ref="F62:F66"/>
    <mergeCell ref="G62:G66"/>
    <mergeCell ref="N57:N61"/>
    <mergeCell ref="O57:O61"/>
    <mergeCell ref="Q57:Q61"/>
    <mergeCell ref="R57:R61"/>
    <mergeCell ref="S57:S61"/>
    <mergeCell ref="T57:T61"/>
    <mergeCell ref="A57:A61"/>
    <mergeCell ref="B57:B61"/>
    <mergeCell ref="D57:D61"/>
    <mergeCell ref="E57:E61"/>
    <mergeCell ref="F57:F61"/>
    <mergeCell ref="G57:G61"/>
    <mergeCell ref="N52:N56"/>
    <mergeCell ref="O52:O56"/>
    <mergeCell ref="Q52:Q56"/>
    <mergeCell ref="R52:R56"/>
    <mergeCell ref="S52:S56"/>
    <mergeCell ref="T52:T56"/>
    <mergeCell ref="A52:A56"/>
    <mergeCell ref="B52:B56"/>
    <mergeCell ref="D52:D56"/>
    <mergeCell ref="E52:E56"/>
    <mergeCell ref="F52:F56"/>
    <mergeCell ref="G52:G56"/>
    <mergeCell ref="N47:N51"/>
    <mergeCell ref="O47:O51"/>
    <mergeCell ref="Q47:Q51"/>
    <mergeCell ref="R47:R51"/>
    <mergeCell ref="S47:S51"/>
    <mergeCell ref="T47:T51"/>
    <mergeCell ref="A47:A51"/>
    <mergeCell ref="B47:B51"/>
    <mergeCell ref="D47:D51"/>
    <mergeCell ref="E47:E51"/>
    <mergeCell ref="F47:F51"/>
    <mergeCell ref="G47:G51"/>
    <mergeCell ref="N42:N46"/>
    <mergeCell ref="O42:O46"/>
    <mergeCell ref="Q42:Q46"/>
    <mergeCell ref="R42:R46"/>
    <mergeCell ref="S42:S46"/>
    <mergeCell ref="T42:T46"/>
    <mergeCell ref="A42:A46"/>
    <mergeCell ref="B42:B46"/>
    <mergeCell ref="D42:D46"/>
    <mergeCell ref="E42:E46"/>
    <mergeCell ref="F42:F46"/>
    <mergeCell ref="G42:G46"/>
    <mergeCell ref="N37:N41"/>
    <mergeCell ref="O37:O41"/>
    <mergeCell ref="Q37:Q41"/>
    <mergeCell ref="R37:R41"/>
    <mergeCell ref="S37:S41"/>
    <mergeCell ref="T37:T41"/>
    <mergeCell ref="A37:A41"/>
    <mergeCell ref="B37:B41"/>
    <mergeCell ref="D37:D41"/>
    <mergeCell ref="E37:E41"/>
    <mergeCell ref="F37:F41"/>
    <mergeCell ref="G37:G41"/>
    <mergeCell ref="N32:N36"/>
    <mergeCell ref="O32:O36"/>
    <mergeCell ref="Q32:Q36"/>
    <mergeCell ref="R32:R36"/>
    <mergeCell ref="S32:S36"/>
    <mergeCell ref="T32:T36"/>
    <mergeCell ref="A32:A36"/>
    <mergeCell ref="B32:B36"/>
    <mergeCell ref="D32:D36"/>
    <mergeCell ref="E32:E36"/>
    <mergeCell ref="F32:F36"/>
    <mergeCell ref="G32:G36"/>
    <mergeCell ref="N27:N31"/>
    <mergeCell ref="O27:O31"/>
    <mergeCell ref="Q27:Q31"/>
    <mergeCell ref="R27:R31"/>
    <mergeCell ref="S27:S31"/>
    <mergeCell ref="T27:T31"/>
    <mergeCell ref="A27:A31"/>
    <mergeCell ref="B27:B31"/>
    <mergeCell ref="D27:D31"/>
    <mergeCell ref="E27:E31"/>
    <mergeCell ref="F27:F31"/>
    <mergeCell ref="G27:G31"/>
    <mergeCell ref="N22:N26"/>
    <mergeCell ref="O22:O26"/>
    <mergeCell ref="Q22:Q26"/>
    <mergeCell ref="R22:R26"/>
    <mergeCell ref="S22:S26"/>
    <mergeCell ref="T22:T26"/>
    <mergeCell ref="A22:A26"/>
    <mergeCell ref="B22:B26"/>
    <mergeCell ref="D22:D26"/>
    <mergeCell ref="E22:E26"/>
    <mergeCell ref="F22:F26"/>
    <mergeCell ref="G22:G26"/>
    <mergeCell ref="N17:N21"/>
    <mergeCell ref="O17:O21"/>
    <mergeCell ref="Q17:Q21"/>
    <mergeCell ref="R17:R21"/>
    <mergeCell ref="S17:S21"/>
    <mergeCell ref="T17:T21"/>
    <mergeCell ref="A17:A21"/>
    <mergeCell ref="B17:B21"/>
    <mergeCell ref="D17:D21"/>
    <mergeCell ref="E17:E21"/>
    <mergeCell ref="F17:F21"/>
    <mergeCell ref="G17:G21"/>
    <mergeCell ref="N12:N16"/>
    <mergeCell ref="O12:O16"/>
    <mergeCell ref="Q12:Q16"/>
    <mergeCell ref="R12:R16"/>
    <mergeCell ref="S12:S16"/>
    <mergeCell ref="T12:T16"/>
    <mergeCell ref="A12:A16"/>
    <mergeCell ref="B12:B16"/>
    <mergeCell ref="D12:D16"/>
    <mergeCell ref="E12:E16"/>
    <mergeCell ref="F12:F16"/>
    <mergeCell ref="G12:G16"/>
    <mergeCell ref="N7:N11"/>
    <mergeCell ref="O7:O11"/>
    <mergeCell ref="Q7:Q11"/>
    <mergeCell ref="R7:R11"/>
    <mergeCell ref="S7:S11"/>
    <mergeCell ref="T7:T11"/>
    <mergeCell ref="A7:A11"/>
    <mergeCell ref="B7:B11"/>
    <mergeCell ref="D7:D11"/>
    <mergeCell ref="E7:E11"/>
    <mergeCell ref="F7:F11"/>
    <mergeCell ref="G7:G11"/>
    <mergeCell ref="L3:L6"/>
    <mergeCell ref="Q3:Q6"/>
    <mergeCell ref="R3:R6"/>
    <mergeCell ref="S3:S6"/>
    <mergeCell ref="T3:T6"/>
    <mergeCell ref="Y3:Y6"/>
    <mergeCell ref="N2:N6"/>
    <mergeCell ref="O2:O6"/>
    <mergeCell ref="P2:P6"/>
    <mergeCell ref="Q2:S2"/>
    <mergeCell ref="U2:U6"/>
    <mergeCell ref="W2:W6"/>
    <mergeCell ref="A2:A6"/>
    <mergeCell ref="B2:B6"/>
    <mergeCell ref="C2:C6"/>
    <mergeCell ref="D2:F2"/>
    <mergeCell ref="H2:H6"/>
    <mergeCell ref="J2:J6"/>
    <mergeCell ref="D3:D6"/>
    <mergeCell ref="E3:E6"/>
    <mergeCell ref="F3:F6"/>
    <mergeCell ref="G3:G6"/>
  </mergeCells>
  <phoneticPr fontId="25"/>
  <printOptions horizontalCentered="1" verticalCentered="1"/>
  <pageMargins left="0.39370078740157483" right="0.39370078740157483" top="0.39370078740157483" bottom="0.39370078740157483" header="0" footer="0"/>
  <pageSetup paperSize="12" scale="6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70"/>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69" t="s">
        <v>226</v>
      </c>
      <c r="S5" s="270"/>
      <c r="T5" s="270"/>
      <c r="U5" s="270"/>
      <c r="V5" s="270"/>
    </row>
    <row r="6" spans="1:24" ht="30" customHeight="1" x14ac:dyDescent="0.15">
      <c r="A6" s="1"/>
      <c r="B6" s="1"/>
      <c r="C6" s="2"/>
      <c r="D6" s="5"/>
      <c r="E6" s="2"/>
      <c r="F6" s="6"/>
      <c r="G6" s="16"/>
      <c r="H6" s="16"/>
      <c r="I6" s="2"/>
      <c r="J6" s="12" t="s">
        <v>9</v>
      </c>
      <c r="K6" s="13"/>
      <c r="L6" s="14"/>
      <c r="M6" s="14"/>
      <c r="N6" s="15"/>
      <c r="O6" s="221" t="s">
        <v>10</v>
      </c>
      <c r="P6" s="222"/>
      <c r="Q6" s="17"/>
      <c r="R6" s="211" t="s">
        <v>11</v>
      </c>
      <c r="S6" s="271"/>
      <c r="T6" s="272"/>
      <c r="U6" s="107" t="s">
        <v>12</v>
      </c>
      <c r="V6" s="107" t="s">
        <v>13</v>
      </c>
      <c r="W6" s="107" t="s">
        <v>14</v>
      </c>
      <c r="X6" s="108" t="s">
        <v>15</v>
      </c>
    </row>
    <row r="7" spans="1:24" ht="24" customHeight="1" thickBot="1" x14ac:dyDescent="0.3">
      <c r="A7" s="223" t="s">
        <v>181</v>
      </c>
      <c r="B7" s="224"/>
      <c r="C7" s="224"/>
      <c r="D7" s="224"/>
      <c r="E7" s="224"/>
      <c r="F7" s="20"/>
      <c r="G7" s="20"/>
      <c r="H7" s="20"/>
      <c r="I7" s="4"/>
      <c r="J7" s="4"/>
      <c r="K7" s="21"/>
      <c r="L7" s="22"/>
      <c r="M7" s="3"/>
      <c r="N7" s="3"/>
      <c r="O7" s="225" t="s">
        <v>94</v>
      </c>
      <c r="P7" s="226"/>
      <c r="Q7" s="23"/>
      <c r="R7" s="273"/>
      <c r="S7" s="274"/>
      <c r="T7" s="275"/>
      <c r="U7" s="109" t="s">
        <v>17</v>
      </c>
      <c r="V7" s="109" t="s">
        <v>214</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182</v>
      </c>
      <c r="C9" s="46" t="s">
        <v>63</v>
      </c>
      <c r="D9" s="47">
        <v>30</v>
      </c>
      <c r="E9" s="48" t="s">
        <v>51</v>
      </c>
      <c r="F9" s="48">
        <f t="shared" ref="F9:F14" si="0">ROUNDUP(D9*0.75,2)</f>
        <v>22.5</v>
      </c>
      <c r="G9" s="49">
        <f>ROUNDUP((K4*D9)+(K5*D9*0.75)+(K6*(D9*2)),0)</f>
        <v>0</v>
      </c>
      <c r="H9" s="49">
        <f>G9</f>
        <v>0</v>
      </c>
      <c r="I9" s="234" t="s">
        <v>306</v>
      </c>
      <c r="J9" s="235"/>
      <c r="K9" s="50" t="s">
        <v>36</v>
      </c>
      <c r="L9" s="51">
        <f>ROUNDUP((K4*M9)+(K5*M9*0.75)+(K6*(M9*2)),2)</f>
        <v>0</v>
      </c>
      <c r="M9" s="47">
        <v>110</v>
      </c>
      <c r="N9" s="52">
        <f>ROUNDUP(M9*0.75,2)</f>
        <v>82.5</v>
      </c>
      <c r="O9" s="53"/>
      <c r="P9" s="90"/>
      <c r="R9" s="227" t="s">
        <v>76</v>
      </c>
      <c r="S9" s="94" t="s">
        <v>37</v>
      </c>
      <c r="T9" s="74" t="s">
        <v>37</v>
      </c>
      <c r="U9" s="74"/>
      <c r="V9" s="75" t="s">
        <v>38</v>
      </c>
      <c r="W9" s="75" t="s">
        <v>39</v>
      </c>
      <c r="X9" s="101">
        <v>30</v>
      </c>
    </row>
    <row r="10" spans="1:24" ht="18.75" customHeight="1" x14ac:dyDescent="0.15">
      <c r="A10" s="242"/>
      <c r="B10" s="54"/>
      <c r="C10" s="54" t="s">
        <v>42</v>
      </c>
      <c r="D10" s="55">
        <v>30</v>
      </c>
      <c r="E10" s="56" t="s">
        <v>51</v>
      </c>
      <c r="F10" s="56">
        <f t="shared" si="0"/>
        <v>22.5</v>
      </c>
      <c r="G10" s="57">
        <f>ROUNDUP((K4*D10)+(K5*D10*0.75)+(K6*(D10*2)),0)</f>
        <v>0</v>
      </c>
      <c r="H10" s="57">
        <f>G10+(G10*6/100)</f>
        <v>0</v>
      </c>
      <c r="I10" s="236"/>
      <c r="J10" s="236"/>
      <c r="K10" s="58" t="s">
        <v>45</v>
      </c>
      <c r="L10" s="59">
        <f>ROUNDUP((K4*M10)+(K5*M10*0.75)+(K6*(M10*2)),2)</f>
        <v>0</v>
      </c>
      <c r="M10" s="55">
        <v>1</v>
      </c>
      <c r="N10" s="60">
        <f>ROUNDUP(M10*0.75,2)</f>
        <v>0.75</v>
      </c>
      <c r="O10" s="61"/>
      <c r="P10" s="91"/>
      <c r="R10" s="276"/>
      <c r="S10" s="152" t="s">
        <v>244</v>
      </c>
      <c r="T10" s="129" t="s">
        <v>63</v>
      </c>
      <c r="U10" s="128"/>
      <c r="V10" s="128">
        <v>15</v>
      </c>
      <c r="W10" s="128">
        <v>10</v>
      </c>
      <c r="X10" s="153"/>
    </row>
    <row r="11" spans="1:24" ht="18.75" customHeight="1" x14ac:dyDescent="0.15">
      <c r="A11" s="242"/>
      <c r="B11" s="54"/>
      <c r="C11" s="54" t="s">
        <v>133</v>
      </c>
      <c r="D11" s="55">
        <v>40</v>
      </c>
      <c r="E11" s="56" t="s">
        <v>51</v>
      </c>
      <c r="F11" s="56">
        <f t="shared" si="0"/>
        <v>30</v>
      </c>
      <c r="G11" s="57">
        <f>ROUNDUP((K4*D11)+(K5*D11*0.75)+(K6*(D11*2)),0)</f>
        <v>0</v>
      </c>
      <c r="H11" s="57">
        <f>G11+(G11*10/100)</f>
        <v>0</v>
      </c>
      <c r="I11" s="236"/>
      <c r="J11" s="236"/>
      <c r="K11" s="58" t="s">
        <v>100</v>
      </c>
      <c r="L11" s="59">
        <f>ROUNDUP((K4*M11)+(K5*M11*0.75)+(K6*(M11*2)),2)</f>
        <v>0</v>
      </c>
      <c r="M11" s="55">
        <v>40</v>
      </c>
      <c r="N11" s="60">
        <f>ROUNDUP(M11*0.75,2)</f>
        <v>30</v>
      </c>
      <c r="O11" s="61"/>
      <c r="P11" s="91"/>
      <c r="R11" s="276"/>
      <c r="S11" s="154"/>
      <c r="T11" s="120" t="s">
        <v>42</v>
      </c>
      <c r="U11" s="120"/>
      <c r="V11" s="121">
        <v>20</v>
      </c>
      <c r="W11" s="121">
        <v>20</v>
      </c>
      <c r="X11" s="122">
        <v>20</v>
      </c>
    </row>
    <row r="12" spans="1:24" ht="18.75" customHeight="1" x14ac:dyDescent="0.15">
      <c r="A12" s="242"/>
      <c r="B12" s="54"/>
      <c r="C12" s="54" t="s">
        <v>65</v>
      </c>
      <c r="D12" s="55">
        <v>10</v>
      </c>
      <c r="E12" s="56" t="s">
        <v>51</v>
      </c>
      <c r="F12" s="56">
        <f t="shared" si="0"/>
        <v>7.5</v>
      </c>
      <c r="G12" s="57">
        <f>ROUNDUP((K4*D12)+(K5*D12*0.75)+(K6*(D12*2)),0)</f>
        <v>0</v>
      </c>
      <c r="H12" s="57">
        <f>G12+(G12*3/100)</f>
        <v>0</v>
      </c>
      <c r="I12" s="236"/>
      <c r="J12" s="236"/>
      <c r="K12" s="58"/>
      <c r="L12" s="59"/>
      <c r="M12" s="55"/>
      <c r="N12" s="60"/>
      <c r="O12" s="61"/>
      <c r="P12" s="91"/>
      <c r="R12" s="276"/>
      <c r="S12" s="154"/>
      <c r="T12" s="120" t="s">
        <v>133</v>
      </c>
      <c r="U12" s="120"/>
      <c r="V12" s="121">
        <v>30</v>
      </c>
      <c r="W12" s="121">
        <v>20</v>
      </c>
      <c r="X12" s="122">
        <v>10</v>
      </c>
    </row>
    <row r="13" spans="1:24" ht="18.75" customHeight="1" x14ac:dyDescent="0.15">
      <c r="A13" s="242"/>
      <c r="B13" s="54"/>
      <c r="C13" s="54" t="s">
        <v>183</v>
      </c>
      <c r="D13" s="55">
        <v>9</v>
      </c>
      <c r="E13" s="56" t="s">
        <v>51</v>
      </c>
      <c r="F13" s="56">
        <f t="shared" si="0"/>
        <v>6.75</v>
      </c>
      <c r="G13" s="57">
        <f>ROUNDUP((K4*D13)+(K5*D13*0.75)+(K6*(D13*2)),0)</f>
        <v>0</v>
      </c>
      <c r="H13" s="57">
        <f>G13</f>
        <v>0</v>
      </c>
      <c r="I13" s="236"/>
      <c r="J13" s="236"/>
      <c r="K13" s="58"/>
      <c r="L13" s="59"/>
      <c r="M13" s="55"/>
      <c r="N13" s="60"/>
      <c r="O13" s="61" t="s">
        <v>109</v>
      </c>
      <c r="P13" s="91"/>
      <c r="R13" s="276"/>
      <c r="S13" s="154"/>
      <c r="T13" s="120" t="s">
        <v>65</v>
      </c>
      <c r="U13" s="120"/>
      <c r="V13" s="121">
        <v>10</v>
      </c>
      <c r="W13" s="121">
        <v>10</v>
      </c>
      <c r="X13" s="122">
        <v>10</v>
      </c>
    </row>
    <row r="14" spans="1:24" ht="18.75" customHeight="1" x14ac:dyDescent="0.15">
      <c r="A14" s="242"/>
      <c r="B14" s="54"/>
      <c r="C14" s="54" t="s">
        <v>77</v>
      </c>
      <c r="D14" s="55">
        <v>30</v>
      </c>
      <c r="E14" s="56" t="s">
        <v>79</v>
      </c>
      <c r="F14" s="56">
        <f t="shared" si="0"/>
        <v>22.5</v>
      </c>
      <c r="G14" s="57">
        <f>ROUNDUP((K4*D14)+(K5*D14*0.75)+(K6*(D14*2)),0)</f>
        <v>0</v>
      </c>
      <c r="H14" s="57">
        <f>G14</f>
        <v>0</v>
      </c>
      <c r="I14" s="236"/>
      <c r="J14" s="236"/>
      <c r="K14" s="58"/>
      <c r="L14" s="59"/>
      <c r="M14" s="55"/>
      <c r="N14" s="60"/>
      <c r="O14" s="61" t="s">
        <v>78</v>
      </c>
      <c r="P14" s="91"/>
      <c r="R14" s="276"/>
      <c r="S14" s="151"/>
      <c r="T14" s="120" t="s">
        <v>77</v>
      </c>
      <c r="U14" s="120"/>
      <c r="V14" s="121">
        <v>30</v>
      </c>
      <c r="W14" s="121">
        <v>20</v>
      </c>
      <c r="X14" s="122">
        <v>15</v>
      </c>
    </row>
    <row r="15" spans="1:24" ht="18.75" customHeight="1" x14ac:dyDescent="0.15">
      <c r="A15" s="242"/>
      <c r="B15" s="54"/>
      <c r="C15" s="54"/>
      <c r="D15" s="55"/>
      <c r="E15" s="56"/>
      <c r="F15" s="56"/>
      <c r="G15" s="57"/>
      <c r="H15" s="57"/>
      <c r="I15" s="236"/>
      <c r="J15" s="236"/>
      <c r="K15" s="58"/>
      <c r="L15" s="59"/>
      <c r="M15" s="55"/>
      <c r="N15" s="60"/>
      <c r="O15" s="61"/>
      <c r="P15" s="91"/>
      <c r="R15" s="276"/>
      <c r="S15" s="155"/>
      <c r="T15" s="125"/>
      <c r="U15" s="120" t="s">
        <v>240</v>
      </c>
      <c r="V15" s="121" t="s">
        <v>241</v>
      </c>
      <c r="W15" s="121" t="s">
        <v>241</v>
      </c>
      <c r="X15" s="122"/>
    </row>
    <row r="16" spans="1:24" ht="18.75" customHeight="1" x14ac:dyDescent="0.15">
      <c r="A16" s="242"/>
      <c r="B16" s="54"/>
      <c r="C16" s="54"/>
      <c r="D16" s="55"/>
      <c r="E16" s="56"/>
      <c r="F16" s="56"/>
      <c r="G16" s="57"/>
      <c r="H16" s="57"/>
      <c r="I16" s="236"/>
      <c r="J16" s="236"/>
      <c r="K16" s="58"/>
      <c r="L16" s="59"/>
      <c r="M16" s="55"/>
      <c r="N16" s="60"/>
      <c r="O16" s="61"/>
      <c r="P16" s="91"/>
      <c r="R16" s="276"/>
      <c r="S16" s="156"/>
      <c r="T16" s="132"/>
      <c r="U16" s="145" t="s">
        <v>242</v>
      </c>
      <c r="V16" s="146" t="s">
        <v>243</v>
      </c>
      <c r="W16" s="146" t="s">
        <v>243</v>
      </c>
      <c r="X16" s="147"/>
    </row>
    <row r="17" spans="1:24" ht="18.75" customHeight="1" x14ac:dyDescent="0.15">
      <c r="A17" s="242"/>
      <c r="B17" s="54"/>
      <c r="C17" s="54"/>
      <c r="D17" s="55"/>
      <c r="E17" s="56"/>
      <c r="F17" s="56"/>
      <c r="G17" s="57"/>
      <c r="H17" s="57"/>
      <c r="I17" s="236"/>
      <c r="J17" s="236"/>
      <c r="K17" s="58"/>
      <c r="L17" s="59"/>
      <c r="M17" s="55"/>
      <c r="N17" s="60"/>
      <c r="O17" s="61"/>
      <c r="P17" s="91"/>
      <c r="R17" s="276"/>
      <c r="S17" s="119" t="s">
        <v>267</v>
      </c>
      <c r="T17" s="125" t="s">
        <v>64</v>
      </c>
      <c r="U17" s="125"/>
      <c r="V17" s="126">
        <v>30</v>
      </c>
      <c r="W17" s="126">
        <v>20</v>
      </c>
      <c r="X17" s="127">
        <v>20</v>
      </c>
    </row>
    <row r="18" spans="1:24" ht="18.75" customHeight="1" x14ac:dyDescent="0.15">
      <c r="A18" s="242"/>
      <c r="B18" s="54"/>
      <c r="C18" s="54"/>
      <c r="D18" s="55"/>
      <c r="E18" s="56"/>
      <c r="F18" s="56"/>
      <c r="G18" s="57"/>
      <c r="H18" s="57"/>
      <c r="I18" s="236"/>
      <c r="J18" s="236"/>
      <c r="K18" s="58"/>
      <c r="L18" s="59"/>
      <c r="M18" s="55"/>
      <c r="N18" s="60"/>
      <c r="O18" s="61"/>
      <c r="P18" s="91"/>
      <c r="R18" s="276"/>
      <c r="S18" s="119"/>
      <c r="T18" s="125"/>
      <c r="U18" s="125"/>
      <c r="V18" s="126"/>
      <c r="W18" s="126"/>
      <c r="X18" s="127"/>
    </row>
    <row r="19" spans="1:24" ht="18.75" customHeight="1" x14ac:dyDescent="0.15">
      <c r="A19" s="242"/>
      <c r="B19" s="62"/>
      <c r="C19" s="62"/>
      <c r="D19" s="63"/>
      <c r="E19" s="64"/>
      <c r="F19" s="64"/>
      <c r="G19" s="65"/>
      <c r="H19" s="65"/>
      <c r="I19" s="237"/>
      <c r="J19" s="237"/>
      <c r="K19" s="66"/>
      <c r="L19" s="67"/>
      <c r="M19" s="63"/>
      <c r="N19" s="68"/>
      <c r="O19" s="69"/>
      <c r="P19" s="92"/>
      <c r="R19" s="276"/>
      <c r="S19" s="119"/>
      <c r="T19" s="125"/>
      <c r="U19" s="125"/>
      <c r="V19" s="126"/>
      <c r="W19" s="126"/>
      <c r="X19" s="127"/>
    </row>
    <row r="20" spans="1:24" ht="18.75" customHeight="1" x14ac:dyDescent="0.15">
      <c r="A20" s="242"/>
      <c r="B20" s="54" t="s">
        <v>184</v>
      </c>
      <c r="C20" s="54" t="s">
        <v>64</v>
      </c>
      <c r="D20" s="55">
        <v>30</v>
      </c>
      <c r="E20" s="56" t="s">
        <v>51</v>
      </c>
      <c r="F20" s="56">
        <f>ROUNDUP(D20*0.75,2)</f>
        <v>22.5</v>
      </c>
      <c r="G20" s="57">
        <f>ROUNDUP((K4*D20)+(K5*D20*0.75)+(K6*(D20*2)),0)</f>
        <v>0</v>
      </c>
      <c r="H20" s="57">
        <f>G20+(G20*10/100)</f>
        <v>0</v>
      </c>
      <c r="I20" s="238" t="s">
        <v>185</v>
      </c>
      <c r="J20" s="239"/>
      <c r="K20" s="58" t="s">
        <v>55</v>
      </c>
      <c r="L20" s="59">
        <f>ROUNDUP((K4*M20)+(K5*M20*0.75)+(K6*(M20*2)),2)</f>
        <v>0</v>
      </c>
      <c r="M20" s="55">
        <v>0.3</v>
      </c>
      <c r="N20" s="60">
        <f>ROUNDUP(M20*0.75,2)</f>
        <v>0.23</v>
      </c>
      <c r="O20" s="61"/>
      <c r="P20" s="91"/>
      <c r="R20" s="276"/>
      <c r="S20" s="119"/>
      <c r="T20" s="125"/>
      <c r="U20" s="125"/>
      <c r="V20" s="126"/>
      <c r="W20" s="126"/>
      <c r="X20" s="127"/>
    </row>
    <row r="21" spans="1:24" ht="18.75" customHeight="1" x14ac:dyDescent="0.15">
      <c r="A21" s="242"/>
      <c r="B21" s="54"/>
      <c r="C21" s="54" t="s">
        <v>52</v>
      </c>
      <c r="D21" s="55">
        <v>5</v>
      </c>
      <c r="E21" s="56" t="s">
        <v>51</v>
      </c>
      <c r="F21" s="56">
        <f>ROUNDUP(D21*0.75,2)</f>
        <v>3.75</v>
      </c>
      <c r="G21" s="57">
        <f>ROUNDUP((K4*D21)+(K5*D21*0.75)+(K6*(D21*2)),0)</f>
        <v>0</v>
      </c>
      <c r="H21" s="57">
        <f>G21</f>
        <v>0</v>
      </c>
      <c r="I21" s="236"/>
      <c r="J21" s="236"/>
      <c r="K21" s="58" t="s">
        <v>56</v>
      </c>
      <c r="L21" s="59">
        <f>ROUNDUP((K4*M21)+(K5*M21*0.75)+(K6*(M21*2)),2)</f>
        <v>0</v>
      </c>
      <c r="M21" s="55">
        <v>0.1</v>
      </c>
      <c r="N21" s="60">
        <f>ROUNDUP(M21*0.75,2)</f>
        <v>0.08</v>
      </c>
      <c r="O21" s="61"/>
      <c r="P21" s="91"/>
      <c r="R21" s="276"/>
      <c r="S21" s="138"/>
      <c r="T21" s="132"/>
      <c r="U21" s="132"/>
      <c r="V21" s="133"/>
      <c r="W21" s="133"/>
      <c r="X21" s="134"/>
    </row>
    <row r="22" spans="1:24" ht="18.75" customHeight="1" thickBot="1" x14ac:dyDescent="0.2">
      <c r="A22" s="242"/>
      <c r="B22" s="54"/>
      <c r="C22" s="54" t="s">
        <v>131</v>
      </c>
      <c r="D22" s="55">
        <v>2</v>
      </c>
      <c r="E22" s="56" t="s">
        <v>51</v>
      </c>
      <c r="F22" s="56">
        <f>ROUNDUP(D22*0.75,2)</f>
        <v>1.5</v>
      </c>
      <c r="G22" s="57">
        <f>ROUNDUP((K4*D22)+(K5*D22*0.75)+(K6*(D22*2)),0)</f>
        <v>0</v>
      </c>
      <c r="H22" s="57">
        <f>G22</f>
        <v>0</v>
      </c>
      <c r="I22" s="236"/>
      <c r="J22" s="236"/>
      <c r="K22" s="58" t="s">
        <v>57</v>
      </c>
      <c r="L22" s="59">
        <f>ROUNDUP((K4*M22)+(K5*M22*0.75)+(K6*(M22*2)),2)</f>
        <v>0</v>
      </c>
      <c r="M22" s="55">
        <v>0.5</v>
      </c>
      <c r="N22" s="60">
        <f>ROUNDUP(M22*0.75,2)</f>
        <v>0.38</v>
      </c>
      <c r="O22" s="61"/>
      <c r="P22" s="91" t="s">
        <v>58</v>
      </c>
      <c r="R22" s="277"/>
      <c r="S22" s="139" t="s">
        <v>115</v>
      </c>
      <c r="T22" s="140" t="s">
        <v>116</v>
      </c>
      <c r="U22" s="140"/>
      <c r="V22" s="141">
        <v>0</v>
      </c>
      <c r="W22" s="141">
        <v>0</v>
      </c>
      <c r="X22" s="142">
        <v>0</v>
      </c>
    </row>
    <row r="23" spans="1:24" ht="18.75" customHeight="1" x14ac:dyDescent="0.15">
      <c r="A23" s="242"/>
      <c r="B23" s="54"/>
      <c r="C23" s="54"/>
      <c r="D23" s="55"/>
      <c r="E23" s="56"/>
      <c r="F23" s="56"/>
      <c r="G23" s="57"/>
      <c r="H23" s="57"/>
      <c r="I23" s="236"/>
      <c r="J23" s="236"/>
      <c r="K23" s="58" t="s">
        <v>88</v>
      </c>
      <c r="L23" s="59">
        <f>ROUNDUP((K4*M23)+(K5*M23*0.75)+(K6*(M23*2)),2)</f>
        <v>0</v>
      </c>
      <c r="M23" s="55">
        <v>3</v>
      </c>
      <c r="N23" s="60">
        <f>ROUNDUP(M23*0.75,2)</f>
        <v>2.25</v>
      </c>
      <c r="O23" s="61"/>
      <c r="P23" s="91" t="s">
        <v>89</v>
      </c>
      <c r="R23" s="4"/>
      <c r="S23" s="4"/>
      <c r="T23" s="4"/>
      <c r="U23" s="4"/>
      <c r="V23" s="4"/>
      <c r="W23" s="4"/>
      <c r="X23" s="4"/>
    </row>
    <row r="24" spans="1:24" ht="18.75" customHeight="1" x14ac:dyDescent="0.15">
      <c r="A24" s="242"/>
      <c r="B24" s="54"/>
      <c r="C24" s="54"/>
      <c r="D24" s="55"/>
      <c r="E24" s="56"/>
      <c r="F24" s="56"/>
      <c r="G24" s="57"/>
      <c r="H24" s="57"/>
      <c r="I24" s="236"/>
      <c r="J24" s="236"/>
      <c r="K24" s="58"/>
      <c r="L24" s="59"/>
      <c r="M24" s="55"/>
      <c r="N24" s="60"/>
      <c r="O24" s="61"/>
      <c r="P24" s="91"/>
      <c r="R24" s="4"/>
      <c r="S24" s="4"/>
      <c r="T24" s="4"/>
      <c r="U24" s="4"/>
      <c r="V24" s="4"/>
      <c r="W24" s="4"/>
      <c r="X24" s="4"/>
    </row>
    <row r="25" spans="1:24" ht="18.75" customHeight="1" x14ac:dyDescent="0.15">
      <c r="A25" s="242"/>
      <c r="B25" s="54"/>
      <c r="C25" s="54"/>
      <c r="D25" s="55"/>
      <c r="E25" s="56"/>
      <c r="F25" s="56"/>
      <c r="G25" s="57"/>
      <c r="H25" s="57"/>
      <c r="I25" s="236"/>
      <c r="J25" s="236"/>
      <c r="K25" s="58"/>
      <c r="L25" s="59"/>
      <c r="M25" s="55"/>
      <c r="N25" s="60"/>
      <c r="O25" s="61"/>
      <c r="P25" s="91"/>
      <c r="R25" s="4"/>
      <c r="S25" s="4"/>
      <c r="T25" s="4"/>
      <c r="U25" s="4"/>
      <c r="V25" s="4"/>
      <c r="W25" s="4"/>
      <c r="X25" s="4"/>
    </row>
    <row r="26" spans="1:24" ht="18.75" customHeight="1" x14ac:dyDescent="0.15">
      <c r="A26" s="242"/>
      <c r="B26" s="54"/>
      <c r="C26" s="54"/>
      <c r="D26" s="55"/>
      <c r="E26" s="56"/>
      <c r="F26" s="56"/>
      <c r="G26" s="57"/>
      <c r="H26" s="57"/>
      <c r="I26" s="236"/>
      <c r="J26" s="236"/>
      <c r="K26" s="58"/>
      <c r="L26" s="59"/>
      <c r="M26" s="55"/>
      <c r="N26" s="60"/>
      <c r="O26" s="61"/>
      <c r="P26" s="91"/>
      <c r="R26" s="4"/>
      <c r="S26" s="4"/>
      <c r="T26" s="4"/>
      <c r="U26" s="4"/>
      <c r="V26" s="4"/>
      <c r="W26" s="4"/>
      <c r="X26" s="4"/>
    </row>
    <row r="27" spans="1:24" ht="18.75" customHeight="1" x14ac:dyDescent="0.15">
      <c r="A27" s="242"/>
      <c r="B27" s="62"/>
      <c r="C27" s="62"/>
      <c r="D27" s="63"/>
      <c r="E27" s="64"/>
      <c r="F27" s="64"/>
      <c r="G27" s="65"/>
      <c r="H27" s="65"/>
      <c r="I27" s="237"/>
      <c r="J27" s="237"/>
      <c r="K27" s="66"/>
      <c r="L27" s="67"/>
      <c r="M27" s="63"/>
      <c r="N27" s="68"/>
      <c r="O27" s="69"/>
      <c r="P27" s="92"/>
      <c r="R27" s="4"/>
      <c r="S27" s="4"/>
      <c r="T27" s="4"/>
      <c r="U27" s="4"/>
      <c r="V27" s="4"/>
      <c r="W27" s="4"/>
      <c r="X27" s="4"/>
    </row>
    <row r="28" spans="1:24" ht="18.75" customHeight="1" x14ac:dyDescent="0.15">
      <c r="A28" s="242"/>
      <c r="B28" s="54" t="s">
        <v>115</v>
      </c>
      <c r="C28" s="54" t="s">
        <v>116</v>
      </c>
      <c r="D28" s="80">
        <v>0.16666666666666666</v>
      </c>
      <c r="E28" s="56" t="s">
        <v>54</v>
      </c>
      <c r="F28" s="56">
        <f>ROUNDUP(D28*0.75,2)</f>
        <v>0.13</v>
      </c>
      <c r="G28" s="57">
        <f>ROUNDUP((K4*D28)+(K5*D28*0.75)+(K6*(D28*2)),0)</f>
        <v>0</v>
      </c>
      <c r="H28" s="57">
        <f>G28</f>
        <v>0</v>
      </c>
      <c r="I28" s="238" t="s">
        <v>73</v>
      </c>
      <c r="J28" s="239"/>
      <c r="K28" s="58"/>
      <c r="L28" s="59"/>
      <c r="M28" s="55"/>
      <c r="N28" s="60"/>
      <c r="O28" s="61"/>
      <c r="P28" s="91"/>
      <c r="R28" s="4"/>
      <c r="S28" s="4"/>
      <c r="T28" s="4"/>
      <c r="U28" s="4"/>
      <c r="V28" s="4"/>
      <c r="W28" s="4"/>
      <c r="X28" s="4"/>
    </row>
    <row r="29" spans="1:24" ht="18.75" customHeight="1" x14ac:dyDescent="0.15">
      <c r="A29" s="242"/>
      <c r="B29" s="54"/>
      <c r="C29" s="54"/>
      <c r="D29" s="55"/>
      <c r="E29" s="56"/>
      <c r="F29" s="56"/>
      <c r="G29" s="57"/>
      <c r="H29" s="57"/>
      <c r="I29" s="236"/>
      <c r="J29" s="236"/>
      <c r="K29" s="58"/>
      <c r="L29" s="59"/>
      <c r="M29" s="55"/>
      <c r="N29" s="60"/>
      <c r="O29" s="61"/>
      <c r="P29" s="91"/>
      <c r="R29" s="4"/>
      <c r="S29" s="4"/>
      <c r="T29" s="4"/>
      <c r="U29" s="4"/>
      <c r="V29" s="4"/>
      <c r="W29" s="4"/>
      <c r="X29" s="4"/>
    </row>
    <row r="30" spans="1:24" ht="18.75" customHeight="1" thickBot="1" x14ac:dyDescent="0.2">
      <c r="A30" s="243"/>
      <c r="B30" s="82"/>
      <c r="C30" s="82"/>
      <c r="D30" s="83"/>
      <c r="E30" s="84"/>
      <c r="F30" s="84"/>
      <c r="G30" s="85"/>
      <c r="H30" s="85"/>
      <c r="I30" s="240"/>
      <c r="J30" s="240"/>
      <c r="K30" s="86"/>
      <c r="L30" s="87"/>
      <c r="M30" s="83"/>
      <c r="N30" s="88"/>
      <c r="O30" s="89"/>
      <c r="P30" s="93"/>
      <c r="R30" s="4"/>
      <c r="S30" s="4"/>
      <c r="T30" s="4"/>
      <c r="U30" s="4"/>
      <c r="V30" s="4"/>
      <c r="W30" s="4"/>
      <c r="X30" s="4"/>
    </row>
    <row r="31" spans="1:24" ht="18.75" customHeight="1" x14ac:dyDescent="0.15">
      <c r="R31" s="4"/>
      <c r="S31" s="4"/>
      <c r="T31" s="4"/>
      <c r="U31" s="4"/>
      <c r="V31" s="4"/>
      <c r="W31" s="4"/>
      <c r="X31" s="4"/>
    </row>
    <row r="32" spans="1:24" ht="18.75" customHeight="1" x14ac:dyDescent="0.15">
      <c r="R32" s="4"/>
      <c r="S32" s="4"/>
      <c r="T32" s="4"/>
      <c r="U32" s="4"/>
      <c r="V32" s="4"/>
      <c r="W32" s="4"/>
      <c r="X32" s="4"/>
    </row>
    <row r="33" spans="18:24" ht="18.75" customHeight="1" x14ac:dyDescent="0.15">
      <c r="R33" s="4"/>
      <c r="S33" s="4"/>
      <c r="T33" s="4"/>
      <c r="U33" s="4"/>
      <c r="V33" s="4"/>
      <c r="W33" s="4"/>
      <c r="X33" s="4"/>
    </row>
    <row r="34" spans="18:24" ht="18.75" customHeight="1" x14ac:dyDescent="0.15">
      <c r="R34" s="4"/>
      <c r="S34" s="4"/>
      <c r="T34" s="4"/>
      <c r="U34" s="4"/>
      <c r="V34" s="4"/>
      <c r="W34" s="4"/>
      <c r="X34" s="4"/>
    </row>
    <row r="35" spans="18:24" ht="18.75" customHeight="1" x14ac:dyDescent="0.15">
      <c r="R35" s="4"/>
      <c r="S35" s="4"/>
      <c r="T35" s="4"/>
      <c r="U35" s="4"/>
      <c r="V35" s="4"/>
      <c r="W35" s="4"/>
      <c r="X35" s="4"/>
    </row>
    <row r="36" spans="18:24" ht="18.75" customHeight="1" x14ac:dyDescent="0.15">
      <c r="R36" s="4"/>
      <c r="S36" s="4"/>
      <c r="T36" s="4"/>
      <c r="U36" s="4"/>
      <c r="V36" s="4"/>
      <c r="W36" s="4"/>
      <c r="X36" s="4"/>
    </row>
    <row r="37" spans="18:24" ht="18.75" customHeight="1" x14ac:dyDescent="0.15">
      <c r="R37" s="4"/>
      <c r="S37" s="4"/>
      <c r="T37" s="4"/>
      <c r="U37" s="4"/>
      <c r="V37" s="4"/>
      <c r="W37" s="4"/>
      <c r="X37" s="4"/>
    </row>
    <row r="38" spans="18:24" ht="18.75" customHeight="1" x14ac:dyDescent="0.15">
      <c r="R38" s="4"/>
      <c r="S38" s="4"/>
      <c r="T38" s="4"/>
      <c r="U38" s="4"/>
      <c r="V38" s="4"/>
      <c r="W38" s="4"/>
      <c r="X38" s="4"/>
    </row>
    <row r="39" spans="18:24" ht="18.75" customHeight="1" x14ac:dyDescent="0.15">
      <c r="R39" s="4"/>
      <c r="S39" s="4"/>
      <c r="T39" s="4"/>
      <c r="U39" s="4"/>
      <c r="V39" s="4"/>
      <c r="W39" s="4"/>
      <c r="X39" s="4"/>
    </row>
    <row r="40" spans="18:24" ht="18.75" customHeight="1" x14ac:dyDescent="0.15">
      <c r="R40" s="4"/>
      <c r="S40" s="4"/>
      <c r="T40" s="4"/>
      <c r="U40" s="4"/>
      <c r="V40" s="4"/>
      <c r="W40" s="4"/>
      <c r="X40" s="4"/>
    </row>
    <row r="41" spans="18:24" ht="18.75" customHeight="1" x14ac:dyDescent="0.15">
      <c r="S41" s="143"/>
      <c r="T41" s="143"/>
      <c r="U41" s="143"/>
      <c r="V41" s="144"/>
      <c r="W41" s="144"/>
      <c r="X41" s="144"/>
    </row>
    <row r="42" spans="18:24" ht="18.75" customHeight="1" x14ac:dyDescent="0.15">
      <c r="S42" s="143"/>
      <c r="T42" s="143"/>
      <c r="U42" s="143"/>
      <c r="V42" s="144"/>
      <c r="W42" s="144"/>
      <c r="X42" s="144"/>
    </row>
    <row r="43" spans="18:24" ht="18.75" customHeight="1" x14ac:dyDescent="0.15">
      <c r="S43" s="143"/>
      <c r="T43" s="143"/>
      <c r="U43" s="143"/>
      <c r="V43" s="144"/>
      <c r="W43" s="144"/>
      <c r="X43" s="144"/>
    </row>
    <row r="44" spans="18:24" ht="18.75" customHeight="1" x14ac:dyDescent="0.15">
      <c r="S44" s="143"/>
      <c r="T44" s="143"/>
      <c r="U44" s="143"/>
      <c r="V44" s="144"/>
      <c r="W44" s="144"/>
      <c r="X44" s="144"/>
    </row>
    <row r="45" spans="18:24" ht="18.75" customHeight="1" x14ac:dyDescent="0.15">
      <c r="S45" s="143"/>
      <c r="T45" s="143"/>
      <c r="U45" s="143"/>
      <c r="V45" s="144"/>
      <c r="W45" s="144"/>
      <c r="X45" s="144"/>
    </row>
    <row r="46" spans="18:24" ht="18.75" customHeight="1" x14ac:dyDescent="0.15">
      <c r="S46" s="143"/>
      <c r="T46" s="143"/>
      <c r="U46" s="143"/>
      <c r="V46" s="144"/>
      <c r="W46" s="144"/>
      <c r="X46" s="144"/>
    </row>
    <row r="47" spans="18:24" ht="18.75" customHeight="1" x14ac:dyDescent="0.15">
      <c r="S47" s="143"/>
      <c r="T47" s="143"/>
      <c r="U47" s="143"/>
      <c r="V47" s="144"/>
      <c r="W47" s="144"/>
      <c r="X47" s="144"/>
    </row>
    <row r="48" spans="18:24" ht="18.75" customHeight="1" x14ac:dyDescent="0.15">
      <c r="S48" s="143"/>
      <c r="T48" s="143"/>
      <c r="U48" s="143"/>
      <c r="V48" s="144"/>
      <c r="W48" s="144"/>
      <c r="X48" s="144"/>
    </row>
    <row r="49" spans="19:24" ht="18.75" customHeight="1" x14ac:dyDescent="0.15">
      <c r="S49" s="143"/>
      <c r="T49" s="143"/>
      <c r="U49" s="143"/>
      <c r="V49" s="144"/>
      <c r="W49" s="144"/>
      <c r="X49" s="144"/>
    </row>
    <row r="50" spans="19:24" ht="18.75" customHeight="1" x14ac:dyDescent="0.15">
      <c r="S50" s="143"/>
      <c r="T50" s="143"/>
      <c r="U50" s="143"/>
      <c r="V50" s="144"/>
      <c r="W50" s="144"/>
      <c r="X50" s="144"/>
    </row>
    <row r="51" spans="19:24" ht="18.75" customHeight="1" x14ac:dyDescent="0.15">
      <c r="S51" s="143"/>
      <c r="T51" s="143"/>
      <c r="U51" s="143"/>
      <c r="V51" s="144"/>
      <c r="W51" s="144"/>
      <c r="X51" s="144"/>
    </row>
    <row r="52" spans="19:24" ht="18.75" customHeight="1" x14ac:dyDescent="0.15">
      <c r="S52" s="143"/>
      <c r="T52" s="143"/>
      <c r="U52" s="143"/>
      <c r="V52" s="144"/>
      <c r="W52" s="144"/>
      <c r="X52" s="144"/>
    </row>
    <row r="53" spans="19:24" ht="18.75" customHeight="1" x14ac:dyDescent="0.15">
      <c r="S53" s="143"/>
      <c r="T53" s="143"/>
      <c r="U53" s="143"/>
      <c r="V53" s="144"/>
      <c r="W53" s="144"/>
      <c r="X53" s="144"/>
    </row>
    <row r="54" spans="19:24" ht="18.75" customHeight="1" x14ac:dyDescent="0.15">
      <c r="S54" s="143"/>
      <c r="T54" s="143"/>
      <c r="U54" s="143"/>
      <c r="V54" s="144"/>
      <c r="W54" s="144"/>
      <c r="X54" s="144"/>
    </row>
    <row r="55" spans="19:24" ht="18.75" customHeight="1" x14ac:dyDescent="0.15">
      <c r="S55" s="143"/>
      <c r="T55" s="143"/>
      <c r="U55" s="143"/>
      <c r="V55" s="144"/>
      <c r="W55" s="144"/>
      <c r="X55" s="144"/>
    </row>
    <row r="56" spans="19:24" ht="18.75" customHeight="1" x14ac:dyDescent="0.15">
      <c r="S56" s="143"/>
      <c r="T56" s="143"/>
      <c r="U56" s="143"/>
      <c r="V56" s="144"/>
      <c r="W56" s="144"/>
      <c r="X56" s="144"/>
    </row>
    <row r="57" spans="19:24" ht="18.75" customHeight="1" x14ac:dyDescent="0.15">
      <c r="S57" s="143"/>
      <c r="T57" s="143"/>
      <c r="U57" s="143"/>
      <c r="V57" s="144"/>
      <c r="W57" s="144"/>
      <c r="X57" s="144"/>
    </row>
    <row r="58" spans="19:24" ht="18.75" customHeight="1" x14ac:dyDescent="0.15">
      <c r="S58" s="143"/>
      <c r="T58" s="143"/>
      <c r="U58" s="143"/>
      <c r="V58" s="144"/>
      <c r="W58" s="144"/>
      <c r="X58" s="144"/>
    </row>
    <row r="59" spans="19:24" ht="18.75" customHeight="1" x14ac:dyDescent="0.15">
      <c r="S59" s="143"/>
      <c r="T59" s="143"/>
      <c r="U59" s="143"/>
      <c r="V59" s="144"/>
      <c r="W59" s="144"/>
      <c r="X59" s="144"/>
    </row>
    <row r="60" spans="19:24" ht="18.75" customHeight="1" x14ac:dyDescent="0.15">
      <c r="S60" s="143"/>
      <c r="T60" s="143"/>
      <c r="U60" s="143"/>
      <c r="V60" s="144"/>
      <c r="W60" s="144"/>
      <c r="X60" s="144"/>
    </row>
    <row r="61" spans="19:24" ht="18.75" customHeight="1" x14ac:dyDescent="0.15">
      <c r="S61" s="143"/>
      <c r="T61" s="143"/>
      <c r="U61" s="143"/>
      <c r="V61" s="144"/>
      <c r="W61" s="144"/>
      <c r="X61" s="144"/>
    </row>
    <row r="62" spans="19:24" ht="18.75" customHeight="1" x14ac:dyDescent="0.15">
      <c r="S62" s="143"/>
      <c r="T62" s="143"/>
      <c r="U62" s="143"/>
      <c r="V62" s="144"/>
      <c r="W62" s="144"/>
      <c r="X62" s="144"/>
    </row>
    <row r="63" spans="19:24" ht="18.75" customHeight="1" x14ac:dyDescent="0.15">
      <c r="S63" s="143"/>
      <c r="T63" s="143"/>
      <c r="U63" s="143"/>
      <c r="V63" s="144"/>
      <c r="W63" s="144"/>
      <c r="X63" s="144"/>
    </row>
    <row r="64" spans="19:24" ht="18.75" customHeight="1" x14ac:dyDescent="0.15">
      <c r="S64" s="143"/>
      <c r="T64" s="143"/>
      <c r="U64" s="143"/>
      <c r="V64" s="144"/>
      <c r="W64" s="144"/>
      <c r="X64" s="144"/>
    </row>
    <row r="65" spans="19:24" ht="18.75" customHeight="1" x14ac:dyDescent="0.15">
      <c r="S65" s="143"/>
      <c r="T65" s="143"/>
      <c r="U65" s="143"/>
      <c r="V65" s="144"/>
      <c r="W65" s="144"/>
      <c r="X65" s="144"/>
    </row>
    <row r="66" spans="19:24" ht="18.75" customHeight="1" x14ac:dyDescent="0.15">
      <c r="S66" s="143"/>
      <c r="T66" s="143"/>
      <c r="U66" s="143"/>
      <c r="V66" s="144"/>
      <c r="W66" s="144"/>
      <c r="X66" s="144"/>
    </row>
    <row r="67" spans="19:24" ht="18.75" customHeight="1" x14ac:dyDescent="0.15">
      <c r="S67" s="143"/>
      <c r="T67" s="143"/>
      <c r="U67" s="143"/>
      <c r="V67" s="144"/>
      <c r="W67" s="144"/>
      <c r="X67" s="144"/>
    </row>
    <row r="68" spans="19:24" ht="18.75" customHeight="1" x14ac:dyDescent="0.15">
      <c r="S68" s="143"/>
      <c r="T68" s="143"/>
      <c r="U68" s="143"/>
      <c r="V68" s="144"/>
      <c r="W68" s="144"/>
      <c r="X68" s="144"/>
    </row>
    <row r="69" spans="19:24" ht="18.75" customHeight="1" x14ac:dyDescent="0.15">
      <c r="S69" s="143"/>
      <c r="T69" s="143"/>
      <c r="U69" s="143"/>
      <c r="V69" s="144"/>
      <c r="W69" s="144"/>
      <c r="X69" s="144"/>
    </row>
    <row r="70" spans="19:24" ht="18.75" customHeight="1" x14ac:dyDescent="0.15">
      <c r="S70" s="143"/>
      <c r="T70" s="143"/>
      <c r="U70" s="143"/>
      <c r="V70" s="144"/>
      <c r="W70" s="144"/>
      <c r="X70" s="144"/>
    </row>
  </sheetData>
  <mergeCells count="15">
    <mergeCell ref="A9:A30"/>
    <mergeCell ref="A1:B1"/>
    <mergeCell ref="C1:K1"/>
    <mergeCell ref="K2:M2"/>
    <mergeCell ref="R5:V5"/>
    <mergeCell ref="O6:P6"/>
    <mergeCell ref="R6:T7"/>
    <mergeCell ref="A7:E7"/>
    <mergeCell ref="O7:P7"/>
    <mergeCell ref="I8:J8"/>
    <mergeCell ref="K8:L8"/>
    <mergeCell ref="I9:J19"/>
    <mergeCell ref="I20:J27"/>
    <mergeCell ref="I28:J30"/>
    <mergeCell ref="R9:R22"/>
  </mergeCells>
  <phoneticPr fontId="3"/>
  <printOptions horizontalCentered="1" verticalCentered="1"/>
  <pageMargins left="0.39370078740157483" right="0.39370078740157483" top="0.39370078740157483" bottom="0.39370078740157483" header="0.19685039370078741" footer="0.31496062992125984"/>
  <pageSetup paperSize="12"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69" t="s">
        <v>226</v>
      </c>
      <c r="S5" s="270"/>
      <c r="T5" s="270"/>
      <c r="U5" s="270"/>
      <c r="V5" s="270"/>
    </row>
    <row r="6" spans="1:24" ht="30" customHeight="1" x14ac:dyDescent="0.15">
      <c r="A6" s="1"/>
      <c r="B6" s="1"/>
      <c r="C6" s="2"/>
      <c r="D6" s="5"/>
      <c r="E6" s="2"/>
      <c r="F6" s="6"/>
      <c r="G6" s="16"/>
      <c r="H6" s="16"/>
      <c r="I6" s="2"/>
      <c r="J6" s="12" t="s">
        <v>9</v>
      </c>
      <c r="K6" s="13"/>
      <c r="L6" s="14"/>
      <c r="M6" s="14"/>
      <c r="N6" s="15"/>
      <c r="O6" s="221" t="s">
        <v>10</v>
      </c>
      <c r="P6" s="222"/>
      <c r="Q6" s="17"/>
      <c r="R6" s="211" t="s">
        <v>11</v>
      </c>
      <c r="S6" s="271"/>
      <c r="T6" s="272"/>
      <c r="U6" s="107" t="s">
        <v>12</v>
      </c>
      <c r="V6" s="107" t="s">
        <v>13</v>
      </c>
      <c r="W6" s="107" t="s">
        <v>14</v>
      </c>
      <c r="X6" s="108" t="s">
        <v>15</v>
      </c>
    </row>
    <row r="7" spans="1:24" ht="24" customHeight="1" thickBot="1" x14ac:dyDescent="0.3">
      <c r="A7" s="223" t="s">
        <v>186</v>
      </c>
      <c r="B7" s="224"/>
      <c r="C7" s="224"/>
      <c r="D7" s="224"/>
      <c r="E7" s="224"/>
      <c r="F7" s="20"/>
      <c r="G7" s="20"/>
      <c r="H7" s="20"/>
      <c r="I7" s="4"/>
      <c r="J7" s="4"/>
      <c r="K7" s="21"/>
      <c r="L7" s="22"/>
      <c r="M7" s="3"/>
      <c r="N7" s="3"/>
      <c r="O7" s="225" t="s">
        <v>94</v>
      </c>
      <c r="P7" s="226"/>
      <c r="Q7" s="23"/>
      <c r="R7" s="273"/>
      <c r="S7" s="274"/>
      <c r="T7" s="275"/>
      <c r="U7" s="109" t="s">
        <v>17</v>
      </c>
      <c r="V7" s="109" t="s">
        <v>214</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27"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76"/>
      <c r="S10" s="138"/>
      <c r="T10" s="132"/>
      <c r="U10" s="132"/>
      <c r="V10" s="133"/>
      <c r="W10" s="133"/>
      <c r="X10" s="134"/>
    </row>
    <row r="11" spans="1:24" ht="18.75" customHeight="1" x14ac:dyDescent="0.15">
      <c r="A11" s="242"/>
      <c r="B11" s="62"/>
      <c r="C11" s="62"/>
      <c r="D11" s="63"/>
      <c r="E11" s="64"/>
      <c r="F11" s="64"/>
      <c r="G11" s="65"/>
      <c r="H11" s="65"/>
      <c r="I11" s="237"/>
      <c r="J11" s="237"/>
      <c r="K11" s="66"/>
      <c r="L11" s="67"/>
      <c r="M11" s="63"/>
      <c r="N11" s="68"/>
      <c r="O11" s="69"/>
      <c r="P11" s="92"/>
      <c r="R11" s="276"/>
      <c r="S11" s="119" t="s">
        <v>245</v>
      </c>
      <c r="T11" s="125" t="s">
        <v>134</v>
      </c>
      <c r="U11" s="125"/>
      <c r="V11" s="126">
        <v>20</v>
      </c>
      <c r="W11" s="126">
        <v>10</v>
      </c>
      <c r="X11" s="127">
        <v>5</v>
      </c>
    </row>
    <row r="12" spans="1:24" ht="18.75" customHeight="1" x14ac:dyDescent="0.15">
      <c r="A12" s="242"/>
      <c r="B12" s="54" t="s">
        <v>187</v>
      </c>
      <c r="C12" s="54" t="s">
        <v>134</v>
      </c>
      <c r="D12" s="55">
        <v>1</v>
      </c>
      <c r="E12" s="56" t="s">
        <v>111</v>
      </c>
      <c r="F12" s="56">
        <f>ROUNDUP(D12*0.75,2)</f>
        <v>0.75</v>
      </c>
      <c r="G12" s="57">
        <f>ROUNDUP((K4*D12)+(K5*D12*0.75)+(K6*(D12*2)),0)</f>
        <v>0</v>
      </c>
      <c r="H12" s="57">
        <f>G12</f>
        <v>0</v>
      </c>
      <c r="I12" s="238" t="s">
        <v>188</v>
      </c>
      <c r="J12" s="239"/>
      <c r="K12" s="58" t="s">
        <v>84</v>
      </c>
      <c r="L12" s="59">
        <f>ROUNDUP((K4*M12)+(K5*M12*0.75)+(K6*(M12*2)),2)</f>
        <v>0</v>
      </c>
      <c r="M12" s="55">
        <v>3</v>
      </c>
      <c r="N12" s="60">
        <f>ROUNDUP(M12*0.75,2)</f>
        <v>2.25</v>
      </c>
      <c r="O12" s="61"/>
      <c r="P12" s="91" t="s">
        <v>58</v>
      </c>
      <c r="R12" s="276"/>
      <c r="S12" s="119" t="s">
        <v>268</v>
      </c>
      <c r="T12" s="125" t="s">
        <v>104</v>
      </c>
      <c r="U12" s="125"/>
      <c r="V12" s="126">
        <v>20</v>
      </c>
      <c r="W12" s="126">
        <v>20</v>
      </c>
      <c r="X12" s="127">
        <v>20</v>
      </c>
    </row>
    <row r="13" spans="1:24" ht="18.75" customHeight="1" x14ac:dyDescent="0.15">
      <c r="A13" s="242"/>
      <c r="B13" s="54"/>
      <c r="C13" s="54" t="s">
        <v>112</v>
      </c>
      <c r="D13" s="55">
        <v>0.5</v>
      </c>
      <c r="E13" s="56" t="s">
        <v>51</v>
      </c>
      <c r="F13" s="56">
        <f>ROUNDUP(D13*0.75,2)</f>
        <v>0.38</v>
      </c>
      <c r="G13" s="57">
        <f>ROUNDUP((K4*D13)+(K5*D13*0.75)+(K6*(D13*2)),0)</f>
        <v>0</v>
      </c>
      <c r="H13" s="57">
        <f>G13+(G13*20/100)</f>
        <v>0</v>
      </c>
      <c r="I13" s="236"/>
      <c r="J13" s="236"/>
      <c r="K13" s="58" t="s">
        <v>57</v>
      </c>
      <c r="L13" s="59">
        <f>ROUNDUP((K4*M13)+(K5*M13*0.75)+(K6*(M13*2)),2)</f>
        <v>0</v>
      </c>
      <c r="M13" s="55">
        <v>2</v>
      </c>
      <c r="N13" s="60">
        <f>ROUNDUP(M13*0.75,2)</f>
        <v>1.5</v>
      </c>
      <c r="O13" s="61"/>
      <c r="P13" s="91" t="s">
        <v>58</v>
      </c>
      <c r="R13" s="276"/>
      <c r="S13" s="119"/>
      <c r="T13" s="125"/>
      <c r="U13" s="120" t="s">
        <v>217</v>
      </c>
      <c r="V13" s="121" t="s">
        <v>50</v>
      </c>
      <c r="W13" s="121" t="s">
        <v>50</v>
      </c>
      <c r="X13" s="122"/>
    </row>
    <row r="14" spans="1:24" ht="18.75" customHeight="1" x14ac:dyDescent="0.15">
      <c r="A14" s="242"/>
      <c r="B14" s="54"/>
      <c r="C14" s="54" t="s">
        <v>104</v>
      </c>
      <c r="D14" s="55">
        <v>20</v>
      </c>
      <c r="E14" s="56" t="s">
        <v>51</v>
      </c>
      <c r="F14" s="56">
        <f>ROUNDUP(D14*0.75,2)</f>
        <v>15</v>
      </c>
      <c r="G14" s="57">
        <f>ROUNDUP((K4*D14)+(K5*D14*0.75)+(K6*(D14*2)),0)</f>
        <v>0</v>
      </c>
      <c r="H14" s="57">
        <f>G14+(G14*10/100)</f>
        <v>0</v>
      </c>
      <c r="I14" s="236"/>
      <c r="J14" s="236"/>
      <c r="K14" s="58" t="s">
        <v>59</v>
      </c>
      <c r="L14" s="59">
        <f>ROUNDUP((K4*M14)+(K5*M14*0.75)+(K6*(M14*2)),2)</f>
        <v>0</v>
      </c>
      <c r="M14" s="55">
        <v>1</v>
      </c>
      <c r="N14" s="60">
        <f>ROUNDUP(M14*0.75,2)</f>
        <v>0.75</v>
      </c>
      <c r="O14" s="61"/>
      <c r="P14" s="91"/>
      <c r="R14" s="276"/>
      <c r="S14" s="119"/>
      <c r="T14" s="125"/>
      <c r="U14" s="120" t="s">
        <v>218</v>
      </c>
      <c r="V14" s="121" t="s">
        <v>47</v>
      </c>
      <c r="W14" s="121" t="s">
        <v>47</v>
      </c>
      <c r="X14" s="122"/>
    </row>
    <row r="15" spans="1:24" ht="18.75" customHeight="1" x14ac:dyDescent="0.15">
      <c r="A15" s="242"/>
      <c r="B15" s="54"/>
      <c r="C15" s="54"/>
      <c r="D15" s="55"/>
      <c r="E15" s="56"/>
      <c r="F15" s="56"/>
      <c r="G15" s="57"/>
      <c r="H15" s="57"/>
      <c r="I15" s="236"/>
      <c r="J15" s="236"/>
      <c r="K15" s="58" t="s">
        <v>45</v>
      </c>
      <c r="L15" s="59">
        <f>ROUNDUP((K4*M15)+(K5*M15*0.75)+(K6*(M15*2)),2)</f>
        <v>0</v>
      </c>
      <c r="M15" s="55">
        <v>2</v>
      </c>
      <c r="N15" s="60">
        <f>ROUNDUP(M15*0.75,2)</f>
        <v>1.5</v>
      </c>
      <c r="O15" s="61"/>
      <c r="P15" s="91"/>
      <c r="R15" s="276"/>
      <c r="S15" s="138"/>
      <c r="T15" s="132"/>
      <c r="U15" s="120" t="s">
        <v>219</v>
      </c>
      <c r="V15" s="121" t="s">
        <v>47</v>
      </c>
      <c r="W15" s="121" t="s">
        <v>47</v>
      </c>
      <c r="X15" s="122"/>
    </row>
    <row r="16" spans="1:24" ht="18.75" customHeight="1" x14ac:dyDescent="0.15">
      <c r="A16" s="242"/>
      <c r="B16" s="54"/>
      <c r="C16" s="54"/>
      <c r="D16" s="55"/>
      <c r="E16" s="56"/>
      <c r="F16" s="56"/>
      <c r="G16" s="57"/>
      <c r="H16" s="57"/>
      <c r="I16" s="236"/>
      <c r="J16" s="236"/>
      <c r="K16" s="58"/>
      <c r="L16" s="59"/>
      <c r="M16" s="55"/>
      <c r="N16" s="60"/>
      <c r="O16" s="61"/>
      <c r="P16" s="91"/>
      <c r="R16" s="276"/>
      <c r="S16" s="119" t="s">
        <v>308</v>
      </c>
      <c r="T16" s="125" t="s">
        <v>180</v>
      </c>
      <c r="U16" s="128"/>
      <c r="V16" s="130">
        <v>3</v>
      </c>
      <c r="W16" s="130">
        <v>3</v>
      </c>
      <c r="X16" s="131"/>
    </row>
    <row r="17" spans="1:24" ht="18.75" customHeight="1" x14ac:dyDescent="0.15">
      <c r="A17" s="242"/>
      <c r="B17" s="54"/>
      <c r="C17" s="54"/>
      <c r="D17" s="55"/>
      <c r="E17" s="56"/>
      <c r="F17" s="56"/>
      <c r="G17" s="57"/>
      <c r="H17" s="57"/>
      <c r="I17" s="236"/>
      <c r="J17" s="236"/>
      <c r="K17" s="58"/>
      <c r="L17" s="59"/>
      <c r="M17" s="55"/>
      <c r="N17" s="60"/>
      <c r="O17" s="61"/>
      <c r="P17" s="91"/>
      <c r="R17" s="276"/>
      <c r="S17" s="119"/>
      <c r="T17" s="125" t="s">
        <v>65</v>
      </c>
      <c r="U17" s="125"/>
      <c r="V17" s="126">
        <v>10</v>
      </c>
      <c r="W17" s="126">
        <v>10</v>
      </c>
      <c r="X17" s="127">
        <v>10</v>
      </c>
    </row>
    <row r="18" spans="1:24" ht="18.75" customHeight="1" x14ac:dyDescent="0.15">
      <c r="A18" s="242"/>
      <c r="B18" s="54"/>
      <c r="C18" s="54"/>
      <c r="D18" s="55"/>
      <c r="E18" s="56"/>
      <c r="F18" s="56"/>
      <c r="G18" s="57"/>
      <c r="H18" s="57"/>
      <c r="I18" s="236"/>
      <c r="J18" s="236"/>
      <c r="K18" s="58"/>
      <c r="L18" s="59"/>
      <c r="M18" s="55"/>
      <c r="N18" s="60"/>
      <c r="O18" s="61"/>
      <c r="P18" s="91"/>
      <c r="R18" s="276"/>
      <c r="S18" s="119"/>
      <c r="T18" s="125" t="s">
        <v>107</v>
      </c>
      <c r="U18" s="125"/>
      <c r="V18" s="126">
        <v>5</v>
      </c>
      <c r="W18" s="126"/>
      <c r="X18" s="127"/>
    </row>
    <row r="19" spans="1:24" ht="18.75" customHeight="1" x14ac:dyDescent="0.15">
      <c r="A19" s="242"/>
      <c r="B19" s="62"/>
      <c r="C19" s="62"/>
      <c r="D19" s="63"/>
      <c r="E19" s="64"/>
      <c r="F19" s="64"/>
      <c r="G19" s="65"/>
      <c r="H19" s="65"/>
      <c r="I19" s="237"/>
      <c r="J19" s="237"/>
      <c r="K19" s="66"/>
      <c r="L19" s="67"/>
      <c r="M19" s="63"/>
      <c r="N19" s="68"/>
      <c r="O19" s="69"/>
      <c r="P19" s="92"/>
      <c r="R19" s="276"/>
      <c r="S19" s="119"/>
      <c r="T19" s="125" t="s">
        <v>43</v>
      </c>
      <c r="U19" s="125"/>
      <c r="V19" s="157" t="s">
        <v>224</v>
      </c>
      <c r="W19" s="123" t="s">
        <v>225</v>
      </c>
      <c r="X19" s="127"/>
    </row>
    <row r="20" spans="1:24" ht="18.75" customHeight="1" x14ac:dyDescent="0.15">
      <c r="A20" s="242"/>
      <c r="B20" s="54" t="s">
        <v>189</v>
      </c>
      <c r="C20" s="54" t="s">
        <v>180</v>
      </c>
      <c r="D20" s="55">
        <v>5</v>
      </c>
      <c r="E20" s="56" t="s">
        <v>51</v>
      </c>
      <c r="F20" s="56">
        <f t="shared" ref="F20:F25" si="0">ROUNDUP(D20*0.75,2)</f>
        <v>3.75</v>
      </c>
      <c r="G20" s="57">
        <f>ROUNDUP((K4*D20)+(K5*D20*0.75)+(K6*(D20*2)),0)</f>
        <v>0</v>
      </c>
      <c r="H20" s="57">
        <f>G20</f>
        <v>0</v>
      </c>
      <c r="I20" s="238" t="s">
        <v>190</v>
      </c>
      <c r="J20" s="239"/>
      <c r="K20" s="58" t="s">
        <v>45</v>
      </c>
      <c r="L20" s="59">
        <f>ROUNDUP((K4*M20)+(K5*M20*0.75)+(K6*(M20*2)),2)</f>
        <v>0</v>
      </c>
      <c r="M20" s="55">
        <v>1.5</v>
      </c>
      <c r="N20" s="60">
        <f>ROUNDUP(M20*0.75,2)</f>
        <v>1.1300000000000001</v>
      </c>
      <c r="O20" s="61"/>
      <c r="P20" s="91"/>
      <c r="R20" s="276"/>
      <c r="S20" s="119"/>
      <c r="T20" s="125"/>
      <c r="U20" s="120" t="s">
        <v>217</v>
      </c>
      <c r="V20" s="121" t="s">
        <v>50</v>
      </c>
      <c r="W20" s="121" t="s">
        <v>50</v>
      </c>
      <c r="X20" s="122"/>
    </row>
    <row r="21" spans="1:24" ht="18.75" customHeight="1" x14ac:dyDescent="0.15">
      <c r="A21" s="242"/>
      <c r="B21" s="54"/>
      <c r="C21" s="54" t="s">
        <v>65</v>
      </c>
      <c r="D21" s="55">
        <v>10</v>
      </c>
      <c r="E21" s="56" t="s">
        <v>51</v>
      </c>
      <c r="F21" s="56">
        <f t="shared" si="0"/>
        <v>7.5</v>
      </c>
      <c r="G21" s="57">
        <f>ROUNDUP((K4*D21)+(K5*D21*0.75)+(K6*(D21*2)),0)</f>
        <v>0</v>
      </c>
      <c r="H21" s="57">
        <f>G21+(G21*3/100)</f>
        <v>0</v>
      </c>
      <c r="I21" s="236"/>
      <c r="J21" s="236"/>
      <c r="K21" s="58" t="s">
        <v>60</v>
      </c>
      <c r="L21" s="59">
        <f>ROUNDUP((K4*M21)+(K5*M21*0.75)+(K6*(M21*2)),2)</f>
        <v>0</v>
      </c>
      <c r="M21" s="55">
        <v>20</v>
      </c>
      <c r="N21" s="60">
        <f>ROUNDUP(M21*0.75,2)</f>
        <v>15</v>
      </c>
      <c r="O21" s="61"/>
      <c r="P21" s="91"/>
      <c r="R21" s="276"/>
      <c r="S21" s="119"/>
      <c r="T21" s="125"/>
      <c r="U21" s="120" t="s">
        <v>218</v>
      </c>
      <c r="V21" s="121" t="s">
        <v>47</v>
      </c>
      <c r="W21" s="121" t="s">
        <v>47</v>
      </c>
      <c r="X21" s="122"/>
    </row>
    <row r="22" spans="1:24" ht="18.75" customHeight="1" x14ac:dyDescent="0.15">
      <c r="A22" s="242"/>
      <c r="B22" s="54"/>
      <c r="C22" s="54" t="s">
        <v>107</v>
      </c>
      <c r="D22" s="55">
        <v>5</v>
      </c>
      <c r="E22" s="56" t="s">
        <v>51</v>
      </c>
      <c r="F22" s="56">
        <f t="shared" si="0"/>
        <v>3.75</v>
      </c>
      <c r="G22" s="57">
        <f>ROUNDUP((K4*D22)+(K5*D22*0.75)+(K6*(D22*2)),0)</f>
        <v>0</v>
      </c>
      <c r="H22" s="57">
        <f>G22+(G22*10/100)</f>
        <v>0</v>
      </c>
      <c r="I22" s="236"/>
      <c r="J22" s="236"/>
      <c r="K22" s="58" t="s">
        <v>55</v>
      </c>
      <c r="L22" s="59">
        <f>ROUNDUP((K4*M22)+(K5*M22*0.75)+(K6*(M22*2)),2)</f>
        <v>0</v>
      </c>
      <c r="M22" s="55">
        <v>1</v>
      </c>
      <c r="N22" s="60">
        <f>ROUNDUP(M22*0.75,2)</f>
        <v>0.75</v>
      </c>
      <c r="O22" s="61"/>
      <c r="P22" s="91"/>
      <c r="R22" s="276"/>
      <c r="S22" s="119"/>
      <c r="T22" s="125"/>
      <c r="U22" s="120" t="s">
        <v>219</v>
      </c>
      <c r="V22" s="121" t="s">
        <v>47</v>
      </c>
      <c r="W22" s="121" t="s">
        <v>47</v>
      </c>
      <c r="X22" s="122"/>
    </row>
    <row r="23" spans="1:24" ht="18.75" customHeight="1" x14ac:dyDescent="0.15">
      <c r="A23" s="242"/>
      <c r="B23" s="54"/>
      <c r="C23" s="54" t="s">
        <v>92</v>
      </c>
      <c r="D23" s="55">
        <v>5</v>
      </c>
      <c r="E23" s="56" t="s">
        <v>51</v>
      </c>
      <c r="F23" s="56">
        <f t="shared" si="0"/>
        <v>3.75</v>
      </c>
      <c r="G23" s="57">
        <f>ROUNDUP((K4*D23)+(K5*D23*0.75)+(K6*(D23*2)),0)</f>
        <v>0</v>
      </c>
      <c r="H23" s="57">
        <f>G23+(G23*40/100)</f>
        <v>0</v>
      </c>
      <c r="I23" s="236"/>
      <c r="J23" s="236"/>
      <c r="K23" s="58" t="s">
        <v>57</v>
      </c>
      <c r="L23" s="59">
        <f>ROUNDUP((K4*M23)+(K5*M23*0.75)+(K6*(M23*2)),2)</f>
        <v>0</v>
      </c>
      <c r="M23" s="55">
        <v>1.5</v>
      </c>
      <c r="N23" s="60">
        <f>ROUNDUP(M23*0.75,2)</f>
        <v>1.1300000000000001</v>
      </c>
      <c r="O23" s="61"/>
      <c r="P23" s="91" t="s">
        <v>58</v>
      </c>
      <c r="R23" s="276"/>
      <c r="S23" s="138"/>
      <c r="T23" s="132"/>
      <c r="U23" s="132"/>
      <c r="V23" s="133"/>
      <c r="W23" s="133"/>
      <c r="X23" s="134"/>
    </row>
    <row r="24" spans="1:24" ht="18.75" customHeight="1" x14ac:dyDescent="0.15">
      <c r="A24" s="242"/>
      <c r="B24" s="54"/>
      <c r="C24" s="54" t="s">
        <v>43</v>
      </c>
      <c r="D24" s="80">
        <v>0.25</v>
      </c>
      <c r="E24" s="56" t="s">
        <v>54</v>
      </c>
      <c r="F24" s="56">
        <f t="shared" si="0"/>
        <v>0.19</v>
      </c>
      <c r="G24" s="57">
        <f>ROUNDUP((K4*D24)+(K5*D24*0.75)+(K6*(D24*2)),0)</f>
        <v>0</v>
      </c>
      <c r="H24" s="57">
        <f>G24</f>
        <v>0</v>
      </c>
      <c r="I24" s="236"/>
      <c r="J24" s="236"/>
      <c r="K24" s="58" t="s">
        <v>56</v>
      </c>
      <c r="L24" s="59">
        <f>ROUNDUP((K4*M24)+(K5*M24*0.75)+(K6*(M24*2)),2)</f>
        <v>0</v>
      </c>
      <c r="M24" s="55">
        <v>0.1</v>
      </c>
      <c r="N24" s="60">
        <f>ROUNDUP(M24*0.75,2)</f>
        <v>0.08</v>
      </c>
      <c r="O24" s="61" t="s">
        <v>53</v>
      </c>
      <c r="P24" s="91"/>
      <c r="R24" s="276"/>
      <c r="S24" s="119" t="s">
        <v>67</v>
      </c>
      <c r="T24" s="125" t="s">
        <v>42</v>
      </c>
      <c r="U24" s="125"/>
      <c r="V24" s="126">
        <v>20</v>
      </c>
      <c r="W24" s="126">
        <v>20</v>
      </c>
      <c r="X24" s="127">
        <v>15</v>
      </c>
    </row>
    <row r="25" spans="1:24" ht="18.75" customHeight="1" x14ac:dyDescent="0.15">
      <c r="A25" s="242"/>
      <c r="B25" s="54"/>
      <c r="C25" s="54" t="s">
        <v>85</v>
      </c>
      <c r="D25" s="55">
        <v>5</v>
      </c>
      <c r="E25" s="56" t="s">
        <v>51</v>
      </c>
      <c r="F25" s="56">
        <f t="shared" si="0"/>
        <v>3.75</v>
      </c>
      <c r="G25" s="57">
        <f>ROUNDUP((K4*D25)+(K5*D25*0.75)+(K6*(D25*2)),0)</f>
        <v>0</v>
      </c>
      <c r="H25" s="57">
        <f>G25</f>
        <v>0</v>
      </c>
      <c r="I25" s="236"/>
      <c r="J25" s="236"/>
      <c r="K25" s="58"/>
      <c r="L25" s="59"/>
      <c r="M25" s="55"/>
      <c r="N25" s="60"/>
      <c r="O25" s="61"/>
      <c r="P25" s="91"/>
      <c r="R25" s="276"/>
      <c r="S25" s="119"/>
      <c r="T25" s="125" t="s">
        <v>122</v>
      </c>
      <c r="U25" s="125"/>
      <c r="V25" s="126" t="s">
        <v>47</v>
      </c>
      <c r="W25" s="126" t="s">
        <v>47</v>
      </c>
      <c r="X25" s="127"/>
    </row>
    <row r="26" spans="1:24" ht="18.75" customHeight="1" x14ac:dyDescent="0.15">
      <c r="A26" s="242"/>
      <c r="B26" s="54"/>
      <c r="C26" s="54"/>
      <c r="D26" s="55"/>
      <c r="E26" s="56"/>
      <c r="F26" s="56"/>
      <c r="G26" s="57"/>
      <c r="H26" s="57"/>
      <c r="I26" s="236"/>
      <c r="J26" s="236"/>
      <c r="K26" s="58"/>
      <c r="L26" s="59"/>
      <c r="M26" s="55"/>
      <c r="N26" s="60"/>
      <c r="O26" s="61"/>
      <c r="P26" s="91"/>
      <c r="R26" s="276"/>
      <c r="S26" s="119"/>
      <c r="T26" s="125"/>
      <c r="U26" s="125" t="s">
        <v>49</v>
      </c>
      <c r="V26" s="126" t="s">
        <v>50</v>
      </c>
      <c r="W26" s="126" t="s">
        <v>50</v>
      </c>
      <c r="X26" s="127"/>
    </row>
    <row r="27" spans="1:24" ht="18.75" customHeight="1" x14ac:dyDescent="0.15">
      <c r="A27" s="242"/>
      <c r="B27" s="62"/>
      <c r="C27" s="62"/>
      <c r="D27" s="63"/>
      <c r="E27" s="64"/>
      <c r="F27" s="64"/>
      <c r="G27" s="65"/>
      <c r="H27" s="65"/>
      <c r="I27" s="237"/>
      <c r="J27" s="237"/>
      <c r="K27" s="66"/>
      <c r="L27" s="67"/>
      <c r="M27" s="63"/>
      <c r="N27" s="68"/>
      <c r="O27" s="69"/>
      <c r="P27" s="92"/>
      <c r="R27" s="276"/>
      <c r="S27" s="138"/>
      <c r="T27" s="132"/>
      <c r="U27" s="132" t="s">
        <v>70</v>
      </c>
      <c r="V27" s="133" t="s">
        <v>47</v>
      </c>
      <c r="W27" s="133" t="s">
        <v>47</v>
      </c>
      <c r="X27" s="134"/>
    </row>
    <row r="28" spans="1:24" ht="18.75" customHeight="1" thickBot="1" x14ac:dyDescent="0.2">
      <c r="A28" s="242"/>
      <c r="B28" s="54" t="s">
        <v>67</v>
      </c>
      <c r="C28" s="54" t="s">
        <v>42</v>
      </c>
      <c r="D28" s="55">
        <v>20</v>
      </c>
      <c r="E28" s="56" t="s">
        <v>51</v>
      </c>
      <c r="F28" s="56">
        <f>ROUNDUP(D28*0.75,2)</f>
        <v>15</v>
      </c>
      <c r="G28" s="57">
        <f>ROUNDUP((K4*D28)+(K5*D28*0.75)+(K6*(D28*2)),0)</f>
        <v>0</v>
      </c>
      <c r="H28" s="57">
        <f>G28+(G28*6/100)</f>
        <v>0</v>
      </c>
      <c r="I28" s="238" t="s">
        <v>68</v>
      </c>
      <c r="J28" s="239"/>
      <c r="K28" s="58" t="s">
        <v>60</v>
      </c>
      <c r="L28" s="59">
        <f>ROUNDUP((K4*M28)+(K5*M28*0.75)+(K6*(M28*2)),2)</f>
        <v>0</v>
      </c>
      <c r="M28" s="55">
        <v>100</v>
      </c>
      <c r="N28" s="60">
        <f>ROUNDUP(M28*0.75,2)</f>
        <v>75</v>
      </c>
      <c r="O28" s="61"/>
      <c r="P28" s="91"/>
      <c r="R28" s="277"/>
      <c r="S28" s="139" t="s">
        <v>72</v>
      </c>
      <c r="T28" s="140" t="s">
        <v>74</v>
      </c>
      <c r="U28" s="140"/>
      <c r="V28" s="141">
        <v>0</v>
      </c>
      <c r="W28" s="141">
        <v>0</v>
      </c>
      <c r="X28" s="142">
        <v>0</v>
      </c>
    </row>
    <row r="29" spans="1:24" ht="18.75" customHeight="1" x14ac:dyDescent="0.15">
      <c r="A29" s="242"/>
      <c r="B29" s="54"/>
      <c r="C29" s="54" t="s">
        <v>122</v>
      </c>
      <c r="D29" s="55">
        <v>0.5</v>
      </c>
      <c r="E29" s="56" t="s">
        <v>51</v>
      </c>
      <c r="F29" s="56">
        <f>ROUNDUP(D29*0.75,2)</f>
        <v>0.38</v>
      </c>
      <c r="G29" s="57">
        <f>ROUNDUP((K4*D29)+(K5*D29*0.75)+(K6*(D29*2)),0)</f>
        <v>0</v>
      </c>
      <c r="H29" s="57">
        <f>G29</f>
        <v>0</v>
      </c>
      <c r="I29" s="236"/>
      <c r="J29" s="236"/>
      <c r="K29" s="58" t="s">
        <v>70</v>
      </c>
      <c r="L29" s="59">
        <f>ROUNDUP((K4*M29)+(K5*M29*0.75)+(K6*(M29*2)),2)</f>
        <v>0</v>
      </c>
      <c r="M29" s="55">
        <v>3</v>
      </c>
      <c r="N29" s="60">
        <f>ROUNDUP(M29*0.75,2)</f>
        <v>2.25</v>
      </c>
      <c r="O29" s="61"/>
      <c r="P29" s="91"/>
      <c r="R29" s="4"/>
      <c r="S29" s="4"/>
      <c r="T29" s="4"/>
      <c r="U29" s="4"/>
      <c r="V29" s="4"/>
      <c r="W29" s="4"/>
      <c r="X29" s="4"/>
    </row>
    <row r="30" spans="1:24" ht="18.75" customHeight="1" x14ac:dyDescent="0.15">
      <c r="A30" s="242"/>
      <c r="B30" s="54"/>
      <c r="C30" s="54"/>
      <c r="D30" s="55"/>
      <c r="E30" s="56"/>
      <c r="F30" s="56"/>
      <c r="G30" s="57"/>
      <c r="H30" s="57"/>
      <c r="I30" s="236"/>
      <c r="J30" s="236"/>
      <c r="K30" s="58"/>
      <c r="L30" s="59"/>
      <c r="M30" s="55"/>
      <c r="N30" s="60"/>
      <c r="O30" s="61"/>
      <c r="P30" s="91"/>
      <c r="R30" s="4"/>
      <c r="S30" s="4"/>
      <c r="T30" s="4"/>
      <c r="U30" s="4"/>
      <c r="V30" s="4"/>
      <c r="W30" s="4"/>
      <c r="X30" s="4"/>
    </row>
    <row r="31" spans="1:24" ht="18.75" customHeight="1" x14ac:dyDescent="0.15">
      <c r="A31" s="242"/>
      <c r="B31" s="62"/>
      <c r="C31" s="62"/>
      <c r="D31" s="63"/>
      <c r="E31" s="64"/>
      <c r="F31" s="64"/>
      <c r="G31" s="65"/>
      <c r="H31" s="65"/>
      <c r="I31" s="237"/>
      <c r="J31" s="237"/>
      <c r="K31" s="66"/>
      <c r="L31" s="67"/>
      <c r="M31" s="63"/>
      <c r="N31" s="68"/>
      <c r="O31" s="69"/>
      <c r="P31" s="92"/>
      <c r="R31" s="4"/>
      <c r="S31" s="4"/>
      <c r="T31" s="4"/>
      <c r="U31" s="4"/>
      <c r="V31" s="4"/>
      <c r="W31" s="4"/>
      <c r="X31" s="4"/>
    </row>
    <row r="32" spans="1:24" ht="18.75" customHeight="1" x14ac:dyDescent="0.15">
      <c r="A32" s="242"/>
      <c r="B32" s="54" t="s">
        <v>72</v>
      </c>
      <c r="C32" s="54" t="s">
        <v>74</v>
      </c>
      <c r="D32" s="80">
        <v>0.25</v>
      </c>
      <c r="E32" s="56" t="s">
        <v>75</v>
      </c>
      <c r="F32" s="56">
        <f>ROUNDUP(D32*0.75,2)</f>
        <v>0.19</v>
      </c>
      <c r="G32" s="57">
        <f>ROUNDUP((K4*D32)+(K5*D32*0.75)+(K6*(D32*2)),0)</f>
        <v>0</v>
      </c>
      <c r="H32" s="57">
        <f>G32</f>
        <v>0</v>
      </c>
      <c r="I32" s="238" t="s">
        <v>73</v>
      </c>
      <c r="J32" s="239"/>
      <c r="K32" s="58"/>
      <c r="L32" s="59"/>
      <c r="M32" s="55"/>
      <c r="N32" s="60"/>
      <c r="O32" s="61"/>
      <c r="P32" s="91"/>
      <c r="R32" s="4"/>
      <c r="S32" s="4"/>
      <c r="T32" s="4"/>
      <c r="U32" s="4"/>
      <c r="V32" s="4"/>
      <c r="W32" s="4"/>
      <c r="X32" s="4"/>
    </row>
    <row r="33" spans="1:24" ht="18.75" customHeight="1" x14ac:dyDescent="0.15">
      <c r="A33" s="242"/>
      <c r="B33" s="54"/>
      <c r="C33" s="54"/>
      <c r="D33" s="55"/>
      <c r="E33" s="56"/>
      <c r="F33" s="56"/>
      <c r="G33" s="57"/>
      <c r="H33" s="57"/>
      <c r="I33" s="236"/>
      <c r="J33" s="236"/>
      <c r="K33" s="58"/>
      <c r="L33" s="59"/>
      <c r="M33" s="55"/>
      <c r="N33" s="60"/>
      <c r="O33" s="61"/>
      <c r="P33" s="91"/>
      <c r="R33" s="4"/>
      <c r="S33" s="4"/>
      <c r="T33" s="4"/>
      <c r="U33" s="4"/>
      <c r="V33" s="4"/>
      <c r="W33" s="4"/>
      <c r="X33" s="4"/>
    </row>
    <row r="34" spans="1:24" ht="18.75" customHeight="1" thickBot="1" x14ac:dyDescent="0.2">
      <c r="A34" s="243"/>
      <c r="B34" s="82"/>
      <c r="C34" s="82"/>
      <c r="D34" s="83"/>
      <c r="E34" s="84"/>
      <c r="F34" s="84"/>
      <c r="G34" s="85"/>
      <c r="H34" s="85"/>
      <c r="I34" s="240"/>
      <c r="J34" s="240"/>
      <c r="K34" s="86"/>
      <c r="L34" s="87"/>
      <c r="M34" s="83"/>
      <c r="N34" s="88"/>
      <c r="O34" s="89"/>
      <c r="P34" s="93"/>
      <c r="R34" s="4"/>
      <c r="S34" s="4"/>
      <c r="T34" s="4"/>
      <c r="U34" s="4"/>
      <c r="V34" s="4"/>
      <c r="W34" s="4"/>
      <c r="X34" s="4"/>
    </row>
    <row r="35" spans="1:24" ht="18.75" customHeight="1" x14ac:dyDescent="0.15">
      <c r="R35" s="4"/>
      <c r="S35" s="4"/>
      <c r="T35" s="4"/>
      <c r="U35" s="4"/>
      <c r="V35" s="4"/>
      <c r="W35" s="4"/>
      <c r="X35" s="4"/>
    </row>
    <row r="36" spans="1:24" ht="18.75" customHeight="1" x14ac:dyDescent="0.15">
      <c r="R36" s="4"/>
      <c r="S36" s="4"/>
      <c r="T36" s="4"/>
      <c r="U36" s="4"/>
      <c r="V36" s="4"/>
      <c r="W36" s="4"/>
      <c r="X36" s="4"/>
    </row>
    <row r="37" spans="1:24" ht="18.75" customHeight="1" x14ac:dyDescent="0.15">
      <c r="R37" s="4"/>
      <c r="S37" s="4"/>
      <c r="T37" s="4"/>
      <c r="U37" s="4"/>
      <c r="V37" s="4"/>
      <c r="W37" s="4"/>
      <c r="X37" s="4"/>
    </row>
    <row r="38" spans="1:24" ht="18.75" customHeight="1" x14ac:dyDescent="0.15">
      <c r="R38" s="4"/>
      <c r="S38" s="4"/>
      <c r="T38" s="4"/>
      <c r="U38" s="4"/>
      <c r="V38" s="4"/>
      <c r="W38" s="4"/>
      <c r="X38" s="4"/>
    </row>
    <row r="39" spans="1:24" ht="18.75" customHeight="1" x14ac:dyDescent="0.15">
      <c r="R39" s="4"/>
      <c r="S39" s="4"/>
      <c r="T39" s="4"/>
      <c r="U39" s="4"/>
      <c r="V39" s="4"/>
      <c r="W39" s="4"/>
      <c r="X39" s="4"/>
    </row>
    <row r="40" spans="1:24" ht="18.75" customHeight="1" x14ac:dyDescent="0.15">
      <c r="S40" s="143"/>
      <c r="T40" s="143"/>
      <c r="U40" s="143"/>
      <c r="V40" s="144"/>
      <c r="W40" s="144"/>
      <c r="X40" s="144"/>
    </row>
    <row r="41" spans="1:24" ht="18.75" customHeight="1" x14ac:dyDescent="0.15">
      <c r="S41" s="143"/>
      <c r="T41" s="143"/>
      <c r="U41" s="143"/>
      <c r="V41" s="144"/>
      <c r="W41" s="144"/>
      <c r="X41" s="144"/>
    </row>
    <row r="42" spans="1:24" ht="18.75" customHeight="1" x14ac:dyDescent="0.15">
      <c r="S42" s="143"/>
      <c r="T42" s="143"/>
      <c r="U42" s="143"/>
      <c r="V42" s="144"/>
      <c r="W42" s="144"/>
      <c r="X42" s="144"/>
    </row>
  </sheetData>
  <mergeCells count="17">
    <mergeCell ref="I32:J34"/>
    <mergeCell ref="A9:A34"/>
    <mergeCell ref="R9:R28"/>
    <mergeCell ref="I8:J8"/>
    <mergeCell ref="K8:L8"/>
    <mergeCell ref="I9:J11"/>
    <mergeCell ref="I12:J19"/>
    <mergeCell ref="I20:J27"/>
    <mergeCell ref="I28:J31"/>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105"/>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278" t="s">
        <v>269</v>
      </c>
      <c r="C5" s="278"/>
      <c r="D5" s="5"/>
      <c r="E5" s="2"/>
      <c r="F5" s="6"/>
      <c r="G5" s="7"/>
      <c r="H5" s="7"/>
      <c r="I5" s="2"/>
      <c r="J5" s="12" t="s">
        <v>7</v>
      </c>
      <c r="K5" s="13"/>
      <c r="L5" s="14"/>
      <c r="M5" s="14"/>
      <c r="N5" s="15"/>
      <c r="O5" s="4"/>
      <c r="P5" s="4"/>
      <c r="Q5" s="4"/>
      <c r="R5" s="246" t="s">
        <v>8</v>
      </c>
      <c r="S5" s="263"/>
      <c r="T5" s="263"/>
      <c r="U5" s="263"/>
      <c r="V5" s="263"/>
    </row>
    <row r="6" spans="1:24" ht="30" customHeight="1" x14ac:dyDescent="0.15">
      <c r="A6" s="1"/>
      <c r="B6" s="1"/>
      <c r="C6" s="2"/>
      <c r="D6" s="5"/>
      <c r="E6" s="2"/>
      <c r="F6" s="6"/>
      <c r="G6" s="16"/>
      <c r="H6" s="16"/>
      <c r="I6" s="2"/>
      <c r="J6" s="12" t="s">
        <v>9</v>
      </c>
      <c r="K6" s="13"/>
      <c r="L6" s="14"/>
      <c r="M6" s="14"/>
      <c r="N6" s="15"/>
      <c r="O6" s="221" t="s">
        <v>10</v>
      </c>
      <c r="P6" s="222"/>
      <c r="Q6" s="17"/>
      <c r="R6" s="249" t="s">
        <v>11</v>
      </c>
      <c r="S6" s="264"/>
      <c r="T6" s="265"/>
      <c r="U6" s="18" t="s">
        <v>12</v>
      </c>
      <c r="V6" s="18" t="s">
        <v>13</v>
      </c>
      <c r="W6" s="18" t="s">
        <v>14</v>
      </c>
      <c r="X6" s="19" t="s">
        <v>15</v>
      </c>
    </row>
    <row r="7" spans="1:24" ht="24" customHeight="1" thickBot="1" x14ac:dyDescent="0.3">
      <c r="A7" s="223" t="s">
        <v>191</v>
      </c>
      <c r="B7" s="224"/>
      <c r="C7" s="224"/>
      <c r="D7" s="224"/>
      <c r="E7" s="224"/>
      <c r="F7" s="20"/>
      <c r="G7" s="20"/>
      <c r="H7" s="20"/>
      <c r="I7" s="4"/>
      <c r="J7" s="4"/>
      <c r="K7" s="21"/>
      <c r="L7" s="22"/>
      <c r="M7" s="3"/>
      <c r="N7" s="3"/>
      <c r="O7" s="225" t="s">
        <v>94</v>
      </c>
      <c r="P7" s="226"/>
      <c r="Q7" s="23"/>
      <c r="R7" s="266"/>
      <c r="S7" s="267"/>
      <c r="T7" s="268"/>
      <c r="U7" s="9" t="s">
        <v>17</v>
      </c>
      <c r="V7" s="9" t="s">
        <v>95</v>
      </c>
      <c r="W7" s="9" t="s">
        <v>18</v>
      </c>
      <c r="X7" s="24" t="s">
        <v>96</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97"/>
      <c r="S8" s="70" t="s">
        <v>20</v>
      </c>
      <c r="T8" s="71" t="s">
        <v>33</v>
      </c>
      <c r="U8" s="72" t="s">
        <v>32</v>
      </c>
      <c r="V8" s="72" t="s">
        <v>34</v>
      </c>
      <c r="W8" s="72" t="s">
        <v>34</v>
      </c>
      <c r="X8" s="73" t="s">
        <v>34</v>
      </c>
    </row>
    <row r="9" spans="1:24" ht="18.75" customHeight="1" x14ac:dyDescent="0.15">
      <c r="A9" s="241" t="s">
        <v>76</v>
      </c>
      <c r="B9" s="46" t="s">
        <v>192</v>
      </c>
      <c r="C9" s="46" t="s">
        <v>86</v>
      </c>
      <c r="D9" s="47">
        <v>10</v>
      </c>
      <c r="E9" s="48" t="s">
        <v>51</v>
      </c>
      <c r="F9" s="48">
        <f>ROUNDUP(D9*0.75,2)</f>
        <v>7.5</v>
      </c>
      <c r="G9" s="49">
        <f>ROUNDUP((K4*D9)+(K5*D9*0.75)+(K6*(D9*2)),0)</f>
        <v>0</v>
      </c>
      <c r="H9" s="49">
        <f>G9+(G9*2/100)</f>
        <v>0</v>
      </c>
      <c r="I9" s="234" t="s">
        <v>193</v>
      </c>
      <c r="J9" s="235"/>
      <c r="K9" s="50" t="s">
        <v>36</v>
      </c>
      <c r="L9" s="51">
        <f>ROUNDUP((K4*M9)+(K5*M9*0.75)+(K6*(M9*2)),2)</f>
        <v>0</v>
      </c>
      <c r="M9" s="47">
        <v>110</v>
      </c>
      <c r="N9" s="52">
        <f t="shared" ref="N9:N14" si="0">ROUNDUP(M9*0.75,2)</f>
        <v>82.5</v>
      </c>
      <c r="O9" s="53"/>
      <c r="P9" s="90"/>
      <c r="R9" s="262" t="s">
        <v>76</v>
      </c>
      <c r="S9" s="94" t="s">
        <v>37</v>
      </c>
      <c r="T9" s="74" t="s">
        <v>37</v>
      </c>
      <c r="U9" s="74"/>
      <c r="V9" s="75" t="s">
        <v>38</v>
      </c>
      <c r="W9" s="75" t="s">
        <v>39</v>
      </c>
      <c r="X9" s="101">
        <v>30</v>
      </c>
    </row>
    <row r="10" spans="1:24" ht="18.75" customHeight="1" x14ac:dyDescent="0.15">
      <c r="A10" s="242"/>
      <c r="B10" s="54"/>
      <c r="C10" s="54" t="s">
        <v>194</v>
      </c>
      <c r="D10" s="55">
        <v>10</v>
      </c>
      <c r="E10" s="56" t="s">
        <v>51</v>
      </c>
      <c r="F10" s="56">
        <f>ROUNDUP(D10*0.75,2)</f>
        <v>7.5</v>
      </c>
      <c r="G10" s="57">
        <f>ROUNDUP((K4*D10)+(K5*D10*0.75)+(K6*(D10*2)),0)</f>
        <v>0</v>
      </c>
      <c r="H10" s="57">
        <f>G10</f>
        <v>0</v>
      </c>
      <c r="I10" s="236"/>
      <c r="J10" s="236"/>
      <c r="K10" s="58" t="s">
        <v>55</v>
      </c>
      <c r="L10" s="59">
        <f>ROUNDUP((K4*M10)+(K5*M10*0.75)+(K6*(M10*2)),2)</f>
        <v>0</v>
      </c>
      <c r="M10" s="55">
        <v>0.9</v>
      </c>
      <c r="N10" s="60">
        <f t="shared" si="0"/>
        <v>0.68</v>
      </c>
      <c r="O10" s="61" t="s">
        <v>195</v>
      </c>
      <c r="P10" s="91"/>
      <c r="R10" s="242"/>
      <c r="S10" s="129" t="s">
        <v>247</v>
      </c>
      <c r="T10" s="129" t="s">
        <v>272</v>
      </c>
      <c r="U10" s="129"/>
      <c r="V10" s="149">
        <v>20</v>
      </c>
      <c r="W10" s="149">
        <v>10</v>
      </c>
      <c r="X10" s="150"/>
    </row>
    <row r="11" spans="1:24" ht="18.75" customHeight="1" x14ac:dyDescent="0.15">
      <c r="A11" s="242"/>
      <c r="B11" s="54"/>
      <c r="C11" s="54" t="s">
        <v>43</v>
      </c>
      <c r="D11" s="80">
        <v>0.25</v>
      </c>
      <c r="E11" s="56" t="s">
        <v>54</v>
      </c>
      <c r="F11" s="56">
        <f>ROUNDUP(D11*0.75,2)</f>
        <v>0.19</v>
      </c>
      <c r="G11" s="57">
        <f>ROUNDUP((K4*D11)+(K5*D11*0.75)+(K6*(D11*2)),0)</f>
        <v>0</v>
      </c>
      <c r="H11" s="57">
        <f>G11</f>
        <v>0</v>
      </c>
      <c r="I11" s="236"/>
      <c r="J11" s="236"/>
      <c r="K11" s="58" t="s">
        <v>56</v>
      </c>
      <c r="L11" s="59">
        <f>ROUNDUP((K4*M11)+(K5*M11*0.75)+(K6*(M11*2)),2)</f>
        <v>0</v>
      </c>
      <c r="M11" s="55">
        <v>0.1</v>
      </c>
      <c r="N11" s="60">
        <f t="shared" si="0"/>
        <v>0.08</v>
      </c>
      <c r="O11" s="61" t="s">
        <v>53</v>
      </c>
      <c r="P11" s="91"/>
      <c r="R11" s="242"/>
      <c r="S11" s="78"/>
      <c r="T11" s="78" t="s">
        <v>91</v>
      </c>
      <c r="U11" s="78"/>
      <c r="V11" s="79">
        <v>30</v>
      </c>
      <c r="W11" s="79">
        <v>25</v>
      </c>
      <c r="X11" s="103">
        <v>25</v>
      </c>
    </row>
    <row r="12" spans="1:24" ht="18.75" customHeight="1" x14ac:dyDescent="0.15">
      <c r="A12" s="242"/>
      <c r="B12" s="54"/>
      <c r="C12" s="54"/>
      <c r="D12" s="55"/>
      <c r="E12" s="56"/>
      <c r="F12" s="56"/>
      <c r="G12" s="57"/>
      <c r="H12" s="57"/>
      <c r="I12" s="236"/>
      <c r="J12" s="236"/>
      <c r="K12" s="58" t="s">
        <v>132</v>
      </c>
      <c r="L12" s="59">
        <f>ROUNDUP((K4*M12)+(K5*M12*0.75)+(K6*(M12*2)),2)</f>
        <v>0</v>
      </c>
      <c r="M12" s="55">
        <v>2.5</v>
      </c>
      <c r="N12" s="60">
        <f t="shared" si="0"/>
        <v>1.8800000000000001</v>
      </c>
      <c r="O12" s="61"/>
      <c r="P12" s="91"/>
      <c r="R12" s="242"/>
      <c r="S12" s="78"/>
      <c r="T12" s="78" t="s">
        <v>172</v>
      </c>
      <c r="U12" s="78"/>
      <c r="V12" s="79">
        <v>20</v>
      </c>
      <c r="W12" s="79">
        <v>10</v>
      </c>
      <c r="X12" s="103">
        <v>10</v>
      </c>
    </row>
    <row r="13" spans="1:24" ht="18.75" customHeight="1" x14ac:dyDescent="0.15">
      <c r="A13" s="242"/>
      <c r="B13" s="54"/>
      <c r="C13" s="54"/>
      <c r="D13" s="55"/>
      <c r="E13" s="56"/>
      <c r="F13" s="56"/>
      <c r="G13" s="57"/>
      <c r="H13" s="57"/>
      <c r="I13" s="236"/>
      <c r="J13" s="236"/>
      <c r="K13" s="58" t="s">
        <v>56</v>
      </c>
      <c r="L13" s="59">
        <f>ROUNDUP((K4*M13)+(K5*M13*0.75)+(K6*(M13*2)),2)</f>
        <v>0</v>
      </c>
      <c r="M13" s="55">
        <v>0.1</v>
      </c>
      <c r="N13" s="60">
        <f t="shared" si="0"/>
        <v>0.08</v>
      </c>
      <c r="O13" s="61"/>
      <c r="P13" s="91"/>
      <c r="R13" s="242"/>
      <c r="S13" s="78"/>
      <c r="T13" s="78" t="s">
        <v>43</v>
      </c>
      <c r="U13" s="78"/>
      <c r="V13" s="148" t="s">
        <v>248</v>
      </c>
      <c r="W13" s="79" t="s">
        <v>44</v>
      </c>
      <c r="X13" s="103"/>
    </row>
    <row r="14" spans="1:24" ht="18.75" customHeight="1" x14ac:dyDescent="0.15">
      <c r="A14" s="242"/>
      <c r="B14" s="54"/>
      <c r="C14" s="54"/>
      <c r="D14" s="55"/>
      <c r="E14" s="56"/>
      <c r="F14" s="56"/>
      <c r="G14" s="57"/>
      <c r="H14" s="57"/>
      <c r="I14" s="236"/>
      <c r="J14" s="236"/>
      <c r="K14" s="58" t="s">
        <v>45</v>
      </c>
      <c r="L14" s="59">
        <f>ROUNDUP((K4*M14)+(K5*M14*0.75)+(K6*(M14*2)),2)</f>
        <v>0</v>
      </c>
      <c r="M14" s="55">
        <v>1</v>
      </c>
      <c r="N14" s="60">
        <f t="shared" si="0"/>
        <v>0.75</v>
      </c>
      <c r="O14" s="61"/>
      <c r="P14" s="91"/>
      <c r="R14" s="242"/>
      <c r="S14" s="96"/>
      <c r="T14" s="78"/>
      <c r="U14" s="78" t="s">
        <v>49</v>
      </c>
      <c r="V14" s="79" t="s">
        <v>50</v>
      </c>
      <c r="W14" s="79" t="s">
        <v>50</v>
      </c>
      <c r="X14" s="103"/>
    </row>
    <row r="15" spans="1:24" ht="18.75" customHeight="1" x14ac:dyDescent="0.15">
      <c r="A15" s="242"/>
      <c r="B15" s="54"/>
      <c r="C15" s="54"/>
      <c r="D15" s="55"/>
      <c r="E15" s="56"/>
      <c r="F15" s="56"/>
      <c r="G15" s="57"/>
      <c r="H15" s="57"/>
      <c r="I15" s="236"/>
      <c r="J15" s="236"/>
      <c r="K15" s="58"/>
      <c r="L15" s="59"/>
      <c r="M15" s="55"/>
      <c r="N15" s="60"/>
      <c r="O15" s="61"/>
      <c r="P15" s="91"/>
      <c r="R15" s="242"/>
      <c r="S15" s="96"/>
      <c r="T15" s="78"/>
      <c r="U15" s="78" t="s">
        <v>46</v>
      </c>
      <c r="V15" s="79" t="s">
        <v>47</v>
      </c>
      <c r="W15" s="79" t="s">
        <v>47</v>
      </c>
      <c r="X15" s="103"/>
    </row>
    <row r="16" spans="1:24" ht="18.75" customHeight="1" x14ac:dyDescent="0.15">
      <c r="A16" s="242"/>
      <c r="B16" s="54"/>
      <c r="C16" s="54"/>
      <c r="D16" s="55"/>
      <c r="E16" s="56"/>
      <c r="F16" s="56"/>
      <c r="G16" s="57"/>
      <c r="H16" s="57"/>
      <c r="I16" s="236"/>
      <c r="J16" s="236"/>
      <c r="K16" s="58"/>
      <c r="L16" s="59"/>
      <c r="M16" s="55"/>
      <c r="N16" s="60"/>
      <c r="O16" s="61"/>
      <c r="P16" s="91"/>
      <c r="R16" s="242"/>
      <c r="S16" s="96"/>
      <c r="T16" s="78"/>
      <c r="U16" s="78" t="s">
        <v>48</v>
      </c>
      <c r="V16" s="79" t="s">
        <v>47</v>
      </c>
      <c r="W16" s="79" t="s">
        <v>47</v>
      </c>
      <c r="X16" s="103"/>
    </row>
    <row r="17" spans="1:24" ht="18.75" customHeight="1" x14ac:dyDescent="0.15">
      <c r="A17" s="242"/>
      <c r="B17" s="54"/>
      <c r="C17" s="54"/>
      <c r="D17" s="55"/>
      <c r="E17" s="56"/>
      <c r="F17" s="56"/>
      <c r="G17" s="57"/>
      <c r="H17" s="57"/>
      <c r="I17" s="236"/>
      <c r="J17" s="236"/>
      <c r="K17" s="58"/>
      <c r="L17" s="59"/>
      <c r="M17" s="55"/>
      <c r="N17" s="60"/>
      <c r="O17" s="61"/>
      <c r="P17" s="91"/>
      <c r="R17" s="242"/>
      <c r="S17" s="129" t="s">
        <v>249</v>
      </c>
      <c r="T17" s="129" t="s">
        <v>86</v>
      </c>
      <c r="U17" s="129"/>
      <c r="V17" s="149">
        <v>10</v>
      </c>
      <c r="W17" s="149">
        <v>10</v>
      </c>
      <c r="X17" s="150"/>
    </row>
    <row r="18" spans="1:24" ht="18.75" customHeight="1" x14ac:dyDescent="0.15">
      <c r="A18" s="242"/>
      <c r="B18" s="54"/>
      <c r="C18" s="54"/>
      <c r="D18" s="55"/>
      <c r="E18" s="56"/>
      <c r="F18" s="56"/>
      <c r="G18" s="57"/>
      <c r="H18" s="57"/>
      <c r="I18" s="236"/>
      <c r="J18" s="236"/>
      <c r="K18" s="58"/>
      <c r="L18" s="59"/>
      <c r="M18" s="55"/>
      <c r="N18" s="60"/>
      <c r="O18" s="61"/>
      <c r="P18" s="91"/>
      <c r="R18" s="242"/>
      <c r="S18" s="78"/>
      <c r="T18" s="78" t="s">
        <v>65</v>
      </c>
      <c r="U18" s="78"/>
      <c r="V18" s="79">
        <v>10</v>
      </c>
      <c r="W18" s="79">
        <v>10</v>
      </c>
      <c r="X18" s="103">
        <v>10</v>
      </c>
    </row>
    <row r="19" spans="1:24" ht="18.75" customHeight="1" x14ac:dyDescent="0.15">
      <c r="A19" s="242"/>
      <c r="B19" s="62"/>
      <c r="C19" s="62"/>
      <c r="D19" s="63"/>
      <c r="E19" s="64"/>
      <c r="F19" s="64"/>
      <c r="G19" s="65"/>
      <c r="H19" s="65"/>
      <c r="I19" s="237"/>
      <c r="J19" s="237"/>
      <c r="K19" s="66"/>
      <c r="L19" s="67"/>
      <c r="M19" s="63"/>
      <c r="N19" s="68"/>
      <c r="O19" s="69"/>
      <c r="P19" s="92"/>
      <c r="R19" s="242"/>
      <c r="S19" s="78"/>
      <c r="T19" s="78"/>
      <c r="U19" s="78"/>
      <c r="V19" s="79"/>
      <c r="W19" s="79"/>
      <c r="X19" s="103"/>
    </row>
    <row r="20" spans="1:24" ht="18.75" customHeight="1" x14ac:dyDescent="0.15">
      <c r="A20" s="242"/>
      <c r="B20" s="54" t="s">
        <v>196</v>
      </c>
      <c r="C20" s="54" t="s">
        <v>272</v>
      </c>
      <c r="D20" s="55">
        <v>40</v>
      </c>
      <c r="E20" s="56" t="s">
        <v>51</v>
      </c>
      <c r="F20" s="56">
        <f>ROUNDUP(D20*0.75,2)</f>
        <v>30</v>
      </c>
      <c r="G20" s="57">
        <f>ROUNDUP((K4*D20)+(K5*D20*0.75)+(K6*(D20*2)),0)</f>
        <v>0</v>
      </c>
      <c r="H20" s="57">
        <f>G20</f>
        <v>0</v>
      </c>
      <c r="I20" s="238" t="s">
        <v>197</v>
      </c>
      <c r="J20" s="239"/>
      <c r="K20" s="58" t="s">
        <v>84</v>
      </c>
      <c r="L20" s="59">
        <f>ROUNDUP((K4*M20)+(K5*M20*0.75)+(K6*(M20*2)),2)</f>
        <v>0</v>
      </c>
      <c r="M20" s="55">
        <v>3</v>
      </c>
      <c r="N20" s="60">
        <f>ROUNDUP(M20*0.75,2)</f>
        <v>2.25</v>
      </c>
      <c r="O20" s="61"/>
      <c r="P20" s="91" t="s">
        <v>58</v>
      </c>
      <c r="R20" s="242"/>
      <c r="S20" s="96"/>
      <c r="T20" s="78"/>
      <c r="U20" s="78"/>
      <c r="V20" s="79"/>
      <c r="W20" s="79"/>
      <c r="X20" s="103"/>
    </row>
    <row r="21" spans="1:24" ht="18.75" customHeight="1" x14ac:dyDescent="0.15">
      <c r="A21" s="242"/>
      <c r="B21" s="54"/>
      <c r="C21" s="54" t="s">
        <v>135</v>
      </c>
      <c r="D21" s="55">
        <v>5</v>
      </c>
      <c r="E21" s="56" t="s">
        <v>51</v>
      </c>
      <c r="F21" s="56">
        <f>ROUNDUP(D21*0.75,2)</f>
        <v>3.75</v>
      </c>
      <c r="G21" s="57">
        <f>ROUNDUP((K4*D21)+(K5*D21*0.75)+(K6*(D21*2)),0)</f>
        <v>0</v>
      </c>
      <c r="H21" s="57">
        <f>G21</f>
        <v>0</v>
      </c>
      <c r="I21" s="236"/>
      <c r="J21" s="236"/>
      <c r="K21" s="58" t="s">
        <v>84</v>
      </c>
      <c r="L21" s="59">
        <f>ROUNDUP((K4*M21)+(K5*M21*0.75)+(K6*(M21*2)),2)</f>
        <v>0</v>
      </c>
      <c r="M21" s="55">
        <v>3</v>
      </c>
      <c r="N21" s="60">
        <f>ROUNDUP(M21*0.75,2)</f>
        <v>2.25</v>
      </c>
      <c r="O21" s="61" t="s">
        <v>58</v>
      </c>
      <c r="P21" s="91" t="s">
        <v>58</v>
      </c>
      <c r="R21" s="242"/>
      <c r="S21" s="96"/>
      <c r="T21" s="78"/>
      <c r="U21" s="78"/>
      <c r="V21" s="79"/>
      <c r="W21" s="79"/>
      <c r="X21" s="103"/>
    </row>
    <row r="22" spans="1:24" ht="18.75" customHeight="1" x14ac:dyDescent="0.15">
      <c r="A22" s="242"/>
      <c r="B22" s="54"/>
      <c r="C22" s="54" t="s">
        <v>172</v>
      </c>
      <c r="D22" s="55">
        <v>20</v>
      </c>
      <c r="E22" s="56" t="s">
        <v>51</v>
      </c>
      <c r="F22" s="56">
        <f>ROUNDUP(D22*0.75,2)</f>
        <v>15</v>
      </c>
      <c r="G22" s="57">
        <f>ROUNDUP((K4*D22)+(K5*D22*0.75)+(K6*(D22*2)),0)</f>
        <v>0</v>
      </c>
      <c r="H22" s="57">
        <f>G22+(G22*3/100)</f>
        <v>0</v>
      </c>
      <c r="I22" s="236"/>
      <c r="J22" s="236"/>
      <c r="K22" s="58" t="s">
        <v>100</v>
      </c>
      <c r="L22" s="59">
        <f>ROUNDUP((K4*M22)+(K5*M22*0.75)+(K6*(M22*2)),2)</f>
        <v>0</v>
      </c>
      <c r="M22" s="55">
        <v>6</v>
      </c>
      <c r="N22" s="60">
        <f>ROUNDUP(M22*0.75,2)</f>
        <v>4.5</v>
      </c>
      <c r="O22" s="61"/>
      <c r="P22" s="91"/>
      <c r="R22" s="242"/>
      <c r="S22" s="96"/>
      <c r="T22" s="78"/>
      <c r="U22" s="78"/>
      <c r="V22" s="79"/>
      <c r="W22" s="79"/>
      <c r="X22" s="103"/>
    </row>
    <row r="23" spans="1:24" ht="18.75" customHeight="1" x14ac:dyDescent="0.15">
      <c r="A23" s="242"/>
      <c r="B23" s="54"/>
      <c r="C23" s="54"/>
      <c r="D23" s="55"/>
      <c r="E23" s="56"/>
      <c r="F23" s="56"/>
      <c r="G23" s="57"/>
      <c r="H23" s="57"/>
      <c r="I23" s="236"/>
      <c r="J23" s="236"/>
      <c r="K23" s="58" t="s">
        <v>45</v>
      </c>
      <c r="L23" s="59">
        <f>ROUNDUP((K4*M23)+(K5*M23*0.75)+(K6*(M23*2)),2)</f>
        <v>0</v>
      </c>
      <c r="M23" s="55">
        <v>4</v>
      </c>
      <c r="N23" s="60">
        <f>ROUNDUP(M23*0.75,2)</f>
        <v>3</v>
      </c>
      <c r="O23" s="61"/>
      <c r="P23" s="91"/>
      <c r="R23" s="242"/>
      <c r="S23" s="78"/>
      <c r="T23" s="78"/>
      <c r="U23" s="78"/>
      <c r="V23" s="79"/>
      <c r="W23" s="79"/>
      <c r="X23" s="103"/>
    </row>
    <row r="24" spans="1:24" ht="18.75" customHeight="1" x14ac:dyDescent="0.15">
      <c r="A24" s="242"/>
      <c r="B24" s="54"/>
      <c r="C24" s="54"/>
      <c r="D24" s="55"/>
      <c r="E24" s="56"/>
      <c r="F24" s="56"/>
      <c r="G24" s="57"/>
      <c r="H24" s="57"/>
      <c r="I24" s="236"/>
      <c r="J24" s="236"/>
      <c r="K24" s="58" t="s">
        <v>103</v>
      </c>
      <c r="L24" s="59">
        <f>ROUNDUP((K4*M24)+(K5*M24*0.75)+(K6*(M24*2)),2)</f>
        <v>0</v>
      </c>
      <c r="M24" s="55">
        <v>3</v>
      </c>
      <c r="N24" s="60">
        <f>ROUNDUP(M24*0.75,2)</f>
        <v>2.25</v>
      </c>
      <c r="O24" s="61"/>
      <c r="P24" s="91"/>
      <c r="R24" s="242"/>
      <c r="S24" s="129" t="s">
        <v>271</v>
      </c>
      <c r="T24" s="129" t="s">
        <v>270</v>
      </c>
      <c r="U24" s="129"/>
      <c r="V24" s="149"/>
      <c r="W24" s="149"/>
      <c r="X24" s="150"/>
    </row>
    <row r="25" spans="1:24" ht="18.75" customHeight="1" x14ac:dyDescent="0.15">
      <c r="A25" s="242"/>
      <c r="B25" s="54"/>
      <c r="C25" s="54"/>
      <c r="D25" s="55"/>
      <c r="E25" s="56"/>
      <c r="F25" s="56"/>
      <c r="G25" s="57"/>
      <c r="H25" s="57"/>
      <c r="I25" s="236"/>
      <c r="J25" s="236"/>
      <c r="K25" s="58"/>
      <c r="L25" s="59"/>
      <c r="M25" s="55"/>
      <c r="N25" s="60"/>
      <c r="O25" s="61"/>
      <c r="P25" s="91"/>
      <c r="R25" s="242"/>
      <c r="S25" s="78"/>
      <c r="T25" s="78"/>
      <c r="U25" s="78"/>
      <c r="V25" s="79"/>
      <c r="W25" s="79"/>
      <c r="X25" s="103"/>
    </row>
    <row r="26" spans="1:24" ht="18.75" customHeight="1" x14ac:dyDescent="0.15">
      <c r="A26" s="242"/>
      <c r="B26" s="62"/>
      <c r="C26" s="62"/>
      <c r="D26" s="63"/>
      <c r="E26" s="64"/>
      <c r="F26" s="64"/>
      <c r="G26" s="65"/>
      <c r="H26" s="65"/>
      <c r="I26" s="237"/>
      <c r="J26" s="237"/>
      <c r="K26" s="66"/>
      <c r="L26" s="67"/>
      <c r="M26" s="63"/>
      <c r="N26" s="68"/>
      <c r="O26" s="69"/>
      <c r="P26" s="92"/>
      <c r="R26" s="242"/>
      <c r="S26" s="96"/>
      <c r="T26" s="78"/>
      <c r="U26" s="78"/>
      <c r="V26" s="79"/>
      <c r="W26" s="79"/>
      <c r="X26" s="103"/>
    </row>
    <row r="27" spans="1:24" ht="18.75" customHeight="1" x14ac:dyDescent="0.15">
      <c r="A27" s="242"/>
      <c r="B27" s="54" t="s">
        <v>198</v>
      </c>
      <c r="C27" s="54" t="s">
        <v>91</v>
      </c>
      <c r="D27" s="55">
        <v>30</v>
      </c>
      <c r="E27" s="56" t="s">
        <v>51</v>
      </c>
      <c r="F27" s="56">
        <f>ROUNDUP(D27*0.75,2)</f>
        <v>22.5</v>
      </c>
      <c r="G27" s="57">
        <f>ROUNDUP((K4*D27)+(K5*D27*0.75)+(K6*(D27*2)),0)</f>
        <v>0</v>
      </c>
      <c r="H27" s="57">
        <f>G27+(G27*15/100)</f>
        <v>0</v>
      </c>
      <c r="I27" s="238" t="s">
        <v>199</v>
      </c>
      <c r="J27" s="239"/>
      <c r="K27" s="58" t="s">
        <v>60</v>
      </c>
      <c r="L27" s="59">
        <f>ROUNDUP((K4*M27)+(K5*M27*0.75)+(K6*(M27*2)),2)</f>
        <v>0</v>
      </c>
      <c r="M27" s="55">
        <v>2</v>
      </c>
      <c r="N27" s="60">
        <f>ROUNDUP(M27*0.75,2)</f>
        <v>1.5</v>
      </c>
      <c r="O27" s="61"/>
      <c r="P27" s="91"/>
      <c r="R27" s="242"/>
      <c r="S27" s="96"/>
      <c r="T27" s="78"/>
      <c r="U27" s="78"/>
      <c r="V27" s="79"/>
      <c r="W27" s="79"/>
      <c r="X27" s="103"/>
    </row>
    <row r="28" spans="1:24" ht="18.75" customHeight="1" x14ac:dyDescent="0.15">
      <c r="A28" s="242"/>
      <c r="B28" s="54"/>
      <c r="C28" s="54" t="s">
        <v>80</v>
      </c>
      <c r="D28" s="55">
        <v>10</v>
      </c>
      <c r="E28" s="56" t="s">
        <v>51</v>
      </c>
      <c r="F28" s="56">
        <f>ROUNDUP(D28*0.75,2)</f>
        <v>7.5</v>
      </c>
      <c r="G28" s="57">
        <f>ROUNDUP((K4*D28)+(K5*D28*0.75)+(K6*(D28*2)),0)</f>
        <v>0</v>
      </c>
      <c r="H28" s="57">
        <f>G28</f>
        <v>0</v>
      </c>
      <c r="I28" s="236"/>
      <c r="J28" s="236"/>
      <c r="K28" s="58" t="s">
        <v>55</v>
      </c>
      <c r="L28" s="59">
        <f>ROUNDUP((K4*M28)+(K5*M28*0.75)+(K6*(M28*2)),2)</f>
        <v>0</v>
      </c>
      <c r="M28" s="55">
        <v>0.6</v>
      </c>
      <c r="N28" s="60">
        <f>ROUNDUP(M28*0.75,2)</f>
        <v>0.45</v>
      </c>
      <c r="O28" s="61"/>
      <c r="P28" s="91"/>
      <c r="R28" s="242"/>
      <c r="S28" s="96"/>
      <c r="T28" s="78"/>
      <c r="U28" s="78"/>
      <c r="V28" s="79"/>
      <c r="W28" s="79"/>
      <c r="X28" s="103"/>
    </row>
    <row r="29" spans="1:24" ht="18.75" customHeight="1" x14ac:dyDescent="0.15">
      <c r="A29" s="242"/>
      <c r="B29" s="54"/>
      <c r="C29" s="54" t="s">
        <v>65</v>
      </c>
      <c r="D29" s="55">
        <v>10</v>
      </c>
      <c r="E29" s="56" t="s">
        <v>51</v>
      </c>
      <c r="F29" s="56">
        <f>ROUNDUP(D29*0.75,2)</f>
        <v>7.5</v>
      </c>
      <c r="G29" s="57">
        <f>ROUNDUP((K4*D29)+(K5*D29*0.75)+(K6*(D29*2)),0)</f>
        <v>0</v>
      </c>
      <c r="H29" s="57">
        <f>G29+(G29*3/100)</f>
        <v>0</v>
      </c>
      <c r="I29" s="236"/>
      <c r="J29" s="236"/>
      <c r="K29" s="58" t="s">
        <v>57</v>
      </c>
      <c r="L29" s="59">
        <f>ROUNDUP((K4*M29)+(K5*M29*0.75)+(K6*(M29*2)),2)</f>
        <v>0</v>
      </c>
      <c r="M29" s="55">
        <v>1</v>
      </c>
      <c r="N29" s="60">
        <f>ROUNDUP(M29*0.75,2)</f>
        <v>0.75</v>
      </c>
      <c r="O29" s="61"/>
      <c r="P29" s="91" t="s">
        <v>58</v>
      </c>
      <c r="R29" s="242"/>
      <c r="S29" s="78"/>
      <c r="T29" s="78"/>
      <c r="U29" s="78"/>
      <c r="V29" s="79"/>
      <c r="W29" s="79"/>
      <c r="X29" s="103"/>
    </row>
    <row r="30" spans="1:24" ht="18.75" customHeight="1" x14ac:dyDescent="0.15">
      <c r="A30" s="242"/>
      <c r="B30" s="54"/>
      <c r="C30" s="54"/>
      <c r="D30" s="55"/>
      <c r="E30" s="56"/>
      <c r="F30" s="56"/>
      <c r="G30" s="57"/>
      <c r="H30" s="57"/>
      <c r="I30" s="236"/>
      <c r="J30" s="236"/>
      <c r="K30" s="58"/>
      <c r="L30" s="59"/>
      <c r="M30" s="55"/>
      <c r="N30" s="60"/>
      <c r="O30" s="61"/>
      <c r="P30" s="91"/>
      <c r="R30" s="242"/>
      <c r="S30" s="96"/>
      <c r="T30" s="78"/>
      <c r="U30" s="78"/>
      <c r="V30" s="79">
        <v>0</v>
      </c>
      <c r="W30" s="79">
        <v>0</v>
      </c>
      <c r="X30" s="103"/>
    </row>
    <row r="31" spans="1:24" ht="18.75" customHeight="1" thickBot="1" x14ac:dyDescent="0.2">
      <c r="A31" s="242"/>
      <c r="B31" s="54"/>
      <c r="C31" s="54"/>
      <c r="D31" s="55"/>
      <c r="E31" s="56"/>
      <c r="F31" s="56"/>
      <c r="G31" s="57"/>
      <c r="H31" s="57"/>
      <c r="I31" s="236"/>
      <c r="J31" s="236"/>
      <c r="K31" s="58"/>
      <c r="L31" s="59"/>
      <c r="M31" s="55"/>
      <c r="N31" s="60"/>
      <c r="O31" s="61"/>
      <c r="P31" s="91"/>
      <c r="R31" s="166"/>
      <c r="S31" s="98"/>
      <c r="T31" s="99"/>
      <c r="U31" s="99"/>
      <c r="V31" s="100"/>
      <c r="W31" s="100"/>
      <c r="X31" s="104"/>
    </row>
    <row r="32" spans="1:24" ht="18.75" customHeight="1" x14ac:dyDescent="0.15">
      <c r="A32" s="242"/>
      <c r="B32" s="62"/>
      <c r="C32" s="62"/>
      <c r="D32" s="63"/>
      <c r="E32" s="64"/>
      <c r="F32" s="64"/>
      <c r="G32" s="65"/>
      <c r="H32" s="65"/>
      <c r="I32" s="237"/>
      <c r="J32" s="237"/>
      <c r="K32" s="66"/>
      <c r="L32" s="67"/>
      <c r="M32" s="63"/>
      <c r="N32" s="68"/>
      <c r="O32" s="69"/>
      <c r="P32" s="92"/>
    </row>
    <row r="33" spans="1:24" ht="18.75" customHeight="1" x14ac:dyDescent="0.15">
      <c r="A33" s="242"/>
      <c r="B33" s="54" t="s">
        <v>90</v>
      </c>
      <c r="C33" s="54" t="s">
        <v>87</v>
      </c>
      <c r="D33" s="55">
        <v>5</v>
      </c>
      <c r="E33" s="56" t="s">
        <v>51</v>
      </c>
      <c r="F33" s="56">
        <f>ROUNDUP(D33*0.75,2)</f>
        <v>3.75</v>
      </c>
      <c r="G33" s="57">
        <f>ROUNDUP((K4*D33)+(K5*D33*0.75)+(K6*(D33*2)),0)</f>
        <v>0</v>
      </c>
      <c r="H33" s="57">
        <f>G33+(G33*10/100)</f>
        <v>0</v>
      </c>
      <c r="I33" s="238" t="s">
        <v>68</v>
      </c>
      <c r="J33" s="239"/>
      <c r="K33" s="58" t="s">
        <v>60</v>
      </c>
      <c r="L33" s="59">
        <f>ROUNDUP((K4*M33)+(K5*M33*0.75)+(K6*(M33*2)),2)</f>
        <v>0</v>
      </c>
      <c r="M33" s="55">
        <v>100</v>
      </c>
      <c r="N33" s="60">
        <f>ROUNDUP(M33*0.75,2)</f>
        <v>75</v>
      </c>
      <c r="O33" s="61"/>
      <c r="P33" s="91"/>
    </row>
    <row r="34" spans="1:24" ht="18.75" customHeight="1" x14ac:dyDescent="0.15">
      <c r="A34" s="242"/>
      <c r="B34" s="54"/>
      <c r="C34" s="54" t="s">
        <v>92</v>
      </c>
      <c r="D34" s="55">
        <v>3</v>
      </c>
      <c r="E34" s="56" t="s">
        <v>51</v>
      </c>
      <c r="F34" s="56">
        <f>ROUNDUP(D34*0.75,2)</f>
        <v>2.25</v>
      </c>
      <c r="G34" s="57">
        <f>ROUNDUP((K4*D34)+(K5*D34*0.75)+(K6*(D34*2)),0)</f>
        <v>0</v>
      </c>
      <c r="H34" s="57">
        <f>G34+(G34*40/100)</f>
        <v>0</v>
      </c>
      <c r="I34" s="236"/>
      <c r="J34" s="236"/>
      <c r="K34" s="58" t="s">
        <v>56</v>
      </c>
      <c r="L34" s="59">
        <f>ROUNDUP((K4*M34)+(K5*M34*0.75)+(K6*(M34*2)),2)</f>
        <v>0</v>
      </c>
      <c r="M34" s="55">
        <v>0.1</v>
      </c>
      <c r="N34" s="60">
        <f>ROUNDUP(M34*0.75,2)</f>
        <v>0.08</v>
      </c>
      <c r="O34" s="61"/>
      <c r="P34" s="91"/>
    </row>
    <row r="35" spans="1:24" ht="18.75" customHeight="1" x14ac:dyDescent="0.15">
      <c r="A35" s="242"/>
      <c r="B35" s="54"/>
      <c r="C35" s="54"/>
      <c r="D35" s="55"/>
      <c r="E35" s="56"/>
      <c r="F35" s="56"/>
      <c r="G35" s="57"/>
      <c r="H35" s="57"/>
      <c r="I35" s="236"/>
      <c r="J35" s="236"/>
      <c r="K35" s="58" t="s">
        <v>57</v>
      </c>
      <c r="L35" s="59">
        <f>ROUNDUP((K4*M35)+(K5*M35*0.75)+(K6*(M35*2)),2)</f>
        <v>0</v>
      </c>
      <c r="M35" s="55">
        <v>0.5</v>
      </c>
      <c r="N35" s="60">
        <f>ROUNDUP(M35*0.75,2)</f>
        <v>0.38</v>
      </c>
      <c r="O35" s="61"/>
      <c r="P35" s="91" t="s">
        <v>58</v>
      </c>
    </row>
    <row r="36" spans="1:24" ht="18.75" customHeight="1" x14ac:dyDescent="0.15">
      <c r="A36" s="242"/>
      <c r="B36" s="54"/>
      <c r="C36" s="54"/>
      <c r="D36" s="55"/>
      <c r="E36" s="56"/>
      <c r="F36" s="56"/>
      <c r="G36" s="57"/>
      <c r="H36" s="57"/>
      <c r="I36" s="236"/>
      <c r="J36" s="236"/>
      <c r="K36" s="58"/>
      <c r="L36" s="59"/>
      <c r="M36" s="55"/>
      <c r="N36" s="60"/>
      <c r="O36" s="61"/>
      <c r="P36" s="91"/>
    </row>
    <row r="37" spans="1:24" ht="18.75" customHeight="1" x14ac:dyDescent="0.15">
      <c r="A37" s="242"/>
      <c r="B37" s="62"/>
      <c r="C37" s="62"/>
      <c r="D37" s="63"/>
      <c r="E37" s="64"/>
      <c r="F37" s="64"/>
      <c r="G37" s="65"/>
      <c r="H37" s="65"/>
      <c r="I37" s="237"/>
      <c r="J37" s="237"/>
      <c r="K37" s="66"/>
      <c r="L37" s="67"/>
      <c r="M37" s="63"/>
      <c r="N37" s="68"/>
      <c r="O37" s="69"/>
      <c r="P37" s="92"/>
    </row>
    <row r="38" spans="1:24" ht="18.75" customHeight="1" x14ac:dyDescent="0.15">
      <c r="A38" s="242"/>
      <c r="B38" s="54" t="s">
        <v>115</v>
      </c>
      <c r="C38" s="54" t="s">
        <v>116</v>
      </c>
      <c r="D38" s="80">
        <v>0.16666666666666666</v>
      </c>
      <c r="E38" s="56" t="s">
        <v>54</v>
      </c>
      <c r="F38" s="56">
        <f>ROUNDUP(D38*0.75,2)</f>
        <v>0.13</v>
      </c>
      <c r="G38" s="57">
        <f>ROUNDUP((K4*D38)+(K5*D38*0.75)+(K6*(D38*2)),0)</f>
        <v>0</v>
      </c>
      <c r="H38" s="57">
        <f>G38</f>
        <v>0</v>
      </c>
      <c r="I38" s="238" t="s">
        <v>73</v>
      </c>
      <c r="J38" s="239"/>
      <c r="K38" s="58"/>
      <c r="L38" s="59"/>
      <c r="M38" s="55"/>
      <c r="N38" s="60"/>
      <c r="O38" s="61"/>
      <c r="P38" s="91"/>
    </row>
    <row r="39" spans="1:24" ht="18.75" customHeight="1" x14ac:dyDescent="0.15">
      <c r="A39" s="242"/>
      <c r="B39" s="54"/>
      <c r="C39" s="54"/>
      <c r="D39" s="55"/>
      <c r="E39" s="56"/>
      <c r="F39" s="56"/>
      <c r="G39" s="57"/>
      <c r="H39" s="57"/>
      <c r="I39" s="236"/>
      <c r="J39" s="236"/>
      <c r="K39" s="58"/>
      <c r="L39" s="59"/>
      <c r="M39" s="55"/>
      <c r="N39" s="60"/>
      <c r="O39" s="61"/>
      <c r="P39" s="91"/>
    </row>
    <row r="40" spans="1:24" ht="18.75" customHeight="1" thickBot="1" x14ac:dyDescent="0.2">
      <c r="A40" s="243"/>
      <c r="B40" s="82"/>
      <c r="C40" s="82"/>
      <c r="D40" s="83"/>
      <c r="E40" s="84"/>
      <c r="F40" s="84"/>
      <c r="G40" s="85"/>
      <c r="H40" s="85"/>
      <c r="I40" s="240"/>
      <c r="J40" s="240"/>
      <c r="K40" s="86"/>
      <c r="L40" s="87"/>
      <c r="M40" s="83"/>
      <c r="N40" s="88"/>
      <c r="O40" s="89"/>
      <c r="P40" s="93"/>
    </row>
    <row r="46" spans="1:24" ht="18.75" customHeight="1" x14ac:dyDescent="0.15">
      <c r="S46" s="36"/>
      <c r="T46" s="36"/>
      <c r="U46" s="36"/>
      <c r="V46" s="37"/>
      <c r="W46" s="37"/>
      <c r="X46" s="37"/>
    </row>
    <row r="47" spans="1:24" ht="18.75" customHeight="1" x14ac:dyDescent="0.15">
      <c r="S47" s="36"/>
      <c r="T47" s="36"/>
      <c r="U47" s="36"/>
      <c r="V47" s="37"/>
      <c r="W47" s="37"/>
      <c r="X47" s="37"/>
    </row>
    <row r="48" spans="1: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row r="87" spans="19:24" ht="18.75" customHeight="1" x14ac:dyDescent="0.15">
      <c r="S87" s="36"/>
      <c r="T87" s="36"/>
      <c r="U87" s="36"/>
      <c r="V87" s="37"/>
      <c r="W87" s="37"/>
      <c r="X87" s="37"/>
    </row>
    <row r="88" spans="19:24" ht="18.75" customHeight="1" x14ac:dyDescent="0.15">
      <c r="S88" s="36"/>
      <c r="T88" s="36"/>
      <c r="U88" s="36"/>
      <c r="V88" s="37"/>
      <c r="W88" s="37"/>
      <c r="X88" s="37"/>
    </row>
    <row r="89" spans="19:24" ht="18.75" customHeight="1" x14ac:dyDescent="0.15">
      <c r="S89" s="36"/>
      <c r="T89" s="36"/>
      <c r="U89" s="36"/>
      <c r="V89" s="37"/>
      <c r="W89" s="37"/>
      <c r="X89" s="37"/>
    </row>
    <row r="90" spans="19:24" ht="18.75" customHeight="1" x14ac:dyDescent="0.15">
      <c r="S90" s="36"/>
      <c r="T90" s="36"/>
      <c r="U90" s="36"/>
      <c r="V90" s="37"/>
      <c r="W90" s="37"/>
      <c r="X90" s="37"/>
    </row>
    <row r="91" spans="19:24" ht="18.75" customHeight="1" x14ac:dyDescent="0.15">
      <c r="S91" s="36"/>
      <c r="T91" s="36"/>
      <c r="U91" s="36"/>
      <c r="V91" s="37"/>
      <c r="W91" s="37"/>
      <c r="X91" s="37"/>
    </row>
    <row r="92" spans="19:24" ht="18.75" customHeight="1" x14ac:dyDescent="0.15">
      <c r="S92" s="36"/>
      <c r="T92" s="36"/>
      <c r="U92" s="36"/>
      <c r="V92" s="37"/>
      <c r="W92" s="37"/>
      <c r="X92" s="37"/>
    </row>
    <row r="93" spans="19:24" ht="18.75" customHeight="1" x14ac:dyDescent="0.15">
      <c r="S93" s="36"/>
      <c r="T93" s="36"/>
      <c r="U93" s="36"/>
      <c r="V93" s="37"/>
      <c r="W93" s="37"/>
      <c r="X93" s="37"/>
    </row>
    <row r="94" spans="19:24" ht="18.75" customHeight="1" x14ac:dyDescent="0.15">
      <c r="S94" s="36"/>
      <c r="T94" s="36"/>
      <c r="U94" s="36"/>
      <c r="V94" s="37"/>
      <c r="W94" s="37"/>
      <c r="X94" s="37"/>
    </row>
    <row r="95" spans="19:24" ht="18.75" customHeight="1" x14ac:dyDescent="0.15">
      <c r="S95" s="36"/>
      <c r="T95" s="36"/>
      <c r="U95" s="36"/>
      <c r="V95" s="37"/>
      <c r="W95" s="37"/>
      <c r="X95" s="37"/>
    </row>
    <row r="96" spans="19:24" ht="18.75" customHeight="1" x14ac:dyDescent="0.15">
      <c r="S96" s="36"/>
      <c r="T96" s="36"/>
      <c r="U96" s="36"/>
      <c r="V96" s="37"/>
      <c r="W96" s="37"/>
      <c r="X96" s="37"/>
    </row>
    <row r="97" spans="19:24" ht="18.75" customHeight="1" x14ac:dyDescent="0.15">
      <c r="S97" s="36"/>
      <c r="T97" s="36"/>
      <c r="U97" s="36"/>
      <c r="V97" s="37"/>
      <c r="W97" s="37"/>
      <c r="X97" s="37"/>
    </row>
    <row r="98" spans="19:24" ht="18.75" customHeight="1" x14ac:dyDescent="0.15">
      <c r="S98" s="36"/>
      <c r="T98" s="36"/>
      <c r="U98" s="36"/>
      <c r="V98" s="37"/>
      <c r="W98" s="37"/>
      <c r="X98" s="37"/>
    </row>
    <row r="99" spans="19:24" ht="18.75" customHeight="1" x14ac:dyDescent="0.15">
      <c r="S99" s="36"/>
      <c r="T99" s="36"/>
      <c r="U99" s="36"/>
      <c r="V99" s="37"/>
      <c r="W99" s="37"/>
      <c r="X99" s="37"/>
    </row>
    <row r="100" spans="19:24" ht="18.75" customHeight="1" x14ac:dyDescent="0.15">
      <c r="S100" s="36"/>
      <c r="T100" s="36"/>
      <c r="U100" s="36"/>
      <c r="V100" s="37"/>
      <c r="W100" s="37"/>
      <c r="X100" s="37"/>
    </row>
    <row r="101" spans="19:24" ht="18.75" customHeight="1" x14ac:dyDescent="0.15">
      <c r="S101" s="36"/>
      <c r="T101" s="36"/>
      <c r="U101" s="36"/>
      <c r="V101" s="37"/>
      <c r="W101" s="37"/>
      <c r="X101" s="37"/>
    </row>
    <row r="102" spans="19:24" ht="18.75" customHeight="1" x14ac:dyDescent="0.15">
      <c r="S102" s="36"/>
      <c r="T102" s="36"/>
      <c r="U102" s="36"/>
      <c r="V102" s="37"/>
      <c r="W102" s="37"/>
      <c r="X102" s="37"/>
    </row>
    <row r="103" spans="19:24" ht="18.75" customHeight="1" x14ac:dyDescent="0.15">
      <c r="S103" s="36"/>
      <c r="T103" s="36"/>
      <c r="U103" s="36"/>
      <c r="V103" s="37"/>
      <c r="W103" s="37"/>
      <c r="X103" s="37"/>
    </row>
    <row r="104" spans="19:24" ht="18.75" customHeight="1" x14ac:dyDescent="0.15">
      <c r="S104" s="36"/>
      <c r="T104" s="36"/>
      <c r="U104" s="36"/>
      <c r="V104" s="37"/>
      <c r="W104" s="37"/>
      <c r="X104" s="37"/>
    </row>
    <row r="105" spans="19:24" ht="18.75" customHeight="1" x14ac:dyDescent="0.15">
      <c r="S105" s="36"/>
      <c r="T105" s="36"/>
      <c r="U105" s="36"/>
      <c r="V105" s="37"/>
      <c r="W105" s="37"/>
      <c r="X105" s="37"/>
    </row>
  </sheetData>
  <mergeCells count="18">
    <mergeCell ref="I38:J40"/>
    <mergeCell ref="A9:A40"/>
    <mergeCell ref="R9:R30"/>
    <mergeCell ref="I33:J37"/>
    <mergeCell ref="A1:B1"/>
    <mergeCell ref="C1:K1"/>
    <mergeCell ref="K2:M2"/>
    <mergeCell ref="R5:V5"/>
    <mergeCell ref="O6:P6"/>
    <mergeCell ref="R6:T7"/>
    <mergeCell ref="A7:E7"/>
    <mergeCell ref="O7:P7"/>
    <mergeCell ref="I8:J8"/>
    <mergeCell ref="K8:L8"/>
    <mergeCell ref="I9:J19"/>
    <mergeCell ref="I20:J26"/>
    <mergeCell ref="I27:J32"/>
    <mergeCell ref="B5:C5"/>
  </mergeCells>
  <phoneticPr fontId="3"/>
  <printOptions horizontalCentered="1" verticalCentered="1"/>
  <pageMargins left="0.39370078740157483" right="0.39370078740157483" top="0.39370078740157483" bottom="0.39370078740157483" header="0.19685039370078741" footer="0.31496062992125984"/>
  <pageSetup paperSize="12" scale="4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6"/>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69" t="s">
        <v>8</v>
      </c>
      <c r="S5" s="270"/>
      <c r="T5" s="270"/>
      <c r="U5" s="270"/>
      <c r="V5" s="270"/>
    </row>
    <row r="6" spans="1:24" ht="30" customHeight="1" x14ac:dyDescent="0.15">
      <c r="A6" s="1"/>
      <c r="B6" s="1"/>
      <c r="C6" s="2"/>
      <c r="D6" s="5"/>
      <c r="E6" s="2"/>
      <c r="F6" s="6"/>
      <c r="G6" s="16"/>
      <c r="H6" s="16"/>
      <c r="I6" s="2"/>
      <c r="J6" s="12" t="s">
        <v>9</v>
      </c>
      <c r="K6" s="13"/>
      <c r="L6" s="14"/>
      <c r="M6" s="14"/>
      <c r="N6" s="15"/>
      <c r="O6" s="221" t="s">
        <v>10</v>
      </c>
      <c r="P6" s="222"/>
      <c r="Q6" s="17"/>
      <c r="R6" s="211" t="s">
        <v>11</v>
      </c>
      <c r="S6" s="271"/>
      <c r="T6" s="272"/>
      <c r="U6" s="107" t="s">
        <v>12</v>
      </c>
      <c r="V6" s="107" t="s">
        <v>13</v>
      </c>
      <c r="W6" s="107" t="s">
        <v>14</v>
      </c>
      <c r="X6" s="108" t="s">
        <v>15</v>
      </c>
    </row>
    <row r="7" spans="1:24" ht="24" customHeight="1" thickBot="1" x14ac:dyDescent="0.3">
      <c r="A7" s="223" t="s">
        <v>200</v>
      </c>
      <c r="B7" s="224"/>
      <c r="C7" s="224"/>
      <c r="D7" s="224"/>
      <c r="E7" s="224"/>
      <c r="F7" s="20"/>
      <c r="G7" s="20"/>
      <c r="H7" s="20"/>
      <c r="I7" s="4"/>
      <c r="J7" s="4"/>
      <c r="K7" s="21"/>
      <c r="L7" s="22"/>
      <c r="M7" s="3"/>
      <c r="N7" s="3"/>
      <c r="O7" s="225" t="s">
        <v>94</v>
      </c>
      <c r="P7" s="226"/>
      <c r="Q7" s="23"/>
      <c r="R7" s="273"/>
      <c r="S7" s="274"/>
      <c r="T7" s="275"/>
      <c r="U7" s="109" t="s">
        <v>17</v>
      </c>
      <c r="V7" s="109" t="s">
        <v>95</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27"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76"/>
      <c r="S10" s="116" t="s">
        <v>250</v>
      </c>
      <c r="T10" s="116" t="s">
        <v>42</v>
      </c>
      <c r="U10" s="116"/>
      <c r="V10" s="117">
        <v>20</v>
      </c>
      <c r="W10" s="117">
        <v>15</v>
      </c>
      <c r="X10" s="118">
        <v>15</v>
      </c>
    </row>
    <row r="11" spans="1:24" ht="18.75" customHeight="1" x14ac:dyDescent="0.15">
      <c r="A11" s="242"/>
      <c r="B11" s="62"/>
      <c r="C11" s="62"/>
      <c r="D11" s="63"/>
      <c r="E11" s="64"/>
      <c r="F11" s="64"/>
      <c r="G11" s="65"/>
      <c r="H11" s="65"/>
      <c r="I11" s="237"/>
      <c r="J11" s="237"/>
      <c r="K11" s="66"/>
      <c r="L11" s="67"/>
      <c r="M11" s="63"/>
      <c r="N11" s="68"/>
      <c r="O11" s="69"/>
      <c r="P11" s="92"/>
      <c r="R11" s="276"/>
      <c r="S11" s="119"/>
      <c r="T11" s="151" t="s">
        <v>65</v>
      </c>
      <c r="U11" s="120"/>
      <c r="V11" s="121">
        <v>10</v>
      </c>
      <c r="W11" s="121">
        <v>10</v>
      </c>
      <c r="X11" s="122">
        <v>10</v>
      </c>
    </row>
    <row r="12" spans="1:24" ht="18.75" customHeight="1" x14ac:dyDescent="0.15">
      <c r="A12" s="242"/>
      <c r="B12" s="54" t="s">
        <v>40</v>
      </c>
      <c r="C12" s="54" t="s">
        <v>42</v>
      </c>
      <c r="D12" s="55">
        <v>20</v>
      </c>
      <c r="E12" s="56" t="s">
        <v>51</v>
      </c>
      <c r="F12" s="56">
        <f>ROUNDUP(D12*0.75,2)</f>
        <v>15</v>
      </c>
      <c r="G12" s="57">
        <f>ROUNDUP((K4*D12)+(K5*D12*0.75)+(K6*(D12*2)),0)</f>
        <v>0</v>
      </c>
      <c r="H12" s="57">
        <f>G12+(G12*6/100)</f>
        <v>0</v>
      </c>
      <c r="I12" s="238" t="s">
        <v>41</v>
      </c>
      <c r="J12" s="239"/>
      <c r="K12" s="58" t="s">
        <v>45</v>
      </c>
      <c r="L12" s="59">
        <f>ROUNDUP((K4*M12)+(K5*M12*0.75)+(K6*(M12*2)),2)</f>
        <v>0</v>
      </c>
      <c r="M12" s="55">
        <v>2</v>
      </c>
      <c r="N12" s="60">
        <f t="shared" ref="N12:N18" si="0">ROUNDUP(M12*0.75,2)</f>
        <v>1.5</v>
      </c>
      <c r="O12" s="61"/>
      <c r="P12" s="91"/>
      <c r="R12" s="276"/>
      <c r="S12" s="119"/>
      <c r="T12" s="151" t="s">
        <v>43</v>
      </c>
      <c r="U12" s="120"/>
      <c r="V12" s="123" t="s">
        <v>215</v>
      </c>
      <c r="W12" s="123" t="s">
        <v>216</v>
      </c>
      <c r="X12" s="122"/>
    </row>
    <row r="13" spans="1:24" ht="18.75" customHeight="1" x14ac:dyDescent="0.15">
      <c r="A13" s="242"/>
      <c r="B13" s="54"/>
      <c r="C13" s="54" t="s">
        <v>52</v>
      </c>
      <c r="D13" s="55">
        <v>10</v>
      </c>
      <c r="E13" s="56" t="s">
        <v>51</v>
      </c>
      <c r="F13" s="56">
        <f>ROUNDUP(D13*0.75,2)</f>
        <v>7.5</v>
      </c>
      <c r="G13" s="57">
        <f>ROUNDUP((K4*D13)+(K5*D13*0.75)+(K6*(D13*2)),0)</f>
        <v>0</v>
      </c>
      <c r="H13" s="57">
        <f>G13</f>
        <v>0</v>
      </c>
      <c r="I13" s="236"/>
      <c r="J13" s="236"/>
      <c r="K13" s="58" t="s">
        <v>55</v>
      </c>
      <c r="L13" s="59">
        <f>ROUNDUP((K4*M13)+(K5*M13*0.75)+(K6*(M13*2)),2)</f>
        <v>0</v>
      </c>
      <c r="M13" s="55">
        <v>1</v>
      </c>
      <c r="N13" s="60">
        <f t="shared" si="0"/>
        <v>0.75</v>
      </c>
      <c r="O13" s="61"/>
      <c r="P13" s="91"/>
      <c r="R13" s="276"/>
      <c r="S13" s="119"/>
      <c r="T13" s="151"/>
      <c r="U13" s="120" t="s">
        <v>217</v>
      </c>
      <c r="V13" s="121" t="s">
        <v>50</v>
      </c>
      <c r="W13" s="121" t="s">
        <v>50</v>
      </c>
      <c r="X13" s="122"/>
    </row>
    <row r="14" spans="1:24" ht="18.75" customHeight="1" x14ac:dyDescent="0.15">
      <c r="A14" s="242"/>
      <c r="B14" s="54"/>
      <c r="C14" s="54" t="s">
        <v>43</v>
      </c>
      <c r="D14" s="55">
        <v>1</v>
      </c>
      <c r="E14" s="56" t="s">
        <v>54</v>
      </c>
      <c r="F14" s="56">
        <f>ROUNDUP(D14*0.75,2)</f>
        <v>0.75</v>
      </c>
      <c r="G14" s="57">
        <f>ROUNDUP((K4*D14)+(K5*D14*0.75)+(K6*(D14*2)),0)</f>
        <v>0</v>
      </c>
      <c r="H14" s="57">
        <f>G14</f>
        <v>0</v>
      </c>
      <c r="I14" s="236"/>
      <c r="J14" s="236"/>
      <c r="K14" s="58" t="s">
        <v>56</v>
      </c>
      <c r="L14" s="59">
        <f>ROUNDUP((K4*M14)+(K5*M14*0.75)+(K6*(M14*2)),2)</f>
        <v>0</v>
      </c>
      <c r="M14" s="55">
        <v>0.1</v>
      </c>
      <c r="N14" s="60">
        <f t="shared" si="0"/>
        <v>0.08</v>
      </c>
      <c r="O14" s="61" t="s">
        <v>53</v>
      </c>
      <c r="P14" s="91"/>
      <c r="R14" s="276"/>
      <c r="S14" s="119"/>
      <c r="T14" s="124"/>
      <c r="U14" s="120" t="s">
        <v>218</v>
      </c>
      <c r="V14" s="121" t="s">
        <v>47</v>
      </c>
      <c r="W14" s="121" t="s">
        <v>47</v>
      </c>
      <c r="X14" s="122"/>
    </row>
    <row r="15" spans="1:24" ht="18.75" customHeight="1" x14ac:dyDescent="0.15">
      <c r="A15" s="242"/>
      <c r="B15" s="54"/>
      <c r="C15" s="54"/>
      <c r="D15" s="55"/>
      <c r="E15" s="56"/>
      <c r="F15" s="56"/>
      <c r="G15" s="57"/>
      <c r="H15" s="57"/>
      <c r="I15" s="236"/>
      <c r="J15" s="236"/>
      <c r="K15" s="58" t="s">
        <v>57</v>
      </c>
      <c r="L15" s="59">
        <f>ROUNDUP((K4*M15)+(K5*M15*0.75)+(K6*(M15*2)),2)</f>
        <v>0</v>
      </c>
      <c r="M15" s="55">
        <v>0.5</v>
      </c>
      <c r="N15" s="60">
        <f t="shared" si="0"/>
        <v>0.38</v>
      </c>
      <c r="O15" s="61"/>
      <c r="P15" s="91" t="s">
        <v>58</v>
      </c>
      <c r="R15" s="276"/>
      <c r="S15" s="119"/>
      <c r="T15" s="124"/>
      <c r="U15" s="120" t="s">
        <v>219</v>
      </c>
      <c r="V15" s="121" t="s">
        <v>47</v>
      </c>
      <c r="W15" s="121" t="s">
        <v>47</v>
      </c>
      <c r="X15" s="122"/>
    </row>
    <row r="16" spans="1:24" ht="18.75" customHeight="1" x14ac:dyDescent="0.15">
      <c r="A16" s="242"/>
      <c r="B16" s="54"/>
      <c r="C16" s="54"/>
      <c r="D16" s="55"/>
      <c r="E16" s="56"/>
      <c r="F16" s="56"/>
      <c r="G16" s="57"/>
      <c r="H16" s="57"/>
      <c r="I16" s="236"/>
      <c r="J16" s="236"/>
      <c r="K16" s="58" t="s">
        <v>59</v>
      </c>
      <c r="L16" s="59">
        <f>ROUNDUP((K4*M16)+(K5*M16*0.75)+(K6*(M16*2)),2)</f>
        <v>0</v>
      </c>
      <c r="M16" s="55">
        <v>0.3</v>
      </c>
      <c r="N16" s="60">
        <f t="shared" si="0"/>
        <v>0.23</v>
      </c>
      <c r="O16" s="61"/>
      <c r="P16" s="91"/>
      <c r="R16" s="276"/>
      <c r="S16" s="119"/>
      <c r="T16" s="124"/>
      <c r="U16" s="125"/>
      <c r="V16" s="126"/>
      <c r="W16" s="126"/>
      <c r="X16" s="127"/>
    </row>
    <row r="17" spans="1:24" ht="18.75" customHeight="1" x14ac:dyDescent="0.15">
      <c r="A17" s="242"/>
      <c r="B17" s="54"/>
      <c r="C17" s="54"/>
      <c r="D17" s="55"/>
      <c r="E17" s="56"/>
      <c r="F17" s="56"/>
      <c r="G17" s="57"/>
      <c r="H17" s="57"/>
      <c r="I17" s="236"/>
      <c r="J17" s="236"/>
      <c r="K17" s="58" t="s">
        <v>60</v>
      </c>
      <c r="L17" s="59">
        <f>ROUNDUP((K4*M17)+(K5*M17*0.75)+(K6*(M17*2)),2)</f>
        <v>0</v>
      </c>
      <c r="M17" s="55">
        <v>5</v>
      </c>
      <c r="N17" s="60">
        <f t="shared" si="0"/>
        <v>3.75</v>
      </c>
      <c r="O17" s="61"/>
      <c r="P17" s="91"/>
      <c r="R17" s="276"/>
      <c r="S17" s="119"/>
      <c r="T17" s="124"/>
      <c r="U17" s="125"/>
      <c r="V17" s="126"/>
      <c r="W17" s="126"/>
      <c r="X17" s="127"/>
    </row>
    <row r="18" spans="1:24" ht="18.75" customHeight="1" x14ac:dyDescent="0.15">
      <c r="A18" s="242"/>
      <c r="B18" s="54"/>
      <c r="C18" s="54"/>
      <c r="D18" s="55"/>
      <c r="E18" s="56"/>
      <c r="F18" s="56"/>
      <c r="G18" s="57"/>
      <c r="H18" s="57"/>
      <c r="I18" s="236"/>
      <c r="J18" s="236"/>
      <c r="K18" s="58" t="s">
        <v>45</v>
      </c>
      <c r="L18" s="59">
        <f>ROUNDUP((K4*M18)+(K5*M18*0.75)+(K6*(M18*2)),2)</f>
        <v>0</v>
      </c>
      <c r="M18" s="55">
        <v>1</v>
      </c>
      <c r="N18" s="60">
        <f t="shared" si="0"/>
        <v>0.75</v>
      </c>
      <c r="O18" s="61"/>
      <c r="P18" s="91"/>
      <c r="R18" s="276"/>
      <c r="S18" s="128" t="s">
        <v>220</v>
      </c>
      <c r="T18" s="129" t="s">
        <v>63</v>
      </c>
      <c r="U18" s="128"/>
      <c r="V18" s="130">
        <v>10</v>
      </c>
      <c r="W18" s="130">
        <v>5</v>
      </c>
      <c r="X18" s="131"/>
    </row>
    <row r="19" spans="1:24" ht="18.75" customHeight="1" x14ac:dyDescent="0.15">
      <c r="A19" s="242"/>
      <c r="B19" s="54"/>
      <c r="C19" s="54"/>
      <c r="D19" s="55"/>
      <c r="E19" s="56"/>
      <c r="F19" s="56"/>
      <c r="G19" s="57"/>
      <c r="H19" s="57"/>
      <c r="I19" s="236"/>
      <c r="J19" s="236"/>
      <c r="K19" s="58"/>
      <c r="L19" s="59"/>
      <c r="M19" s="55"/>
      <c r="N19" s="60"/>
      <c r="O19" s="61"/>
      <c r="P19" s="91"/>
      <c r="R19" s="276"/>
      <c r="S19" s="151"/>
      <c r="T19" s="120" t="s">
        <v>64</v>
      </c>
      <c r="U19" s="120"/>
      <c r="V19" s="121">
        <v>30</v>
      </c>
      <c r="W19" s="121">
        <v>25</v>
      </c>
      <c r="X19" s="122">
        <v>20</v>
      </c>
    </row>
    <row r="20" spans="1:24" ht="18.75" customHeight="1" x14ac:dyDescent="0.15">
      <c r="A20" s="242"/>
      <c r="B20" s="54"/>
      <c r="C20" s="54"/>
      <c r="D20" s="55"/>
      <c r="E20" s="56"/>
      <c r="F20" s="56"/>
      <c r="G20" s="57"/>
      <c r="H20" s="57"/>
      <c r="I20" s="236"/>
      <c r="J20" s="236"/>
      <c r="K20" s="58"/>
      <c r="L20" s="59"/>
      <c r="M20" s="55"/>
      <c r="N20" s="60"/>
      <c r="O20" s="61"/>
      <c r="P20" s="91"/>
      <c r="R20" s="276"/>
      <c r="S20" s="151"/>
      <c r="T20" s="120"/>
      <c r="U20" s="120" t="s">
        <v>217</v>
      </c>
      <c r="V20" s="121" t="s">
        <v>50</v>
      </c>
      <c r="W20" s="121" t="s">
        <v>50</v>
      </c>
      <c r="X20" s="122"/>
    </row>
    <row r="21" spans="1:24" ht="18.75" customHeight="1" x14ac:dyDescent="0.15">
      <c r="A21" s="242"/>
      <c r="B21" s="54"/>
      <c r="C21" s="54"/>
      <c r="D21" s="55"/>
      <c r="E21" s="56"/>
      <c r="F21" s="56"/>
      <c r="G21" s="57"/>
      <c r="H21" s="57"/>
      <c r="I21" s="236"/>
      <c r="J21" s="236"/>
      <c r="K21" s="58"/>
      <c r="L21" s="59"/>
      <c r="M21" s="55"/>
      <c r="N21" s="60"/>
      <c r="O21" s="61"/>
      <c r="P21" s="91"/>
      <c r="R21" s="276"/>
      <c r="S21" s="119"/>
      <c r="T21" s="124"/>
      <c r="U21" s="120" t="s">
        <v>218</v>
      </c>
      <c r="V21" s="121" t="s">
        <v>47</v>
      </c>
      <c r="W21" s="121" t="s">
        <v>47</v>
      </c>
      <c r="X21" s="122"/>
    </row>
    <row r="22" spans="1:24" ht="18.75" customHeight="1" x14ac:dyDescent="0.15">
      <c r="A22" s="242"/>
      <c r="B22" s="62"/>
      <c r="C22" s="62"/>
      <c r="D22" s="63"/>
      <c r="E22" s="64"/>
      <c r="F22" s="64"/>
      <c r="G22" s="65"/>
      <c r="H22" s="65"/>
      <c r="I22" s="237"/>
      <c r="J22" s="237"/>
      <c r="K22" s="66"/>
      <c r="L22" s="67"/>
      <c r="M22" s="63"/>
      <c r="N22" s="68"/>
      <c r="O22" s="69"/>
      <c r="P22" s="92"/>
      <c r="R22" s="276"/>
      <c r="S22" s="119"/>
      <c r="T22" s="124"/>
      <c r="U22" s="120" t="s">
        <v>219</v>
      </c>
      <c r="V22" s="121" t="s">
        <v>47</v>
      </c>
      <c r="W22" s="121" t="s">
        <v>47</v>
      </c>
      <c r="X22" s="122"/>
    </row>
    <row r="23" spans="1:24" ht="18.75" customHeight="1" x14ac:dyDescent="0.15">
      <c r="A23" s="242"/>
      <c r="B23" s="54" t="s">
        <v>61</v>
      </c>
      <c r="C23" s="54" t="s">
        <v>63</v>
      </c>
      <c r="D23" s="55">
        <v>20</v>
      </c>
      <c r="E23" s="56" t="s">
        <v>51</v>
      </c>
      <c r="F23" s="56">
        <f>ROUNDUP(D23*0.75,2)</f>
        <v>15</v>
      </c>
      <c r="G23" s="57">
        <f>ROUNDUP((K4*D23)+(K5*D23*0.75)+(K6*(D23*2)),0)</f>
        <v>0</v>
      </c>
      <c r="H23" s="57">
        <f>G23</f>
        <v>0</v>
      </c>
      <c r="I23" s="238" t="s">
        <v>62</v>
      </c>
      <c r="J23" s="239"/>
      <c r="K23" s="58" t="s">
        <v>45</v>
      </c>
      <c r="L23" s="59">
        <f>ROUNDUP((K4*M23)+(K5*M23*0.75)+(K6*(M23*2)),2)</f>
        <v>0</v>
      </c>
      <c r="M23" s="55">
        <v>1</v>
      </c>
      <c r="N23" s="60">
        <f>ROUNDUP(M23*0.75,2)</f>
        <v>0.75</v>
      </c>
      <c r="O23" s="61"/>
      <c r="P23" s="91"/>
      <c r="R23" s="276"/>
      <c r="S23" s="119"/>
      <c r="T23" s="124"/>
      <c r="U23" s="132"/>
      <c r="V23" s="133"/>
      <c r="W23" s="133"/>
      <c r="X23" s="134"/>
    </row>
    <row r="24" spans="1:24" ht="18.75" customHeight="1" x14ac:dyDescent="0.15">
      <c r="A24" s="242"/>
      <c r="B24" s="54"/>
      <c r="C24" s="54" t="s">
        <v>64</v>
      </c>
      <c r="D24" s="55">
        <v>30</v>
      </c>
      <c r="E24" s="56" t="s">
        <v>51</v>
      </c>
      <c r="F24" s="56">
        <f>ROUNDUP(D24*0.75,2)</f>
        <v>22.5</v>
      </c>
      <c r="G24" s="57">
        <f>ROUNDUP((K4*D24)+(K5*D24*0.75)+(K6*(D24*2)),0)</f>
        <v>0</v>
      </c>
      <c r="H24" s="57">
        <f>G24+(G24*10/100)</f>
        <v>0</v>
      </c>
      <c r="I24" s="236"/>
      <c r="J24" s="236"/>
      <c r="K24" s="58" t="s">
        <v>60</v>
      </c>
      <c r="L24" s="59">
        <f>ROUNDUP((K4*M24)+(K5*M24*0.75)+(K6*(M24*2)),2)</f>
        <v>0</v>
      </c>
      <c r="M24" s="55">
        <v>30</v>
      </c>
      <c r="N24" s="60">
        <f>ROUNDUP(M24*0.75,2)</f>
        <v>22.5</v>
      </c>
      <c r="O24" s="61"/>
      <c r="P24" s="91"/>
      <c r="R24" s="276"/>
      <c r="S24" s="116" t="s">
        <v>67</v>
      </c>
      <c r="T24" s="116" t="s">
        <v>221</v>
      </c>
      <c r="U24" s="116"/>
      <c r="V24" s="117">
        <v>20</v>
      </c>
      <c r="W24" s="117">
        <v>15</v>
      </c>
      <c r="X24" s="118">
        <v>10</v>
      </c>
    </row>
    <row r="25" spans="1:24" ht="18.75" customHeight="1" x14ac:dyDescent="0.15">
      <c r="A25" s="242"/>
      <c r="B25" s="54"/>
      <c r="C25" s="54" t="s">
        <v>65</v>
      </c>
      <c r="D25" s="55">
        <v>10</v>
      </c>
      <c r="E25" s="56" t="s">
        <v>51</v>
      </c>
      <c r="F25" s="56">
        <f>ROUNDUP(D25*0.75,2)</f>
        <v>7.5</v>
      </c>
      <c r="G25" s="57">
        <f>ROUNDUP((K4*D25)+(K5*D25*0.75)+(K6*(D25*2)),0)</f>
        <v>0</v>
      </c>
      <c r="H25" s="57">
        <f>G25+(G25*3/100)</f>
        <v>0</v>
      </c>
      <c r="I25" s="236"/>
      <c r="J25" s="236"/>
      <c r="K25" s="58" t="s">
        <v>55</v>
      </c>
      <c r="L25" s="59">
        <f>ROUNDUP((K4*M25)+(K5*M25*0.75)+(K6*(M25*2)),2)</f>
        <v>0</v>
      </c>
      <c r="M25" s="55">
        <v>2</v>
      </c>
      <c r="N25" s="60">
        <f>ROUNDUP(M25*0.75,2)</f>
        <v>1.5</v>
      </c>
      <c r="O25" s="61"/>
      <c r="P25" s="91"/>
      <c r="R25" s="276"/>
      <c r="S25" s="119"/>
      <c r="T25" s="125"/>
      <c r="U25" s="125" t="s">
        <v>49</v>
      </c>
      <c r="V25" s="126" t="s">
        <v>50</v>
      </c>
      <c r="W25" s="126" t="s">
        <v>50</v>
      </c>
      <c r="X25" s="127"/>
    </row>
    <row r="26" spans="1:24" ht="18.75" customHeight="1" x14ac:dyDescent="0.15">
      <c r="A26" s="242"/>
      <c r="B26" s="54"/>
      <c r="C26" s="54"/>
      <c r="D26" s="55"/>
      <c r="E26" s="56"/>
      <c r="F26" s="56"/>
      <c r="G26" s="57"/>
      <c r="H26" s="57"/>
      <c r="I26" s="236"/>
      <c r="J26" s="236"/>
      <c r="K26" s="58" t="s">
        <v>66</v>
      </c>
      <c r="L26" s="59">
        <f>ROUNDUP((K4*M26)+(K5*M26*0.75)+(K6*(M26*2)),2)</f>
        <v>0</v>
      </c>
      <c r="M26" s="55">
        <v>1.5</v>
      </c>
      <c r="N26" s="60">
        <f>ROUNDUP(M26*0.75,2)</f>
        <v>1.1300000000000001</v>
      </c>
      <c r="O26" s="61"/>
      <c r="P26" s="91"/>
      <c r="R26" s="276"/>
      <c r="S26" s="119"/>
      <c r="T26" s="125"/>
      <c r="U26" s="125" t="s">
        <v>70</v>
      </c>
      <c r="V26" s="126" t="s">
        <v>47</v>
      </c>
      <c r="W26" s="126" t="s">
        <v>47</v>
      </c>
      <c r="X26" s="127"/>
    </row>
    <row r="27" spans="1:24" ht="18.75" customHeight="1" thickBot="1" x14ac:dyDescent="0.2">
      <c r="A27" s="242"/>
      <c r="B27" s="54"/>
      <c r="C27" s="54"/>
      <c r="D27" s="55"/>
      <c r="E27" s="56"/>
      <c r="F27" s="56"/>
      <c r="G27" s="57"/>
      <c r="H27" s="57"/>
      <c r="I27" s="236"/>
      <c r="J27" s="236"/>
      <c r="K27" s="58" t="s">
        <v>57</v>
      </c>
      <c r="L27" s="59">
        <f>ROUNDUP((K4*M27)+(K5*M27*0.75)+(K6*(M27*2)),2)</f>
        <v>0</v>
      </c>
      <c r="M27" s="55">
        <v>1.5</v>
      </c>
      <c r="N27" s="60">
        <f>ROUNDUP(M27*0.75,2)</f>
        <v>1.1300000000000001</v>
      </c>
      <c r="O27" s="61"/>
      <c r="P27" s="91" t="s">
        <v>58</v>
      </c>
      <c r="R27" s="277"/>
      <c r="S27" s="135" t="s">
        <v>222</v>
      </c>
      <c r="T27" s="135" t="s">
        <v>223</v>
      </c>
      <c r="U27" s="135"/>
      <c r="V27" s="136">
        <v>0</v>
      </c>
      <c r="W27" s="136">
        <v>0</v>
      </c>
      <c r="X27" s="137">
        <v>0</v>
      </c>
    </row>
    <row r="28" spans="1:24" ht="18.75" customHeight="1" x14ac:dyDescent="0.15">
      <c r="A28" s="242"/>
      <c r="B28" s="54"/>
      <c r="C28" s="54"/>
      <c r="D28" s="55"/>
      <c r="E28" s="56"/>
      <c r="F28" s="56"/>
      <c r="G28" s="57"/>
      <c r="H28" s="57"/>
      <c r="I28" s="236"/>
      <c r="J28" s="236"/>
      <c r="K28" s="58"/>
      <c r="L28" s="59"/>
      <c r="M28" s="55"/>
      <c r="N28" s="60"/>
      <c r="O28" s="61"/>
      <c r="P28" s="91"/>
      <c r="R28" s="4"/>
      <c r="S28" s="4"/>
      <c r="T28" s="4"/>
      <c r="U28" s="4"/>
      <c r="V28" s="4"/>
      <c r="W28" s="4"/>
      <c r="X28" s="4"/>
    </row>
    <row r="29" spans="1:24" ht="18.75" customHeight="1" x14ac:dyDescent="0.15">
      <c r="A29" s="242"/>
      <c r="B29" s="62"/>
      <c r="C29" s="62"/>
      <c r="D29" s="63"/>
      <c r="E29" s="64"/>
      <c r="F29" s="64"/>
      <c r="G29" s="65"/>
      <c r="H29" s="65"/>
      <c r="I29" s="237"/>
      <c r="J29" s="237"/>
      <c r="K29" s="66"/>
      <c r="L29" s="67"/>
      <c r="M29" s="63"/>
      <c r="N29" s="68"/>
      <c r="O29" s="69"/>
      <c r="P29" s="92"/>
      <c r="R29" s="4"/>
      <c r="S29" s="4"/>
      <c r="T29" s="4"/>
      <c r="U29" s="4"/>
      <c r="V29" s="4"/>
      <c r="W29" s="4"/>
      <c r="X29" s="4"/>
    </row>
    <row r="30" spans="1:24" ht="18.75" customHeight="1" x14ac:dyDescent="0.15">
      <c r="A30" s="242"/>
      <c r="B30" s="54" t="s">
        <v>67</v>
      </c>
      <c r="C30" s="54" t="s">
        <v>69</v>
      </c>
      <c r="D30" s="55">
        <v>20</v>
      </c>
      <c r="E30" s="56" t="s">
        <v>51</v>
      </c>
      <c r="F30" s="56">
        <f>ROUNDUP(D30*0.75,2)</f>
        <v>15</v>
      </c>
      <c r="G30" s="57">
        <f>ROUNDUP((K4*D30)+(K5*D30*0.75)+(K6*(D30*2)),0)</f>
        <v>0</v>
      </c>
      <c r="H30" s="57">
        <f>G30+(G30*15/100)</f>
        <v>0</v>
      </c>
      <c r="I30" s="238" t="s">
        <v>68</v>
      </c>
      <c r="J30" s="239"/>
      <c r="K30" s="58" t="s">
        <v>60</v>
      </c>
      <c r="L30" s="59">
        <f>ROUNDUP((K4*M30)+(K5*M30*0.75)+(K6*(M30*2)),2)</f>
        <v>0</v>
      </c>
      <c r="M30" s="55">
        <v>100</v>
      </c>
      <c r="N30" s="60">
        <f>ROUNDUP(M30*0.75,2)</f>
        <v>75</v>
      </c>
      <c r="O30" s="61"/>
      <c r="P30" s="91"/>
      <c r="R30" s="4"/>
      <c r="S30" s="4"/>
      <c r="T30" s="4"/>
      <c r="U30" s="4"/>
      <c r="V30" s="4"/>
      <c r="W30" s="4"/>
      <c r="X30" s="4"/>
    </row>
    <row r="31" spans="1:24" ht="18.75" customHeight="1" x14ac:dyDescent="0.15">
      <c r="A31" s="242"/>
      <c r="B31" s="54"/>
      <c r="C31" s="54" t="s">
        <v>71</v>
      </c>
      <c r="D31" s="55">
        <v>3</v>
      </c>
      <c r="E31" s="56" t="s">
        <v>51</v>
      </c>
      <c r="F31" s="56">
        <f>ROUNDUP(D31*0.75,2)</f>
        <v>2.25</v>
      </c>
      <c r="G31" s="57">
        <f>ROUNDUP((K4*D31)+(K5*D31*0.75)+(K6*(D31*2)),0)</f>
        <v>0</v>
      </c>
      <c r="H31" s="57">
        <f>G31</f>
        <v>0</v>
      </c>
      <c r="I31" s="236"/>
      <c r="J31" s="236"/>
      <c r="K31" s="58" t="s">
        <v>70</v>
      </c>
      <c r="L31" s="59">
        <f>ROUNDUP((K4*M31)+(K5*M31*0.75)+(K6*(M31*2)),2)</f>
        <v>0</v>
      </c>
      <c r="M31" s="55">
        <v>3</v>
      </c>
      <c r="N31" s="60">
        <f>ROUNDUP(M31*0.75,2)</f>
        <v>2.25</v>
      </c>
      <c r="O31" s="61"/>
      <c r="P31" s="91"/>
      <c r="R31" s="4"/>
      <c r="S31" s="4"/>
      <c r="T31" s="4"/>
      <c r="U31" s="4"/>
      <c r="V31" s="4"/>
      <c r="W31" s="4"/>
      <c r="X31" s="4"/>
    </row>
    <row r="32" spans="1:24" ht="18.75" customHeight="1" x14ac:dyDescent="0.15">
      <c r="A32" s="242"/>
      <c r="B32" s="54"/>
      <c r="C32" s="54"/>
      <c r="D32" s="55"/>
      <c r="E32" s="56"/>
      <c r="F32" s="56"/>
      <c r="G32" s="57"/>
      <c r="H32" s="57"/>
      <c r="I32" s="236"/>
      <c r="J32" s="236"/>
      <c r="K32" s="58"/>
      <c r="L32" s="59"/>
      <c r="M32" s="55"/>
      <c r="N32" s="60"/>
      <c r="O32" s="61"/>
      <c r="P32" s="91"/>
      <c r="R32" s="4"/>
      <c r="S32" s="4"/>
      <c r="T32" s="4"/>
      <c r="U32" s="4"/>
      <c r="V32" s="4"/>
      <c r="W32" s="4"/>
      <c r="X32" s="4"/>
    </row>
    <row r="33" spans="1:24" ht="18.75" customHeight="1" x14ac:dyDescent="0.15">
      <c r="A33" s="242"/>
      <c r="B33" s="62"/>
      <c r="C33" s="62"/>
      <c r="D33" s="63"/>
      <c r="E33" s="64"/>
      <c r="F33" s="64"/>
      <c r="G33" s="65"/>
      <c r="H33" s="65"/>
      <c r="I33" s="237"/>
      <c r="J33" s="237"/>
      <c r="K33" s="66"/>
      <c r="L33" s="67"/>
      <c r="M33" s="63"/>
      <c r="N33" s="68"/>
      <c r="O33" s="69"/>
      <c r="P33" s="92"/>
      <c r="R33" s="4"/>
      <c r="S33" s="4"/>
      <c r="T33" s="4"/>
      <c r="U33" s="4"/>
      <c r="V33" s="4"/>
      <c r="W33" s="4"/>
      <c r="X33" s="4"/>
    </row>
    <row r="34" spans="1:24" ht="18.75" customHeight="1" x14ac:dyDescent="0.15">
      <c r="A34" s="242"/>
      <c r="B34" s="54" t="s">
        <v>72</v>
      </c>
      <c r="C34" s="54" t="s">
        <v>74</v>
      </c>
      <c r="D34" s="80">
        <v>0.25</v>
      </c>
      <c r="E34" s="56" t="s">
        <v>75</v>
      </c>
      <c r="F34" s="56">
        <f>ROUNDUP(D34*0.75,2)</f>
        <v>0.19</v>
      </c>
      <c r="G34" s="57">
        <f>ROUNDUP((K4*D34)+(K5*D34*0.75)+(K6*(D34*2)),0)</f>
        <v>0</v>
      </c>
      <c r="H34" s="57">
        <f>G34</f>
        <v>0</v>
      </c>
      <c r="I34" s="238" t="s">
        <v>73</v>
      </c>
      <c r="J34" s="239"/>
      <c r="K34" s="58"/>
      <c r="L34" s="59"/>
      <c r="M34" s="55"/>
      <c r="N34" s="60"/>
      <c r="O34" s="61"/>
      <c r="P34" s="91"/>
      <c r="R34" s="4"/>
      <c r="S34" s="4"/>
      <c r="T34" s="4"/>
      <c r="U34" s="4"/>
      <c r="V34" s="4"/>
      <c r="W34" s="4"/>
      <c r="X34" s="4"/>
    </row>
    <row r="35" spans="1:24" ht="18.75" customHeight="1" x14ac:dyDescent="0.15">
      <c r="A35" s="242"/>
      <c r="B35" s="54"/>
      <c r="C35" s="54"/>
      <c r="D35" s="55"/>
      <c r="E35" s="56"/>
      <c r="F35" s="56"/>
      <c r="G35" s="57"/>
      <c r="H35" s="57"/>
      <c r="I35" s="236"/>
      <c r="J35" s="236"/>
      <c r="K35" s="58"/>
      <c r="L35" s="59"/>
      <c r="M35" s="55"/>
      <c r="N35" s="60"/>
      <c r="O35" s="61"/>
      <c r="P35" s="91"/>
      <c r="R35" s="4"/>
      <c r="S35" s="4"/>
      <c r="T35" s="4"/>
      <c r="U35" s="4"/>
      <c r="V35" s="4"/>
      <c r="W35" s="4"/>
      <c r="X35" s="4"/>
    </row>
    <row r="36" spans="1:24" ht="18.75" customHeight="1" thickBot="1" x14ac:dyDescent="0.2">
      <c r="A36" s="243"/>
      <c r="B36" s="82"/>
      <c r="C36" s="82"/>
      <c r="D36" s="83"/>
      <c r="E36" s="84"/>
      <c r="F36" s="84"/>
      <c r="G36" s="85"/>
      <c r="H36" s="85"/>
      <c r="I36" s="240"/>
      <c r="J36" s="240"/>
      <c r="K36" s="86"/>
      <c r="L36" s="87"/>
      <c r="M36" s="83"/>
      <c r="N36" s="88"/>
      <c r="O36" s="89"/>
      <c r="P36" s="93"/>
      <c r="R36" s="4"/>
      <c r="S36" s="4"/>
      <c r="T36" s="4"/>
      <c r="U36" s="4"/>
      <c r="V36" s="4"/>
      <c r="W36" s="4"/>
      <c r="X36" s="4"/>
    </row>
    <row r="37" spans="1:24" ht="18.75" customHeight="1" x14ac:dyDescent="0.15">
      <c r="R37" s="4"/>
      <c r="S37" s="4"/>
      <c r="T37" s="4"/>
      <c r="U37" s="4"/>
      <c r="V37" s="4"/>
      <c r="W37" s="4"/>
      <c r="X37" s="4"/>
    </row>
    <row r="38" spans="1:24" ht="18.75" customHeight="1" x14ac:dyDescent="0.15">
      <c r="R38" s="4"/>
      <c r="S38" s="4"/>
      <c r="T38" s="4"/>
      <c r="U38" s="4"/>
      <c r="V38" s="4"/>
      <c r="W38" s="4"/>
      <c r="X38" s="4"/>
    </row>
    <row r="39" spans="1:24" ht="18.75" customHeight="1" x14ac:dyDescent="0.15">
      <c r="S39" s="143"/>
      <c r="T39" s="143"/>
      <c r="U39" s="143"/>
      <c r="V39" s="144"/>
      <c r="W39" s="144"/>
      <c r="X39" s="144"/>
    </row>
    <row r="40" spans="1:24" ht="18.75" customHeight="1" x14ac:dyDescent="0.15">
      <c r="S40" s="143"/>
      <c r="T40" s="143"/>
      <c r="U40" s="143"/>
      <c r="V40" s="144"/>
      <c r="W40" s="144"/>
      <c r="X40" s="144"/>
    </row>
    <row r="41" spans="1:24" ht="18.75" customHeight="1" x14ac:dyDescent="0.15">
      <c r="S41" s="143"/>
      <c r="T41" s="143"/>
      <c r="U41" s="143"/>
      <c r="V41" s="144"/>
      <c r="W41" s="144"/>
      <c r="X41" s="144"/>
    </row>
    <row r="42" spans="1:24" ht="18.75" customHeight="1" x14ac:dyDescent="0.15">
      <c r="S42" s="143"/>
      <c r="T42" s="143"/>
      <c r="U42" s="143"/>
      <c r="V42" s="144"/>
      <c r="W42" s="144"/>
      <c r="X42" s="144"/>
    </row>
    <row r="43" spans="1:24" ht="18.75" customHeight="1" x14ac:dyDescent="0.15">
      <c r="S43" s="143"/>
      <c r="T43" s="143"/>
      <c r="U43" s="143"/>
      <c r="V43" s="144"/>
      <c r="W43" s="144"/>
      <c r="X43" s="144"/>
    </row>
    <row r="44" spans="1:24" ht="18.75" customHeight="1" x14ac:dyDescent="0.15">
      <c r="S44" s="143"/>
      <c r="T44" s="143"/>
      <c r="U44" s="143"/>
      <c r="V44" s="144"/>
      <c r="W44" s="144"/>
      <c r="X44" s="144"/>
    </row>
    <row r="45" spans="1:24" ht="18.75" customHeight="1" x14ac:dyDescent="0.15">
      <c r="S45" s="143"/>
      <c r="T45" s="143"/>
      <c r="U45" s="143"/>
      <c r="V45" s="144"/>
      <c r="W45" s="144"/>
      <c r="X45" s="144"/>
    </row>
    <row r="46" spans="1:24" ht="18.75" customHeight="1" x14ac:dyDescent="0.15">
      <c r="S46" s="143"/>
      <c r="T46" s="143"/>
      <c r="U46" s="143"/>
      <c r="V46" s="144"/>
      <c r="W46" s="144"/>
      <c r="X46" s="144"/>
    </row>
  </sheetData>
  <mergeCells count="17">
    <mergeCell ref="I30:J33"/>
    <mergeCell ref="I34:J36"/>
    <mergeCell ref="A9:A36"/>
    <mergeCell ref="R9:R27"/>
    <mergeCell ref="I8:J8"/>
    <mergeCell ref="K8:L8"/>
    <mergeCell ref="I9:J11"/>
    <mergeCell ref="I12:J22"/>
    <mergeCell ref="I23:J29"/>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100"/>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46" t="s">
        <v>8</v>
      </c>
      <c r="S5" s="247"/>
      <c r="T5" s="247"/>
      <c r="U5" s="247"/>
      <c r="V5" s="247"/>
    </row>
    <row r="6" spans="1:24" ht="30" customHeight="1" x14ac:dyDescent="0.15">
      <c r="A6" s="1"/>
      <c r="B6" s="1"/>
      <c r="C6" s="2"/>
      <c r="D6" s="5"/>
      <c r="E6" s="2"/>
      <c r="F6" s="6"/>
      <c r="G6" s="16"/>
      <c r="H6" s="16"/>
      <c r="I6" s="2"/>
      <c r="J6" s="12" t="s">
        <v>9</v>
      </c>
      <c r="K6" s="13"/>
      <c r="L6" s="14"/>
      <c r="M6" s="14"/>
      <c r="N6" s="15"/>
      <c r="O6" s="221" t="s">
        <v>10</v>
      </c>
      <c r="P6" s="222"/>
      <c r="Q6" s="17"/>
      <c r="R6" s="249" t="s">
        <v>11</v>
      </c>
      <c r="S6" s="250"/>
      <c r="T6" s="251"/>
      <c r="U6" s="18" t="s">
        <v>12</v>
      </c>
      <c r="V6" s="18" t="s">
        <v>13</v>
      </c>
      <c r="W6" s="18" t="s">
        <v>14</v>
      </c>
      <c r="X6" s="19" t="s">
        <v>15</v>
      </c>
    </row>
    <row r="7" spans="1:24" ht="24" customHeight="1" thickBot="1" x14ac:dyDescent="0.3">
      <c r="A7" s="223" t="s">
        <v>201</v>
      </c>
      <c r="B7" s="224"/>
      <c r="C7" s="224"/>
      <c r="D7" s="224"/>
      <c r="E7" s="224"/>
      <c r="F7" s="20"/>
      <c r="G7" s="20"/>
      <c r="H7" s="20"/>
      <c r="I7" s="4"/>
      <c r="J7" s="4"/>
      <c r="K7" s="21"/>
      <c r="L7" s="22"/>
      <c r="M7" s="3"/>
      <c r="N7" s="3"/>
      <c r="O7" s="225" t="s">
        <v>94</v>
      </c>
      <c r="P7" s="226"/>
      <c r="Q7" s="23"/>
      <c r="R7" s="252"/>
      <c r="S7" s="253"/>
      <c r="T7" s="254"/>
      <c r="U7" s="9" t="s">
        <v>17</v>
      </c>
      <c r="V7" s="9" t="s">
        <v>95</v>
      </c>
      <c r="W7" s="9" t="s">
        <v>18</v>
      </c>
      <c r="X7" s="24"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97"/>
      <c r="S8" s="70" t="s">
        <v>20</v>
      </c>
      <c r="T8" s="71" t="s">
        <v>33</v>
      </c>
      <c r="U8" s="72" t="s">
        <v>32</v>
      </c>
      <c r="V8" s="72" t="s">
        <v>34</v>
      </c>
      <c r="W8" s="72" t="s">
        <v>34</v>
      </c>
      <c r="X8" s="73" t="s">
        <v>34</v>
      </c>
    </row>
    <row r="9" spans="1:24" ht="18.75" customHeight="1" x14ac:dyDescent="0.15">
      <c r="A9" s="241" t="s">
        <v>76</v>
      </c>
      <c r="B9" s="46" t="s">
        <v>124</v>
      </c>
      <c r="C9" s="46" t="s">
        <v>63</v>
      </c>
      <c r="D9" s="47">
        <v>30</v>
      </c>
      <c r="E9" s="48" t="s">
        <v>51</v>
      </c>
      <c r="F9" s="48">
        <f>ROUNDUP(D9*0.75,2)</f>
        <v>22.5</v>
      </c>
      <c r="G9" s="49">
        <f>ROUNDUP((K4*D9)+(K5*D9*0.75)+(K6*(D9*2)),0)</f>
        <v>0</v>
      </c>
      <c r="H9" s="49">
        <f>G9</f>
        <v>0</v>
      </c>
      <c r="I9" s="234" t="s">
        <v>125</v>
      </c>
      <c r="J9" s="235"/>
      <c r="K9" s="50" t="s">
        <v>36</v>
      </c>
      <c r="L9" s="51">
        <f>ROUNDUP((K4*M9)+(K5*M9*0.75)+(K6*(M9*2)),2)</f>
        <v>0</v>
      </c>
      <c r="M9" s="47">
        <v>110</v>
      </c>
      <c r="N9" s="52">
        <f>ROUNDUP(M9*0.75,2)</f>
        <v>82.5</v>
      </c>
      <c r="O9" s="53"/>
      <c r="P9" s="90"/>
      <c r="R9" s="262" t="s">
        <v>76</v>
      </c>
      <c r="S9" s="94" t="s">
        <v>37</v>
      </c>
      <c r="T9" s="74" t="s">
        <v>37</v>
      </c>
      <c r="U9" s="74"/>
      <c r="V9" s="75" t="s">
        <v>38</v>
      </c>
      <c r="W9" s="75" t="s">
        <v>39</v>
      </c>
      <c r="X9" s="101">
        <v>30</v>
      </c>
    </row>
    <row r="10" spans="1:24" ht="18.75" customHeight="1" x14ac:dyDescent="0.15">
      <c r="A10" s="242"/>
      <c r="B10" s="54"/>
      <c r="C10" s="54" t="s">
        <v>42</v>
      </c>
      <c r="D10" s="55">
        <v>50</v>
      </c>
      <c r="E10" s="56" t="s">
        <v>51</v>
      </c>
      <c r="F10" s="56">
        <f>ROUNDUP(D10*0.75,2)</f>
        <v>37.5</v>
      </c>
      <c r="G10" s="57">
        <f>ROUNDUP((K4*D10)+(K5*D10*0.75)+(K6*(D10*2)),0)</f>
        <v>0</v>
      </c>
      <c r="H10" s="57">
        <f>G10+(G10*6/100)</f>
        <v>0</v>
      </c>
      <c r="I10" s="236"/>
      <c r="J10" s="236"/>
      <c r="K10" s="58" t="s">
        <v>45</v>
      </c>
      <c r="L10" s="59">
        <f>ROUNDUP((K4*M10)+(K5*M10*0.75)+(K6*(M10*2)),2)</f>
        <v>0</v>
      </c>
      <c r="M10" s="55">
        <v>1</v>
      </c>
      <c r="N10" s="60">
        <f>ROUNDUP(M10*0.75,2)</f>
        <v>0.75</v>
      </c>
      <c r="O10" s="61"/>
      <c r="P10" s="91"/>
      <c r="R10" s="244"/>
      <c r="S10" s="129" t="s">
        <v>254</v>
      </c>
      <c r="T10" s="129" t="s">
        <v>63</v>
      </c>
      <c r="U10" s="129"/>
      <c r="V10" s="149">
        <v>20</v>
      </c>
      <c r="W10" s="149">
        <v>10</v>
      </c>
      <c r="X10" s="150"/>
    </row>
    <row r="11" spans="1:24" ht="18.75" customHeight="1" x14ac:dyDescent="0.15">
      <c r="A11" s="242"/>
      <c r="B11" s="54"/>
      <c r="C11" s="54" t="s">
        <v>126</v>
      </c>
      <c r="D11" s="55">
        <v>50</v>
      </c>
      <c r="E11" s="56" t="s">
        <v>51</v>
      </c>
      <c r="F11" s="56">
        <f>ROUNDUP(D11*0.75,2)</f>
        <v>37.5</v>
      </c>
      <c r="G11" s="57">
        <f>ROUNDUP((K4*D11)+(K5*D11*0.75)+(K6*(D11*2)),0)</f>
        <v>0</v>
      </c>
      <c r="H11" s="57">
        <f>G11</f>
        <v>0</v>
      </c>
      <c r="I11" s="236"/>
      <c r="J11" s="236"/>
      <c r="K11" s="58" t="s">
        <v>100</v>
      </c>
      <c r="L11" s="59">
        <f>ROUNDUP((K4*M11)+(K5*M11*0.75)+(K6*(M11*2)),2)</f>
        <v>0</v>
      </c>
      <c r="M11" s="55">
        <v>30</v>
      </c>
      <c r="N11" s="60">
        <f>ROUNDUP(M11*0.75,2)</f>
        <v>22.5</v>
      </c>
      <c r="O11" s="61"/>
      <c r="P11" s="91"/>
      <c r="R11" s="244"/>
      <c r="S11" s="78"/>
      <c r="T11" s="78" t="s">
        <v>42</v>
      </c>
      <c r="U11" s="78"/>
      <c r="V11" s="79">
        <v>30</v>
      </c>
      <c r="W11" s="79">
        <v>30</v>
      </c>
      <c r="X11" s="103">
        <v>20</v>
      </c>
    </row>
    <row r="12" spans="1:24" ht="18.75" customHeight="1" x14ac:dyDescent="0.15">
      <c r="A12" s="242"/>
      <c r="B12" s="54"/>
      <c r="C12" s="54" t="s">
        <v>127</v>
      </c>
      <c r="D12" s="55">
        <v>10</v>
      </c>
      <c r="E12" s="56" t="s">
        <v>51</v>
      </c>
      <c r="F12" s="56">
        <f>ROUNDUP(D12*0.75,2)</f>
        <v>7.5</v>
      </c>
      <c r="G12" s="57">
        <f>ROUNDUP((K4*D12)+(K5*D12*0.75)+(K6*(D12*2)),0)</f>
        <v>0</v>
      </c>
      <c r="H12" s="57">
        <f>G12</f>
        <v>0</v>
      </c>
      <c r="I12" s="236"/>
      <c r="J12" s="236"/>
      <c r="K12" s="58" t="s">
        <v>55</v>
      </c>
      <c r="L12" s="59">
        <f>ROUNDUP((K4*M12)+(K5*M12*0.75)+(K6*(M12*2)),2)</f>
        <v>0</v>
      </c>
      <c r="M12" s="55">
        <v>0.5</v>
      </c>
      <c r="N12" s="60">
        <f>ROUNDUP(M12*0.75,2)</f>
        <v>0.38</v>
      </c>
      <c r="O12" s="61" t="s">
        <v>58</v>
      </c>
      <c r="P12" s="91"/>
      <c r="R12" s="244"/>
      <c r="S12" s="78"/>
      <c r="T12" s="78" t="s">
        <v>126</v>
      </c>
      <c r="U12" s="78"/>
      <c r="V12" s="79">
        <v>40</v>
      </c>
      <c r="W12" s="79">
        <v>30</v>
      </c>
      <c r="X12" s="103">
        <v>20</v>
      </c>
    </row>
    <row r="13" spans="1:24" ht="18.75" customHeight="1" x14ac:dyDescent="0.15">
      <c r="A13" s="242"/>
      <c r="B13" s="54"/>
      <c r="C13" s="54" t="s">
        <v>85</v>
      </c>
      <c r="D13" s="55">
        <v>5</v>
      </c>
      <c r="E13" s="56" t="s">
        <v>51</v>
      </c>
      <c r="F13" s="56">
        <f>ROUNDUP(D13*0.75,2)</f>
        <v>3.75</v>
      </c>
      <c r="G13" s="57">
        <f>ROUNDUP((K4*D13)+(K5*D13*0.75)+(K6*(D13*2)),0)</f>
        <v>0</v>
      </c>
      <c r="H13" s="57">
        <f>G13</f>
        <v>0</v>
      </c>
      <c r="I13" s="236"/>
      <c r="J13" s="236"/>
      <c r="K13" s="58"/>
      <c r="L13" s="59"/>
      <c r="M13" s="55"/>
      <c r="N13" s="60"/>
      <c r="O13" s="61"/>
      <c r="P13" s="91"/>
      <c r="R13" s="244"/>
      <c r="S13" s="96"/>
      <c r="T13" s="78"/>
      <c r="U13" s="78" t="s">
        <v>100</v>
      </c>
      <c r="V13" s="79" t="s">
        <v>50</v>
      </c>
      <c r="W13" s="79" t="s">
        <v>50</v>
      </c>
      <c r="X13" s="103"/>
    </row>
    <row r="14" spans="1:24" ht="18.75" customHeight="1" x14ac:dyDescent="0.15">
      <c r="A14" s="242"/>
      <c r="B14" s="54"/>
      <c r="C14" s="54"/>
      <c r="D14" s="55"/>
      <c r="E14" s="56"/>
      <c r="F14" s="56"/>
      <c r="G14" s="57"/>
      <c r="H14" s="57"/>
      <c r="I14" s="236"/>
      <c r="J14" s="236"/>
      <c r="K14" s="58"/>
      <c r="L14" s="59"/>
      <c r="M14" s="55"/>
      <c r="N14" s="60"/>
      <c r="O14" s="61"/>
      <c r="P14" s="91"/>
      <c r="R14" s="244"/>
      <c r="S14" s="96"/>
      <c r="T14" s="78"/>
      <c r="U14" s="78" t="s">
        <v>232</v>
      </c>
      <c r="V14" s="79" t="s">
        <v>233</v>
      </c>
      <c r="W14" s="79" t="s">
        <v>233</v>
      </c>
      <c r="X14" s="103"/>
    </row>
    <row r="15" spans="1:24" ht="18.75" customHeight="1" x14ac:dyDescent="0.15">
      <c r="A15" s="242"/>
      <c r="B15" s="54"/>
      <c r="C15" s="54"/>
      <c r="D15" s="55"/>
      <c r="E15" s="56"/>
      <c r="F15" s="56"/>
      <c r="G15" s="57"/>
      <c r="H15" s="57"/>
      <c r="I15" s="236"/>
      <c r="J15" s="236"/>
      <c r="K15" s="58"/>
      <c r="L15" s="59"/>
      <c r="M15" s="55"/>
      <c r="N15" s="60"/>
      <c r="O15" s="61"/>
      <c r="P15" s="91"/>
      <c r="R15" s="244"/>
      <c r="S15" s="96"/>
      <c r="T15" s="78"/>
      <c r="U15" s="78"/>
      <c r="V15" s="79"/>
      <c r="W15" s="79"/>
      <c r="X15" s="103"/>
    </row>
    <row r="16" spans="1:24" ht="18.75" customHeight="1" x14ac:dyDescent="0.15">
      <c r="A16" s="242"/>
      <c r="B16" s="54"/>
      <c r="C16" s="54"/>
      <c r="D16" s="55"/>
      <c r="E16" s="56"/>
      <c r="F16" s="56"/>
      <c r="G16" s="57"/>
      <c r="H16" s="57"/>
      <c r="I16" s="236"/>
      <c r="J16" s="236"/>
      <c r="K16" s="58"/>
      <c r="L16" s="59"/>
      <c r="M16" s="55"/>
      <c r="N16" s="60"/>
      <c r="O16" s="61"/>
      <c r="P16" s="91"/>
      <c r="R16" s="244"/>
      <c r="S16" s="96"/>
      <c r="T16" s="78"/>
      <c r="U16" s="78"/>
      <c r="V16" s="79"/>
      <c r="W16" s="79"/>
      <c r="X16" s="103"/>
    </row>
    <row r="17" spans="1:24" ht="18.75" customHeight="1" x14ac:dyDescent="0.15">
      <c r="A17" s="242"/>
      <c r="B17" s="62"/>
      <c r="C17" s="62"/>
      <c r="D17" s="63"/>
      <c r="E17" s="64"/>
      <c r="F17" s="64"/>
      <c r="G17" s="65"/>
      <c r="H17" s="65"/>
      <c r="I17" s="237"/>
      <c r="J17" s="237"/>
      <c r="K17" s="66"/>
      <c r="L17" s="67"/>
      <c r="M17" s="63"/>
      <c r="N17" s="68"/>
      <c r="O17" s="69"/>
      <c r="P17" s="92"/>
      <c r="R17" s="244"/>
      <c r="S17" s="95"/>
      <c r="T17" s="76"/>
      <c r="U17" s="76"/>
      <c r="V17" s="77"/>
      <c r="W17" s="77"/>
      <c r="X17" s="102"/>
    </row>
    <row r="18" spans="1:24" ht="18.75" customHeight="1" x14ac:dyDescent="0.15">
      <c r="A18" s="242"/>
      <c r="B18" s="54" t="s">
        <v>128</v>
      </c>
      <c r="C18" s="54" t="s">
        <v>130</v>
      </c>
      <c r="D18" s="55">
        <v>30</v>
      </c>
      <c r="E18" s="56" t="s">
        <v>51</v>
      </c>
      <c r="F18" s="56">
        <f>ROUNDUP(D18*0.75,2)</f>
        <v>22.5</v>
      </c>
      <c r="G18" s="57">
        <f>ROUNDUP((K4*D18)+(K5*D18*0.75)+(K6*(D18*2)),0)</f>
        <v>0</v>
      </c>
      <c r="H18" s="57">
        <f>G18</f>
        <v>0</v>
      </c>
      <c r="I18" s="238" t="s">
        <v>129</v>
      </c>
      <c r="J18" s="239"/>
      <c r="K18" s="58" t="s">
        <v>55</v>
      </c>
      <c r="L18" s="59">
        <f>ROUNDUP((K4*M18)+(K5*M18*0.75)+(K6*(M18*2)),2)</f>
        <v>0</v>
      </c>
      <c r="M18" s="55">
        <v>1</v>
      </c>
      <c r="N18" s="60">
        <f>ROUNDUP(M18*0.75,2)</f>
        <v>0.75</v>
      </c>
      <c r="O18" s="61"/>
      <c r="P18" s="91"/>
      <c r="R18" s="244"/>
      <c r="S18" s="96" t="s">
        <v>255</v>
      </c>
      <c r="T18" s="78" t="s">
        <v>130</v>
      </c>
      <c r="U18" s="78"/>
      <c r="V18" s="79">
        <v>30</v>
      </c>
      <c r="W18" s="79">
        <v>20</v>
      </c>
      <c r="X18" s="103">
        <v>20</v>
      </c>
    </row>
    <row r="19" spans="1:24" ht="18.75" customHeight="1" x14ac:dyDescent="0.15">
      <c r="A19" s="242"/>
      <c r="B19" s="54"/>
      <c r="C19" s="54" t="s">
        <v>65</v>
      </c>
      <c r="D19" s="55">
        <v>10</v>
      </c>
      <c r="E19" s="56" t="s">
        <v>51</v>
      </c>
      <c r="F19" s="56">
        <f>ROUNDUP(D19*0.75,2)</f>
        <v>7.5</v>
      </c>
      <c r="G19" s="57">
        <f>ROUNDUP((K4*D19)+(K5*D19*0.75)+(K6*(D19*2)),0)</f>
        <v>0</v>
      </c>
      <c r="H19" s="57">
        <f>G19+(G19*3/100)</f>
        <v>0</v>
      </c>
      <c r="I19" s="236"/>
      <c r="J19" s="236"/>
      <c r="K19" s="58" t="s">
        <v>56</v>
      </c>
      <c r="L19" s="59">
        <f>ROUNDUP((K4*M19)+(K5*M19*0.75)+(K6*(M19*2)),2)</f>
        <v>0</v>
      </c>
      <c r="M19" s="55">
        <v>0.1</v>
      </c>
      <c r="N19" s="60">
        <f>ROUNDUP(M19*0.75,2)</f>
        <v>0.08</v>
      </c>
      <c r="O19" s="61"/>
      <c r="P19" s="91"/>
      <c r="R19" s="244"/>
      <c r="S19" s="96"/>
      <c r="T19" s="78" t="s">
        <v>65</v>
      </c>
      <c r="U19" s="78"/>
      <c r="V19" s="79">
        <v>10</v>
      </c>
      <c r="W19" s="79">
        <v>10</v>
      </c>
      <c r="X19" s="103">
        <v>10</v>
      </c>
    </row>
    <row r="20" spans="1:24" ht="18.75" customHeight="1" x14ac:dyDescent="0.15">
      <c r="A20" s="242"/>
      <c r="B20" s="54"/>
      <c r="C20" s="54" t="s">
        <v>80</v>
      </c>
      <c r="D20" s="55">
        <v>10</v>
      </c>
      <c r="E20" s="56" t="s">
        <v>51</v>
      </c>
      <c r="F20" s="56">
        <f>ROUNDUP(D20*0.75,2)</f>
        <v>7.5</v>
      </c>
      <c r="G20" s="57">
        <f>ROUNDUP((K4*D20)+(K5*D20*0.75)+(K6*(D20*2)),0)</f>
        <v>0</v>
      </c>
      <c r="H20" s="57">
        <f>G20</f>
        <v>0</v>
      </c>
      <c r="I20" s="236"/>
      <c r="J20" s="236"/>
      <c r="K20" s="58" t="s">
        <v>132</v>
      </c>
      <c r="L20" s="59">
        <f>ROUNDUP((K4*M20)+(K5*M20*0.75)+(K6*(M20*2)),2)</f>
        <v>0</v>
      </c>
      <c r="M20" s="55">
        <v>2</v>
      </c>
      <c r="N20" s="60">
        <f>ROUNDUP(M20*0.75,2)</f>
        <v>1.5</v>
      </c>
      <c r="O20" s="61"/>
      <c r="P20" s="91"/>
      <c r="R20" s="244"/>
      <c r="S20" s="96"/>
      <c r="T20" s="78"/>
      <c r="U20" s="78"/>
      <c r="V20" s="79"/>
      <c r="W20" s="79"/>
      <c r="X20" s="103"/>
    </row>
    <row r="21" spans="1:24" ht="18.75" customHeight="1" x14ac:dyDescent="0.15">
      <c r="A21" s="242"/>
      <c r="B21" s="54"/>
      <c r="C21" s="54" t="s">
        <v>131</v>
      </c>
      <c r="D21" s="55">
        <v>2</v>
      </c>
      <c r="E21" s="56" t="s">
        <v>51</v>
      </c>
      <c r="F21" s="56">
        <f>ROUNDUP(D21*0.75,2)</f>
        <v>1.5</v>
      </c>
      <c r="G21" s="57">
        <f>ROUNDUP((K4*D21)+(K5*D21*0.75)+(K6*(D21*2)),0)</f>
        <v>0</v>
      </c>
      <c r="H21" s="57">
        <f>G21</f>
        <v>0</v>
      </c>
      <c r="I21" s="236"/>
      <c r="J21" s="236"/>
      <c r="K21" s="58" t="s">
        <v>45</v>
      </c>
      <c r="L21" s="59">
        <f>ROUNDUP((K4*M21)+(K5*M21*0.75)+(K6*(M21*2)),2)</f>
        <v>0</v>
      </c>
      <c r="M21" s="55">
        <v>2</v>
      </c>
      <c r="N21" s="60">
        <f>ROUNDUP(M21*0.75,2)</f>
        <v>1.5</v>
      </c>
      <c r="O21" s="61"/>
      <c r="P21" s="91"/>
      <c r="R21" s="244"/>
      <c r="S21" s="96"/>
      <c r="T21" s="78"/>
      <c r="U21" s="78"/>
      <c r="V21" s="79"/>
      <c r="W21" s="79"/>
      <c r="X21" s="103"/>
    </row>
    <row r="22" spans="1:24" ht="18.75" customHeight="1" x14ac:dyDescent="0.15">
      <c r="A22" s="242"/>
      <c r="B22" s="54"/>
      <c r="C22" s="54"/>
      <c r="D22" s="55"/>
      <c r="E22" s="56"/>
      <c r="F22" s="56"/>
      <c r="G22" s="57"/>
      <c r="H22" s="57"/>
      <c r="I22" s="236"/>
      <c r="J22" s="236"/>
      <c r="K22" s="58"/>
      <c r="L22" s="59"/>
      <c r="M22" s="55"/>
      <c r="N22" s="60"/>
      <c r="O22" s="61"/>
      <c r="P22" s="91"/>
      <c r="R22" s="244"/>
      <c r="S22" s="95"/>
      <c r="T22" s="76"/>
      <c r="U22" s="76"/>
      <c r="V22" s="77"/>
      <c r="W22" s="77"/>
      <c r="X22" s="102"/>
    </row>
    <row r="23" spans="1:24" ht="18.75" customHeight="1" thickBot="1" x14ac:dyDescent="0.2">
      <c r="A23" s="242"/>
      <c r="B23" s="62"/>
      <c r="C23" s="62"/>
      <c r="D23" s="63"/>
      <c r="E23" s="64"/>
      <c r="F23" s="64"/>
      <c r="G23" s="65"/>
      <c r="H23" s="65"/>
      <c r="I23" s="237"/>
      <c r="J23" s="237"/>
      <c r="K23" s="66"/>
      <c r="L23" s="67"/>
      <c r="M23" s="63"/>
      <c r="N23" s="68"/>
      <c r="O23" s="69"/>
      <c r="P23" s="92"/>
      <c r="R23" s="245"/>
      <c r="S23" s="98" t="s">
        <v>115</v>
      </c>
      <c r="T23" s="99" t="s">
        <v>116</v>
      </c>
      <c r="U23" s="99"/>
      <c r="V23" s="100">
        <v>0</v>
      </c>
      <c r="W23" s="100">
        <v>0</v>
      </c>
      <c r="X23" s="104">
        <v>0</v>
      </c>
    </row>
    <row r="24" spans="1:24" ht="18.75" customHeight="1" x14ac:dyDescent="0.15">
      <c r="A24" s="242"/>
      <c r="B24" s="54" t="s">
        <v>115</v>
      </c>
      <c r="C24" s="54" t="s">
        <v>116</v>
      </c>
      <c r="D24" s="80">
        <v>0.16666666666666666</v>
      </c>
      <c r="E24" s="56" t="s">
        <v>54</v>
      </c>
      <c r="F24" s="56">
        <f>ROUNDUP(D24*0.75,2)</f>
        <v>0.13</v>
      </c>
      <c r="G24" s="57">
        <f>ROUNDUP((K4*D24)+(K5*D24*0.75)+(K6*(D24*2)),0)</f>
        <v>0</v>
      </c>
      <c r="H24" s="57">
        <f>G24</f>
        <v>0</v>
      </c>
      <c r="I24" s="238" t="s">
        <v>73</v>
      </c>
      <c r="J24" s="239"/>
      <c r="K24" s="58"/>
      <c r="L24" s="59"/>
      <c r="M24" s="55"/>
      <c r="N24" s="60"/>
      <c r="O24" s="61"/>
      <c r="P24" s="91"/>
    </row>
    <row r="25" spans="1:24" ht="18.75" customHeight="1" x14ac:dyDescent="0.15">
      <c r="A25" s="242"/>
      <c r="B25" s="54"/>
      <c r="C25" s="54"/>
      <c r="D25" s="55"/>
      <c r="E25" s="56"/>
      <c r="F25" s="56"/>
      <c r="G25" s="57"/>
      <c r="H25" s="57"/>
      <c r="I25" s="236"/>
      <c r="J25" s="236"/>
      <c r="K25" s="58"/>
      <c r="L25" s="59"/>
      <c r="M25" s="55"/>
      <c r="N25" s="60"/>
      <c r="O25" s="61"/>
      <c r="P25" s="91"/>
    </row>
    <row r="26" spans="1:24" ht="18.75" customHeight="1" thickBot="1" x14ac:dyDescent="0.2">
      <c r="A26" s="243"/>
      <c r="B26" s="82"/>
      <c r="C26" s="82"/>
      <c r="D26" s="83"/>
      <c r="E26" s="84"/>
      <c r="F26" s="84"/>
      <c r="G26" s="85"/>
      <c r="H26" s="85"/>
      <c r="I26" s="240"/>
      <c r="J26" s="240"/>
      <c r="K26" s="86"/>
      <c r="L26" s="87"/>
      <c r="M26" s="83"/>
      <c r="N26" s="88"/>
      <c r="O26" s="89"/>
      <c r="P26" s="93"/>
    </row>
    <row r="30" spans="1:24" ht="18.75" customHeight="1" x14ac:dyDescent="0.15">
      <c r="S30" s="36"/>
      <c r="T30" s="36"/>
      <c r="U30" s="36"/>
      <c r="V30" s="37"/>
      <c r="W30" s="37"/>
      <c r="X30" s="37"/>
    </row>
    <row r="31" spans="1:24" ht="18.75" customHeight="1" x14ac:dyDescent="0.15">
      <c r="S31" s="36"/>
      <c r="T31" s="36"/>
      <c r="U31" s="36"/>
      <c r="V31" s="37"/>
      <c r="W31" s="37"/>
      <c r="X31" s="37"/>
    </row>
    <row r="32" spans="1:24" ht="18.75" customHeight="1" x14ac:dyDescent="0.15">
      <c r="S32" s="36"/>
      <c r="T32" s="36"/>
      <c r="U32" s="36"/>
      <c r="V32" s="37"/>
      <c r="W32" s="37"/>
      <c r="X32" s="37"/>
    </row>
    <row r="33" spans="19:24" ht="18.75" customHeight="1" x14ac:dyDescent="0.15">
      <c r="S33" s="36"/>
      <c r="T33" s="36"/>
      <c r="U33" s="36"/>
      <c r="V33" s="37"/>
      <c r="W33" s="37"/>
      <c r="X33" s="37"/>
    </row>
    <row r="34" spans="19:24" ht="18.75" customHeight="1" x14ac:dyDescent="0.15">
      <c r="S34" s="36"/>
      <c r="T34" s="36"/>
      <c r="U34" s="36"/>
      <c r="V34" s="37"/>
      <c r="W34" s="37"/>
      <c r="X34" s="37"/>
    </row>
    <row r="35" spans="19:24" ht="18.75" customHeight="1" x14ac:dyDescent="0.15">
      <c r="S35" s="36"/>
      <c r="T35" s="36"/>
      <c r="U35" s="36"/>
      <c r="V35" s="37"/>
      <c r="W35" s="37"/>
      <c r="X35" s="37"/>
    </row>
    <row r="36" spans="19:24" ht="18.75" customHeight="1" x14ac:dyDescent="0.15">
      <c r="S36" s="36"/>
      <c r="T36" s="36"/>
      <c r="U36" s="36"/>
      <c r="V36" s="37"/>
      <c r="W36" s="37"/>
      <c r="X36" s="37"/>
    </row>
    <row r="37" spans="19:24" ht="18.75" customHeight="1" x14ac:dyDescent="0.15">
      <c r="S37" s="36"/>
      <c r="T37" s="36"/>
      <c r="U37" s="36"/>
      <c r="V37" s="37"/>
      <c r="W37" s="37"/>
      <c r="X37" s="37"/>
    </row>
    <row r="38" spans="19:24" ht="18.75" customHeight="1" x14ac:dyDescent="0.15">
      <c r="S38" s="36"/>
      <c r="T38" s="36"/>
      <c r="U38" s="36"/>
      <c r="V38" s="37"/>
      <c r="W38" s="37"/>
      <c r="X38" s="37"/>
    </row>
    <row r="39" spans="19:24" ht="18.75" customHeight="1" x14ac:dyDescent="0.15">
      <c r="S39" s="36"/>
      <c r="T39" s="36"/>
      <c r="U39" s="36"/>
      <c r="V39" s="37"/>
      <c r="W39" s="37"/>
      <c r="X39" s="37"/>
    </row>
    <row r="40" spans="19:24" ht="18.75" customHeight="1" x14ac:dyDescent="0.15">
      <c r="S40" s="36"/>
      <c r="T40" s="36"/>
      <c r="U40" s="36"/>
      <c r="V40" s="37"/>
      <c r="W40" s="37"/>
      <c r="X40" s="37"/>
    </row>
    <row r="41" spans="19:24" ht="18.75" customHeight="1" x14ac:dyDescent="0.15">
      <c r="S41" s="36"/>
      <c r="T41" s="36"/>
      <c r="U41" s="36"/>
      <c r="V41" s="37"/>
      <c r="W41" s="37"/>
      <c r="X41" s="37"/>
    </row>
    <row r="42" spans="19:24" ht="18.75" customHeight="1" x14ac:dyDescent="0.15">
      <c r="S42" s="36"/>
      <c r="T42" s="36"/>
      <c r="U42" s="36"/>
      <c r="V42" s="37"/>
      <c r="W42" s="37"/>
      <c r="X42" s="37"/>
    </row>
    <row r="43" spans="19:24" ht="18.75" customHeight="1" x14ac:dyDescent="0.15">
      <c r="S43" s="36"/>
      <c r="T43" s="36"/>
      <c r="U43" s="36"/>
      <c r="V43" s="37"/>
      <c r="W43" s="37"/>
      <c r="X43" s="37"/>
    </row>
    <row r="44" spans="19:24" ht="18.75" customHeight="1" x14ac:dyDescent="0.15">
      <c r="S44" s="36"/>
      <c r="T44" s="36"/>
      <c r="U44" s="36"/>
      <c r="V44" s="37"/>
      <c r="W44" s="37"/>
      <c r="X44" s="37"/>
    </row>
    <row r="45" spans="19:24" ht="18.75" customHeight="1" x14ac:dyDescent="0.15">
      <c r="S45" s="36"/>
      <c r="T45" s="36"/>
      <c r="U45" s="36"/>
      <c r="V45" s="37"/>
      <c r="W45" s="37"/>
      <c r="X45" s="37"/>
    </row>
    <row r="46" spans="19:24" ht="18.75" customHeight="1" x14ac:dyDescent="0.15">
      <c r="S46" s="36"/>
      <c r="T46" s="36"/>
      <c r="U46" s="36"/>
      <c r="V46" s="37"/>
      <c r="W46" s="37"/>
      <c r="X46" s="37"/>
    </row>
    <row r="47" spans="19:24" ht="18.75" customHeight="1" x14ac:dyDescent="0.15">
      <c r="S47" s="36"/>
      <c r="T47" s="36"/>
      <c r="U47" s="36"/>
      <c r="V47" s="37"/>
      <c r="W47" s="37"/>
      <c r="X47" s="37"/>
    </row>
    <row r="48" spans="19: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row r="87" spans="19:24" ht="18.75" customHeight="1" x14ac:dyDescent="0.15">
      <c r="S87" s="36"/>
      <c r="T87" s="36"/>
      <c r="U87" s="36"/>
      <c r="V87" s="37"/>
      <c r="W87" s="37"/>
      <c r="X87" s="37"/>
    </row>
    <row r="88" spans="19:24" ht="18.75" customHeight="1" x14ac:dyDescent="0.15">
      <c r="S88" s="36"/>
      <c r="T88" s="36"/>
      <c r="U88" s="36"/>
      <c r="V88" s="37"/>
      <c r="W88" s="37"/>
      <c r="X88" s="37"/>
    </row>
    <row r="89" spans="19:24" ht="18.75" customHeight="1" x14ac:dyDescent="0.15">
      <c r="S89" s="36"/>
      <c r="T89" s="36"/>
      <c r="U89" s="36"/>
      <c r="V89" s="37"/>
      <c r="W89" s="37"/>
      <c r="X89" s="37"/>
    </row>
    <row r="90" spans="19:24" ht="18.75" customHeight="1" x14ac:dyDescent="0.15">
      <c r="S90" s="36"/>
      <c r="T90" s="36"/>
      <c r="U90" s="36"/>
      <c r="V90" s="37"/>
      <c r="W90" s="37"/>
      <c r="X90" s="37"/>
    </row>
    <row r="91" spans="19:24" ht="18.75" customHeight="1" x14ac:dyDescent="0.15">
      <c r="S91" s="36"/>
      <c r="T91" s="36"/>
      <c r="U91" s="36"/>
      <c r="V91" s="37"/>
      <c r="W91" s="37"/>
      <c r="X91" s="37"/>
    </row>
    <row r="92" spans="19:24" ht="18.75" customHeight="1" x14ac:dyDescent="0.15">
      <c r="S92" s="36"/>
      <c r="T92" s="36"/>
      <c r="U92" s="36"/>
      <c r="V92" s="37"/>
      <c r="W92" s="37"/>
      <c r="X92" s="37"/>
    </row>
    <row r="93" spans="19:24" ht="18.75" customHeight="1" x14ac:dyDescent="0.15">
      <c r="S93" s="36"/>
      <c r="T93" s="36"/>
      <c r="U93" s="36"/>
      <c r="V93" s="37"/>
      <c r="W93" s="37"/>
      <c r="X93" s="37"/>
    </row>
    <row r="94" spans="19:24" ht="18.75" customHeight="1" x14ac:dyDescent="0.15">
      <c r="S94" s="36"/>
      <c r="T94" s="36"/>
      <c r="U94" s="36"/>
      <c r="V94" s="37"/>
      <c r="W94" s="37"/>
      <c r="X94" s="37"/>
    </row>
    <row r="95" spans="19:24" ht="18.75" customHeight="1" x14ac:dyDescent="0.15">
      <c r="S95" s="36"/>
      <c r="T95" s="36"/>
      <c r="U95" s="36"/>
      <c r="V95" s="37"/>
      <c r="W95" s="37"/>
      <c r="X95" s="37"/>
    </row>
    <row r="96" spans="19:24" ht="18.75" customHeight="1" x14ac:dyDescent="0.15">
      <c r="S96" s="36"/>
      <c r="T96" s="36"/>
      <c r="U96" s="36"/>
      <c r="V96" s="37"/>
      <c r="W96" s="37"/>
      <c r="X96" s="37"/>
    </row>
    <row r="97" spans="19:24" ht="18.75" customHeight="1" x14ac:dyDescent="0.15">
      <c r="S97" s="36"/>
      <c r="T97" s="36"/>
      <c r="U97" s="36"/>
      <c r="V97" s="37"/>
      <c r="W97" s="37"/>
      <c r="X97" s="37"/>
    </row>
    <row r="98" spans="19:24" ht="18.75" customHeight="1" x14ac:dyDescent="0.15">
      <c r="S98" s="36"/>
      <c r="T98" s="36"/>
      <c r="U98" s="36"/>
      <c r="V98" s="37"/>
      <c r="W98" s="37"/>
      <c r="X98" s="37"/>
    </row>
    <row r="99" spans="19:24" ht="18.75" customHeight="1" x14ac:dyDescent="0.15">
      <c r="S99" s="36"/>
      <c r="T99" s="36"/>
      <c r="U99" s="36"/>
      <c r="V99" s="37"/>
      <c r="W99" s="37"/>
      <c r="X99" s="37"/>
    </row>
    <row r="100" spans="19:24" ht="18.75" customHeight="1" x14ac:dyDescent="0.15">
      <c r="S100" s="36"/>
      <c r="T100" s="36"/>
      <c r="U100" s="36"/>
      <c r="V100" s="37"/>
      <c r="W100" s="37"/>
      <c r="X100" s="37"/>
    </row>
  </sheetData>
  <mergeCells count="15">
    <mergeCell ref="A9:A26"/>
    <mergeCell ref="A1:B1"/>
    <mergeCell ref="C1:K1"/>
    <mergeCell ref="K2:M2"/>
    <mergeCell ref="R5:V5"/>
    <mergeCell ref="O6:P6"/>
    <mergeCell ref="R6:T7"/>
    <mergeCell ref="A7:E7"/>
    <mergeCell ref="O7:P7"/>
    <mergeCell ref="I8:J8"/>
    <mergeCell ref="K8:L8"/>
    <mergeCell ref="I9:J17"/>
    <mergeCell ref="I18:J23"/>
    <mergeCell ref="I24:J26"/>
    <mergeCell ref="R9:R23"/>
  </mergeCells>
  <phoneticPr fontId="3"/>
  <printOptions horizontalCentered="1" verticalCentered="1"/>
  <pageMargins left="0.39370078740157483" right="0.39370078740157483" top="0.39370078740157483" bottom="0.39370078740157483" header="0.19685039370078741" footer="0.31496062992125984"/>
  <pageSetup paperSize="12" scale="5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X57"/>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46" t="s">
        <v>8</v>
      </c>
      <c r="S5" s="263"/>
      <c r="T5" s="263"/>
      <c r="U5" s="263"/>
      <c r="V5" s="263"/>
    </row>
    <row r="6" spans="1:24" ht="30" customHeight="1" x14ac:dyDescent="0.15">
      <c r="A6" s="1"/>
      <c r="B6" s="1"/>
      <c r="C6" s="2"/>
      <c r="D6" s="5"/>
      <c r="E6" s="2"/>
      <c r="F6" s="6"/>
      <c r="G6" s="16"/>
      <c r="H6" s="16"/>
      <c r="I6" s="2"/>
      <c r="J6" s="12" t="s">
        <v>9</v>
      </c>
      <c r="K6" s="13"/>
      <c r="L6" s="14"/>
      <c r="M6" s="14"/>
      <c r="N6" s="15"/>
      <c r="O6" s="221" t="s">
        <v>10</v>
      </c>
      <c r="P6" s="222"/>
      <c r="Q6" s="17"/>
      <c r="R6" s="249" t="s">
        <v>11</v>
      </c>
      <c r="S6" s="264"/>
      <c r="T6" s="265"/>
      <c r="U6" s="18" t="s">
        <v>12</v>
      </c>
      <c r="V6" s="18" t="s">
        <v>13</v>
      </c>
      <c r="W6" s="18" t="s">
        <v>14</v>
      </c>
      <c r="X6" s="19" t="s">
        <v>15</v>
      </c>
    </row>
    <row r="7" spans="1:24" ht="24" customHeight="1" thickBot="1" x14ac:dyDescent="0.3">
      <c r="A7" s="223" t="s">
        <v>202</v>
      </c>
      <c r="B7" s="224"/>
      <c r="C7" s="224"/>
      <c r="D7" s="224"/>
      <c r="E7" s="224"/>
      <c r="F7" s="20"/>
      <c r="G7" s="20"/>
      <c r="H7" s="20"/>
      <c r="I7" s="4"/>
      <c r="J7" s="4"/>
      <c r="K7" s="21"/>
      <c r="L7" s="22"/>
      <c r="M7" s="3"/>
      <c r="N7" s="3"/>
      <c r="O7" s="225" t="s">
        <v>94</v>
      </c>
      <c r="P7" s="226"/>
      <c r="Q7" s="23"/>
      <c r="R7" s="266"/>
      <c r="S7" s="267"/>
      <c r="T7" s="268"/>
      <c r="U7" s="9" t="s">
        <v>17</v>
      </c>
      <c r="V7" s="9" t="s">
        <v>95</v>
      </c>
      <c r="W7" s="9" t="s">
        <v>18</v>
      </c>
      <c r="X7" s="24"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97"/>
      <c r="S8" s="70" t="s">
        <v>20</v>
      </c>
      <c r="T8" s="71" t="s">
        <v>33</v>
      </c>
      <c r="U8" s="72" t="s">
        <v>32</v>
      </c>
      <c r="V8" s="72" t="s">
        <v>34</v>
      </c>
      <c r="W8" s="72" t="s">
        <v>34</v>
      </c>
      <c r="X8" s="73"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62"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42"/>
      <c r="S10" s="95"/>
      <c r="T10" s="76"/>
      <c r="U10" s="76"/>
      <c r="V10" s="77"/>
      <c r="W10" s="77"/>
      <c r="X10" s="102"/>
    </row>
    <row r="11" spans="1:24" ht="18.75" customHeight="1" x14ac:dyDescent="0.15">
      <c r="A11" s="242"/>
      <c r="B11" s="62"/>
      <c r="C11" s="62"/>
      <c r="D11" s="63"/>
      <c r="E11" s="64"/>
      <c r="F11" s="64"/>
      <c r="G11" s="65"/>
      <c r="H11" s="65"/>
      <c r="I11" s="237"/>
      <c r="J11" s="237"/>
      <c r="K11" s="66"/>
      <c r="L11" s="67"/>
      <c r="M11" s="63"/>
      <c r="N11" s="68"/>
      <c r="O11" s="69"/>
      <c r="P11" s="92"/>
      <c r="R11" s="242"/>
      <c r="S11" s="96" t="s">
        <v>256</v>
      </c>
      <c r="T11" s="78" t="s">
        <v>139</v>
      </c>
      <c r="U11" s="78"/>
      <c r="V11" s="79">
        <v>20</v>
      </c>
      <c r="W11" s="79">
        <v>10</v>
      </c>
      <c r="X11" s="103">
        <v>5</v>
      </c>
    </row>
    <row r="12" spans="1:24" ht="18.75" customHeight="1" x14ac:dyDescent="0.15">
      <c r="A12" s="242"/>
      <c r="B12" s="54" t="s">
        <v>138</v>
      </c>
      <c r="C12" s="54" t="s">
        <v>139</v>
      </c>
      <c r="D12" s="55">
        <v>1</v>
      </c>
      <c r="E12" s="56" t="s">
        <v>111</v>
      </c>
      <c r="F12" s="56">
        <f>ROUNDUP(D12*0.75,2)</f>
        <v>0.75</v>
      </c>
      <c r="G12" s="57">
        <f>ROUNDUP((K4*D12)+(K5*D12*0.75)+(K6*(D12*2)),0)</f>
        <v>0</v>
      </c>
      <c r="H12" s="57">
        <f>G12</f>
        <v>0</v>
      </c>
      <c r="I12" s="238" t="s">
        <v>275</v>
      </c>
      <c r="J12" s="239"/>
      <c r="K12" s="58" t="s">
        <v>59</v>
      </c>
      <c r="L12" s="59">
        <f>ROUNDUP((K4*M12)+(K5*M12*0.75)+(K6*(M12*2)),2)</f>
        <v>0</v>
      </c>
      <c r="M12" s="55">
        <v>0.5</v>
      </c>
      <c r="N12" s="60">
        <f t="shared" ref="N12:N18" si="0">ROUNDUP(M12*0.75,2)</f>
        <v>0.38</v>
      </c>
      <c r="O12" s="61"/>
      <c r="P12" s="91"/>
      <c r="R12" s="242"/>
      <c r="S12" s="96"/>
      <c r="T12" s="78" t="s">
        <v>140</v>
      </c>
      <c r="U12" s="78"/>
      <c r="V12" s="79">
        <v>10</v>
      </c>
      <c r="W12" s="79"/>
      <c r="X12" s="103"/>
    </row>
    <row r="13" spans="1:24" ht="18.75" customHeight="1" x14ac:dyDescent="0.15">
      <c r="A13" s="242"/>
      <c r="B13" s="54"/>
      <c r="C13" s="54" t="s">
        <v>141</v>
      </c>
      <c r="D13" s="55">
        <v>0.5</v>
      </c>
      <c r="E13" s="56" t="s">
        <v>51</v>
      </c>
      <c r="F13" s="56">
        <f>ROUNDUP(D13*0.75,2)</f>
        <v>0.38</v>
      </c>
      <c r="G13" s="57">
        <f>ROUNDUP((K4*D13)+(K5*D13*0.75)+(K6*(D13*2)),0)</f>
        <v>0</v>
      </c>
      <c r="H13" s="57">
        <f>G13</f>
        <v>0</v>
      </c>
      <c r="I13" s="236"/>
      <c r="J13" s="236"/>
      <c r="K13" s="58" t="s">
        <v>57</v>
      </c>
      <c r="L13" s="59">
        <f>ROUNDUP((K4*M13)+(K5*M13*0.75)+(K6*(M13*2)),2)</f>
        <v>0</v>
      </c>
      <c r="M13" s="55">
        <v>2</v>
      </c>
      <c r="N13" s="60">
        <f t="shared" si="0"/>
        <v>1.5</v>
      </c>
      <c r="O13" s="61"/>
      <c r="P13" s="91" t="s">
        <v>58</v>
      </c>
      <c r="R13" s="242"/>
      <c r="S13" s="96"/>
      <c r="T13" s="78" t="s">
        <v>65</v>
      </c>
      <c r="U13" s="78"/>
      <c r="V13" s="79">
        <v>10</v>
      </c>
      <c r="W13" s="79">
        <v>10</v>
      </c>
      <c r="X13" s="103">
        <v>10</v>
      </c>
    </row>
    <row r="14" spans="1:24" ht="18.75" customHeight="1" x14ac:dyDescent="0.15">
      <c r="A14" s="242"/>
      <c r="B14" s="54"/>
      <c r="C14" s="54" t="s">
        <v>140</v>
      </c>
      <c r="D14" s="55">
        <v>10</v>
      </c>
      <c r="E14" s="56" t="s">
        <v>51</v>
      </c>
      <c r="F14" s="56">
        <f>ROUNDUP(D14*0.75,2)</f>
        <v>7.5</v>
      </c>
      <c r="G14" s="57">
        <f>ROUNDUP((K4*D14)+(K5*D14*0.75)+(K6*(D14*2)),0)</f>
        <v>0</v>
      </c>
      <c r="H14" s="57">
        <f>G14+(G14*20/100)</f>
        <v>0</v>
      </c>
      <c r="I14" s="236"/>
      <c r="J14" s="236"/>
      <c r="K14" s="58" t="s">
        <v>83</v>
      </c>
      <c r="L14" s="59">
        <f>ROUNDUP((K4*M14)+(K5*M14*0.75)+(K6*(M14*2)),2)</f>
        <v>0</v>
      </c>
      <c r="M14" s="55">
        <v>2</v>
      </c>
      <c r="N14" s="60">
        <f t="shared" si="0"/>
        <v>1.5</v>
      </c>
      <c r="O14" s="61"/>
      <c r="P14" s="91"/>
      <c r="R14" s="242"/>
      <c r="S14" s="96"/>
      <c r="T14" s="78"/>
      <c r="U14" s="161" t="s">
        <v>217</v>
      </c>
      <c r="V14" s="162" t="s">
        <v>50</v>
      </c>
      <c r="W14" s="162" t="s">
        <v>50</v>
      </c>
      <c r="X14" s="163"/>
    </row>
    <row r="15" spans="1:24" ht="18.75" customHeight="1" x14ac:dyDescent="0.15">
      <c r="A15" s="242"/>
      <c r="B15" s="54"/>
      <c r="C15" s="54" t="s">
        <v>65</v>
      </c>
      <c r="D15" s="55">
        <v>10</v>
      </c>
      <c r="E15" s="56" t="s">
        <v>51</v>
      </c>
      <c r="F15" s="56">
        <f>ROUNDUP(D15*0.75,2)</f>
        <v>7.5</v>
      </c>
      <c r="G15" s="57">
        <f>ROUNDUP((K4*D15)+(K5*D15*0.75)+(K6*(D15*2)),0)</f>
        <v>0</v>
      </c>
      <c r="H15" s="57">
        <f>G15+(G15*3/100)</f>
        <v>0</v>
      </c>
      <c r="I15" s="236"/>
      <c r="J15" s="236"/>
      <c r="K15" s="58" t="s">
        <v>84</v>
      </c>
      <c r="L15" s="59">
        <f>ROUNDUP((K4*M15)+(K5*M15*0.75)+(K6*(M15*2)),2)</f>
        <v>0</v>
      </c>
      <c r="M15" s="55">
        <v>2</v>
      </c>
      <c r="N15" s="60">
        <f t="shared" si="0"/>
        <v>1.5</v>
      </c>
      <c r="O15" s="61"/>
      <c r="P15" s="91" t="s">
        <v>58</v>
      </c>
      <c r="R15" s="242"/>
      <c r="S15" s="96"/>
      <c r="T15" s="78"/>
      <c r="U15" s="161" t="s">
        <v>218</v>
      </c>
      <c r="V15" s="162" t="s">
        <v>47</v>
      </c>
      <c r="W15" s="162" t="s">
        <v>47</v>
      </c>
      <c r="X15" s="163"/>
    </row>
    <row r="16" spans="1:24" ht="18.75" customHeight="1" x14ac:dyDescent="0.15">
      <c r="A16" s="242"/>
      <c r="B16" s="54"/>
      <c r="C16" s="54"/>
      <c r="D16" s="55"/>
      <c r="E16" s="56"/>
      <c r="F16" s="56"/>
      <c r="G16" s="57"/>
      <c r="H16" s="57"/>
      <c r="I16" s="236"/>
      <c r="J16" s="236"/>
      <c r="K16" s="58" t="s">
        <v>45</v>
      </c>
      <c r="L16" s="59">
        <f>ROUNDUP((K4*M16)+(K5*M16*0.75)+(K6*(M16*2)),2)</f>
        <v>0</v>
      </c>
      <c r="M16" s="55">
        <v>4</v>
      </c>
      <c r="N16" s="60">
        <f t="shared" si="0"/>
        <v>3</v>
      </c>
      <c r="O16" s="61"/>
      <c r="P16" s="91"/>
      <c r="R16" s="242"/>
      <c r="S16" s="96"/>
      <c r="T16" s="78"/>
      <c r="U16" s="161" t="s">
        <v>219</v>
      </c>
      <c r="V16" s="162" t="s">
        <v>47</v>
      </c>
      <c r="W16" s="162" t="s">
        <v>47</v>
      </c>
      <c r="X16" s="163"/>
    </row>
    <row r="17" spans="1:24" ht="18.75" customHeight="1" x14ac:dyDescent="0.15">
      <c r="A17" s="242"/>
      <c r="B17" s="54"/>
      <c r="C17" s="54"/>
      <c r="D17" s="55"/>
      <c r="E17" s="56"/>
      <c r="F17" s="56"/>
      <c r="G17" s="57"/>
      <c r="H17" s="57"/>
      <c r="I17" s="236"/>
      <c r="J17" s="236"/>
      <c r="K17" s="58" t="s">
        <v>60</v>
      </c>
      <c r="L17" s="59">
        <f>ROUNDUP((K4*M17)+(K5*M17*0.75)+(K6*(M17*2)),2)</f>
        <v>0</v>
      </c>
      <c r="M17" s="55">
        <v>1</v>
      </c>
      <c r="N17" s="60">
        <f t="shared" si="0"/>
        <v>0.75</v>
      </c>
      <c r="O17" s="61"/>
      <c r="P17" s="91"/>
      <c r="R17" s="242"/>
      <c r="S17" s="96"/>
      <c r="T17" s="78"/>
      <c r="U17" s="78"/>
      <c r="V17" s="79"/>
      <c r="W17" s="79"/>
      <c r="X17" s="103"/>
    </row>
    <row r="18" spans="1:24" ht="18.75" customHeight="1" x14ac:dyDescent="0.15">
      <c r="A18" s="242"/>
      <c r="B18" s="54"/>
      <c r="C18" s="54"/>
      <c r="D18" s="55"/>
      <c r="E18" s="56"/>
      <c r="F18" s="56"/>
      <c r="G18" s="57"/>
      <c r="H18" s="57"/>
      <c r="I18" s="236"/>
      <c r="J18" s="236"/>
      <c r="K18" s="58" t="s">
        <v>57</v>
      </c>
      <c r="L18" s="59">
        <f>ROUNDUP((K4*M18)+(K5*M18*0.75)+(K6*(M18*2)),2)</f>
        <v>0</v>
      </c>
      <c r="M18" s="55">
        <v>0.5</v>
      </c>
      <c r="N18" s="60">
        <f t="shared" si="0"/>
        <v>0.38</v>
      </c>
      <c r="O18" s="61"/>
      <c r="P18" s="91" t="s">
        <v>58</v>
      </c>
      <c r="R18" s="242"/>
      <c r="S18" s="96"/>
      <c r="T18" s="78"/>
      <c r="U18" s="78"/>
      <c r="V18" s="79"/>
      <c r="W18" s="79"/>
      <c r="X18" s="103"/>
    </row>
    <row r="19" spans="1:24" ht="18.75" customHeight="1" x14ac:dyDescent="0.15">
      <c r="A19" s="242"/>
      <c r="B19" s="54"/>
      <c r="C19" s="54"/>
      <c r="D19" s="55"/>
      <c r="E19" s="56"/>
      <c r="F19" s="56"/>
      <c r="G19" s="57"/>
      <c r="H19" s="57"/>
      <c r="I19" s="236"/>
      <c r="J19" s="236"/>
      <c r="K19" s="58"/>
      <c r="L19" s="59"/>
      <c r="M19" s="55"/>
      <c r="N19" s="60"/>
      <c r="O19" s="61"/>
      <c r="P19" s="91"/>
      <c r="R19" s="242"/>
      <c r="S19" s="96"/>
      <c r="T19" s="78"/>
      <c r="U19" s="78"/>
      <c r="V19" s="79"/>
      <c r="W19" s="79"/>
      <c r="X19" s="103"/>
    </row>
    <row r="20" spans="1:24" ht="18.75" customHeight="1" x14ac:dyDescent="0.15">
      <c r="A20" s="242"/>
      <c r="B20" s="62"/>
      <c r="C20" s="62"/>
      <c r="D20" s="63"/>
      <c r="E20" s="64"/>
      <c r="F20" s="64"/>
      <c r="G20" s="65"/>
      <c r="H20" s="65"/>
      <c r="I20" s="237"/>
      <c r="J20" s="237"/>
      <c r="K20" s="66"/>
      <c r="L20" s="67"/>
      <c r="M20" s="63"/>
      <c r="N20" s="68"/>
      <c r="O20" s="69"/>
      <c r="P20" s="92"/>
      <c r="R20" s="242"/>
      <c r="S20" s="95"/>
      <c r="T20" s="76"/>
      <c r="U20" s="76"/>
      <c r="V20" s="77"/>
      <c r="W20" s="77"/>
      <c r="X20" s="102"/>
    </row>
    <row r="21" spans="1:24" ht="18.75" customHeight="1" x14ac:dyDescent="0.15">
      <c r="A21" s="242"/>
      <c r="B21" s="54" t="s">
        <v>142</v>
      </c>
      <c r="C21" s="54" t="s">
        <v>42</v>
      </c>
      <c r="D21" s="55">
        <v>20</v>
      </c>
      <c r="E21" s="56" t="s">
        <v>51</v>
      </c>
      <c r="F21" s="56">
        <f>ROUNDUP(D21*0.75,2)</f>
        <v>15</v>
      </c>
      <c r="G21" s="57">
        <f>ROUNDUP((K4*D21)+(K5*D21*0.75)+(K6*(D21*2)),0)</f>
        <v>0</v>
      </c>
      <c r="H21" s="57">
        <f>G21+(G21*6/100)</f>
        <v>0</v>
      </c>
      <c r="I21" s="238" t="s">
        <v>143</v>
      </c>
      <c r="J21" s="239"/>
      <c r="K21" s="58" t="s">
        <v>101</v>
      </c>
      <c r="L21" s="59">
        <f>ROUNDUP((K4*M21)+(K5*M21*0.75)+(K6*(M21*2)),2)</f>
        <v>0</v>
      </c>
      <c r="M21" s="55">
        <v>1</v>
      </c>
      <c r="N21" s="60">
        <f>ROUNDUP(M21*0.75,2)</f>
        <v>0.75</v>
      </c>
      <c r="O21" s="61"/>
      <c r="P21" s="91" t="s">
        <v>78</v>
      </c>
      <c r="R21" s="242"/>
      <c r="S21" s="96" t="s">
        <v>257</v>
      </c>
      <c r="T21" s="78" t="s">
        <v>42</v>
      </c>
      <c r="U21" s="78"/>
      <c r="V21" s="79">
        <v>20</v>
      </c>
      <c r="W21" s="79">
        <v>20</v>
      </c>
      <c r="X21" s="103">
        <v>20</v>
      </c>
    </row>
    <row r="22" spans="1:24" ht="18.75" customHeight="1" x14ac:dyDescent="0.15">
      <c r="A22" s="242"/>
      <c r="B22" s="54"/>
      <c r="C22" s="54" t="s">
        <v>69</v>
      </c>
      <c r="D22" s="55">
        <v>10</v>
      </c>
      <c r="E22" s="56" t="s">
        <v>51</v>
      </c>
      <c r="F22" s="56">
        <f>ROUNDUP(D22*0.75,2)</f>
        <v>7.5</v>
      </c>
      <c r="G22" s="57">
        <f>ROUNDUP((K4*D22)+(K5*D22*0.75)+(K6*(D22*2)),0)</f>
        <v>0</v>
      </c>
      <c r="H22" s="57">
        <f>G22+(G22*15/100)</f>
        <v>0</v>
      </c>
      <c r="I22" s="236"/>
      <c r="J22" s="236"/>
      <c r="K22" s="58" t="s">
        <v>101</v>
      </c>
      <c r="L22" s="59">
        <f>ROUNDUP((K4*M22)+(K5*M22*0.75)+(K6*(M22*2)),2)</f>
        <v>0</v>
      </c>
      <c r="M22" s="55">
        <v>1</v>
      </c>
      <c r="N22" s="60">
        <f>ROUNDUP(M22*0.75,2)</f>
        <v>0.75</v>
      </c>
      <c r="O22" s="61"/>
      <c r="P22" s="91" t="s">
        <v>78</v>
      </c>
      <c r="R22" s="242"/>
      <c r="S22" s="96"/>
      <c r="T22" s="78" t="s">
        <v>69</v>
      </c>
      <c r="U22" s="78"/>
      <c r="V22" s="79">
        <v>10</v>
      </c>
      <c r="W22" s="79">
        <v>10</v>
      </c>
      <c r="X22" s="103">
        <v>10</v>
      </c>
    </row>
    <row r="23" spans="1:24" ht="18.75" customHeight="1" x14ac:dyDescent="0.15">
      <c r="A23" s="242"/>
      <c r="B23" s="54"/>
      <c r="C23" s="54" t="s">
        <v>144</v>
      </c>
      <c r="D23" s="55">
        <v>5</v>
      </c>
      <c r="E23" s="56" t="s">
        <v>51</v>
      </c>
      <c r="F23" s="56">
        <f>ROUNDUP(D23*0.75,2)</f>
        <v>3.75</v>
      </c>
      <c r="G23" s="57">
        <f>ROUNDUP((K4*D23)+(K5*D23*0.75)+(K6*(D23*2)),0)</f>
        <v>0</v>
      </c>
      <c r="H23" s="57">
        <f>G23</f>
        <v>0</v>
      </c>
      <c r="I23" s="236"/>
      <c r="J23" s="236"/>
      <c r="K23" s="58" t="s">
        <v>56</v>
      </c>
      <c r="L23" s="59">
        <f>ROUNDUP((K4*M23)+(K5*M23*0.75)+(K6*(M23*2)),2)</f>
        <v>0</v>
      </c>
      <c r="M23" s="55">
        <v>0.2</v>
      </c>
      <c r="N23" s="60">
        <f>ROUNDUP(M23*0.75,2)</f>
        <v>0.15</v>
      </c>
      <c r="O23" s="61"/>
      <c r="P23" s="91"/>
      <c r="R23" s="242"/>
      <c r="S23" s="96"/>
      <c r="T23" s="78" t="s">
        <v>144</v>
      </c>
      <c r="U23" s="78"/>
      <c r="V23" s="79">
        <v>5</v>
      </c>
      <c r="W23" s="79">
        <v>5</v>
      </c>
      <c r="X23" s="103"/>
    </row>
    <row r="24" spans="1:24" ht="18.75" customHeight="1" x14ac:dyDescent="0.15">
      <c r="A24" s="242"/>
      <c r="B24" s="54"/>
      <c r="C24" s="54" t="s">
        <v>43</v>
      </c>
      <c r="D24" s="80">
        <v>0.5</v>
      </c>
      <c r="E24" s="56" t="s">
        <v>54</v>
      </c>
      <c r="F24" s="56">
        <f>ROUNDUP(D24*0.75,2)</f>
        <v>0.38</v>
      </c>
      <c r="G24" s="57">
        <f>ROUNDUP((K4*D24)+(K5*D24*0.75)+(K6*(D24*2)),0)</f>
        <v>0</v>
      </c>
      <c r="H24" s="57">
        <f>G24</f>
        <v>0</v>
      </c>
      <c r="I24" s="236"/>
      <c r="J24" s="236"/>
      <c r="K24" s="58" t="s">
        <v>102</v>
      </c>
      <c r="L24" s="59">
        <f>ROUNDUP((K4*M24)+(K5*M24*0.75)+(K6*(M24*2)),2)</f>
        <v>0</v>
      </c>
      <c r="M24" s="55">
        <v>0.01</v>
      </c>
      <c r="N24" s="60">
        <f>ROUNDUP(M24*0.75,2)</f>
        <v>0.01</v>
      </c>
      <c r="O24" s="61" t="s">
        <v>53</v>
      </c>
      <c r="P24" s="91"/>
      <c r="R24" s="242"/>
      <c r="S24" s="96"/>
      <c r="T24" s="78" t="s">
        <v>43</v>
      </c>
      <c r="U24" s="78"/>
      <c r="V24" s="148" t="s">
        <v>228</v>
      </c>
      <c r="W24" s="79" t="s">
        <v>44</v>
      </c>
      <c r="X24" s="103"/>
    </row>
    <row r="25" spans="1:24" ht="18.75" customHeight="1" x14ac:dyDescent="0.15">
      <c r="A25" s="242"/>
      <c r="B25" s="54"/>
      <c r="C25" s="54"/>
      <c r="D25" s="80"/>
      <c r="E25" s="56"/>
      <c r="F25" s="56"/>
      <c r="G25" s="57"/>
      <c r="H25" s="57"/>
      <c r="I25" s="236"/>
      <c r="J25" s="236"/>
      <c r="K25" s="58"/>
      <c r="L25" s="59"/>
      <c r="M25" s="55"/>
      <c r="N25" s="60"/>
      <c r="O25" s="61"/>
      <c r="P25" s="91"/>
      <c r="R25" s="242"/>
      <c r="S25" s="96"/>
      <c r="T25" s="78"/>
      <c r="U25" s="161" t="s">
        <v>217</v>
      </c>
      <c r="V25" s="162" t="s">
        <v>50</v>
      </c>
      <c r="W25" s="162" t="s">
        <v>50</v>
      </c>
      <c r="X25" s="163"/>
    </row>
    <row r="26" spans="1:24" ht="18.75" customHeight="1" x14ac:dyDescent="0.15">
      <c r="A26" s="242"/>
      <c r="B26" s="54"/>
      <c r="C26" s="54"/>
      <c r="D26" s="80"/>
      <c r="E26" s="56"/>
      <c r="F26" s="56"/>
      <c r="G26" s="57"/>
      <c r="H26" s="57"/>
      <c r="I26" s="236"/>
      <c r="J26" s="236"/>
      <c r="K26" s="58"/>
      <c r="L26" s="59"/>
      <c r="M26" s="55"/>
      <c r="N26" s="60"/>
      <c r="O26" s="61"/>
      <c r="P26" s="91"/>
      <c r="R26" s="242"/>
      <c r="S26" s="96"/>
      <c r="T26" s="78"/>
      <c r="U26" s="161" t="s">
        <v>218</v>
      </c>
      <c r="V26" s="162" t="s">
        <v>47</v>
      </c>
      <c r="W26" s="162" t="s">
        <v>47</v>
      </c>
      <c r="X26" s="163"/>
    </row>
    <row r="27" spans="1:24" ht="18.75" customHeight="1" x14ac:dyDescent="0.15">
      <c r="A27" s="242"/>
      <c r="B27" s="54"/>
      <c r="C27" s="54"/>
      <c r="D27" s="55"/>
      <c r="E27" s="56"/>
      <c r="F27" s="56"/>
      <c r="G27" s="57"/>
      <c r="H27" s="57"/>
      <c r="I27" s="236"/>
      <c r="J27" s="236"/>
      <c r="K27" s="58"/>
      <c r="L27" s="59"/>
      <c r="M27" s="55"/>
      <c r="N27" s="60"/>
      <c r="O27" s="61"/>
      <c r="P27" s="91"/>
      <c r="R27" s="242"/>
      <c r="S27" s="96"/>
      <c r="T27" s="78"/>
      <c r="U27" s="161" t="s">
        <v>219</v>
      </c>
      <c r="V27" s="162" t="s">
        <v>47</v>
      </c>
      <c r="W27" s="162" t="s">
        <v>47</v>
      </c>
      <c r="X27" s="163"/>
    </row>
    <row r="28" spans="1:24" ht="18.75" customHeight="1" x14ac:dyDescent="0.15">
      <c r="A28" s="242"/>
      <c r="B28" s="62"/>
      <c r="C28" s="62"/>
      <c r="D28" s="63"/>
      <c r="E28" s="64"/>
      <c r="F28" s="64"/>
      <c r="G28" s="65"/>
      <c r="H28" s="65"/>
      <c r="I28" s="237"/>
      <c r="J28" s="237"/>
      <c r="K28" s="66"/>
      <c r="L28" s="67"/>
      <c r="M28" s="63"/>
      <c r="N28" s="68"/>
      <c r="O28" s="69"/>
      <c r="P28" s="92"/>
      <c r="R28" s="242"/>
      <c r="S28" s="96"/>
      <c r="T28" s="78"/>
      <c r="U28" s="78"/>
      <c r="V28" s="79"/>
      <c r="W28" s="79"/>
      <c r="X28" s="103"/>
    </row>
    <row r="29" spans="1:24" ht="18.75" customHeight="1" x14ac:dyDescent="0.15">
      <c r="A29" s="242"/>
      <c r="B29" s="54" t="s">
        <v>105</v>
      </c>
      <c r="C29" s="54" t="s">
        <v>121</v>
      </c>
      <c r="D29" s="55">
        <v>5</v>
      </c>
      <c r="E29" s="56" t="s">
        <v>51</v>
      </c>
      <c r="F29" s="56">
        <f>ROUNDUP(D29*0.75,2)</f>
        <v>3.75</v>
      </c>
      <c r="G29" s="57">
        <f>ROUNDUP((K4*D29)+(K5*D29*0.75)+(K6*(D29*2)),0)</f>
        <v>0</v>
      </c>
      <c r="H29" s="57">
        <f>G29+(G29*15/100)</f>
        <v>0</v>
      </c>
      <c r="I29" s="238" t="s">
        <v>106</v>
      </c>
      <c r="J29" s="239"/>
      <c r="K29" s="58" t="s">
        <v>100</v>
      </c>
      <c r="L29" s="59">
        <f>ROUNDUP((K4*M29)+(K5*M29*0.75)+(K6*(M29*2)),2)</f>
        <v>0</v>
      </c>
      <c r="M29" s="55">
        <v>100</v>
      </c>
      <c r="N29" s="60">
        <f>ROUNDUP(M29*0.75,2)</f>
        <v>75</v>
      </c>
      <c r="O29" s="61"/>
      <c r="P29" s="91"/>
      <c r="R29" s="242"/>
      <c r="S29" s="95"/>
      <c r="T29" s="76"/>
      <c r="U29" s="76"/>
      <c r="V29" s="77"/>
      <c r="W29" s="77"/>
      <c r="X29" s="102"/>
    </row>
    <row r="30" spans="1:24" ht="18.75" customHeight="1" x14ac:dyDescent="0.15">
      <c r="A30" s="242"/>
      <c r="B30" s="54"/>
      <c r="C30" s="54" t="s">
        <v>122</v>
      </c>
      <c r="D30" s="55">
        <v>0.5</v>
      </c>
      <c r="E30" s="56" t="s">
        <v>51</v>
      </c>
      <c r="F30" s="56">
        <f>ROUNDUP(D30*0.75,2)</f>
        <v>0.38</v>
      </c>
      <c r="G30" s="57">
        <f>ROUNDUP((K4*D30)+(K5*D30*0.75)+(K6*(D30*2)),0)</f>
        <v>0</v>
      </c>
      <c r="H30" s="57">
        <f>G30</f>
        <v>0</v>
      </c>
      <c r="I30" s="236"/>
      <c r="J30" s="236"/>
      <c r="K30" s="58" t="s">
        <v>108</v>
      </c>
      <c r="L30" s="59">
        <f>ROUNDUP((K4*M30)+(K5*M30*0.75)+(K6*(M30*2)),2)</f>
        <v>0</v>
      </c>
      <c r="M30" s="55">
        <v>0.5</v>
      </c>
      <c r="N30" s="60">
        <f>ROUNDUP(M30*0.75,2)</f>
        <v>0.38</v>
      </c>
      <c r="O30" s="61"/>
      <c r="P30" s="91" t="s">
        <v>109</v>
      </c>
      <c r="R30" s="242"/>
      <c r="S30" s="96" t="s">
        <v>105</v>
      </c>
      <c r="T30" s="78" t="s">
        <v>121</v>
      </c>
      <c r="U30" s="78"/>
      <c r="V30" s="79">
        <v>5</v>
      </c>
      <c r="W30" s="79"/>
      <c r="X30" s="103"/>
    </row>
    <row r="31" spans="1:24" ht="18.75" customHeight="1" x14ac:dyDescent="0.15">
      <c r="A31" s="242"/>
      <c r="B31" s="54"/>
      <c r="C31" s="54"/>
      <c r="D31" s="55"/>
      <c r="E31" s="56"/>
      <c r="F31" s="56"/>
      <c r="G31" s="57"/>
      <c r="H31" s="57"/>
      <c r="I31" s="236"/>
      <c r="J31" s="236"/>
      <c r="K31" s="58" t="s">
        <v>56</v>
      </c>
      <c r="L31" s="59">
        <f>ROUNDUP((K4*M31)+(K5*M31*0.75)+(K6*(M31*2)),2)</f>
        <v>0</v>
      </c>
      <c r="M31" s="55">
        <v>0.1</v>
      </c>
      <c r="N31" s="60">
        <f>ROUNDUP(M31*0.75,2)</f>
        <v>0.08</v>
      </c>
      <c r="O31" s="61"/>
      <c r="P31" s="91"/>
      <c r="R31" s="242"/>
      <c r="S31" s="96"/>
      <c r="T31" s="78" t="s">
        <v>122</v>
      </c>
      <c r="U31" s="78"/>
      <c r="V31" s="79" t="s">
        <v>47</v>
      </c>
      <c r="W31" s="79" t="s">
        <v>47</v>
      </c>
      <c r="X31" s="103"/>
    </row>
    <row r="32" spans="1:24" ht="18.75" customHeight="1" thickBot="1" x14ac:dyDescent="0.2">
      <c r="A32" s="242"/>
      <c r="B32" s="54"/>
      <c r="C32" s="54"/>
      <c r="D32" s="55"/>
      <c r="E32" s="56"/>
      <c r="F32" s="56"/>
      <c r="G32" s="57"/>
      <c r="H32" s="57"/>
      <c r="I32" s="236"/>
      <c r="J32" s="236"/>
      <c r="K32" s="58"/>
      <c r="L32" s="59"/>
      <c r="M32" s="55"/>
      <c r="N32" s="60"/>
      <c r="O32" s="61"/>
      <c r="P32" s="91"/>
      <c r="R32" s="243"/>
      <c r="S32" s="98"/>
      <c r="T32" s="99"/>
      <c r="U32" s="99" t="s">
        <v>100</v>
      </c>
      <c r="V32" s="100" t="s">
        <v>50</v>
      </c>
      <c r="W32" s="100" t="s">
        <v>50</v>
      </c>
      <c r="X32" s="104"/>
    </row>
    <row r="33" spans="1:24" ht="18.75" customHeight="1" x14ac:dyDescent="0.15">
      <c r="A33" s="242"/>
      <c r="B33" s="62"/>
      <c r="C33" s="62"/>
      <c r="D33" s="63"/>
      <c r="E33" s="64"/>
      <c r="F33" s="64"/>
      <c r="G33" s="65"/>
      <c r="H33" s="65"/>
      <c r="I33" s="237"/>
      <c r="J33" s="237"/>
      <c r="K33" s="66"/>
      <c r="L33" s="67"/>
      <c r="M33" s="63"/>
      <c r="N33" s="68"/>
      <c r="O33" s="69"/>
      <c r="P33" s="92"/>
    </row>
    <row r="34" spans="1:24" ht="18.75" customHeight="1" x14ac:dyDescent="0.15">
      <c r="A34" s="242"/>
      <c r="B34" s="54" t="s">
        <v>145</v>
      </c>
      <c r="C34" s="54" t="s">
        <v>146</v>
      </c>
      <c r="D34" s="55">
        <v>20</v>
      </c>
      <c r="E34" s="56" t="s">
        <v>51</v>
      </c>
      <c r="F34" s="56">
        <f>ROUNDUP(D34*0.75,2)</f>
        <v>15</v>
      </c>
      <c r="G34" s="57">
        <f>ROUNDUP((K4*D34)+(K5*D34*0.75)+(K6*(D34*2)),0)</f>
        <v>0</v>
      </c>
      <c r="H34" s="57">
        <f>G34</f>
        <v>0</v>
      </c>
      <c r="I34" s="238"/>
      <c r="J34" s="239"/>
      <c r="K34" s="58"/>
      <c r="L34" s="59"/>
      <c r="M34" s="55"/>
      <c r="N34" s="60"/>
      <c r="O34" s="61"/>
      <c r="P34" s="91"/>
    </row>
    <row r="35" spans="1:24" ht="18.75" customHeight="1" x14ac:dyDescent="0.15">
      <c r="A35" s="242"/>
      <c r="B35" s="54"/>
      <c r="C35" s="54"/>
      <c r="D35" s="55"/>
      <c r="E35" s="56"/>
      <c r="F35" s="56"/>
      <c r="G35" s="57"/>
      <c r="H35" s="57"/>
      <c r="I35" s="236"/>
      <c r="J35" s="236"/>
      <c r="K35" s="58"/>
      <c r="L35" s="59"/>
      <c r="M35" s="55"/>
      <c r="N35" s="60"/>
      <c r="O35" s="61"/>
      <c r="P35" s="91"/>
    </row>
    <row r="36" spans="1:24" ht="18.75" customHeight="1" thickBot="1" x14ac:dyDescent="0.2">
      <c r="A36" s="243"/>
      <c r="B36" s="82"/>
      <c r="C36" s="82"/>
      <c r="D36" s="83"/>
      <c r="E36" s="84"/>
      <c r="F36" s="84"/>
      <c r="G36" s="85"/>
      <c r="H36" s="85"/>
      <c r="I36" s="240"/>
      <c r="J36" s="240"/>
      <c r="K36" s="86"/>
      <c r="L36" s="87"/>
      <c r="M36" s="83"/>
      <c r="N36" s="88"/>
      <c r="O36" s="89"/>
      <c r="P36" s="93"/>
    </row>
    <row r="40" spans="1:24" ht="18.75" customHeight="1" x14ac:dyDescent="0.15">
      <c r="S40" s="36"/>
      <c r="T40" s="36"/>
      <c r="U40" s="36"/>
      <c r="V40" s="37"/>
      <c r="W40" s="37"/>
      <c r="X40" s="37"/>
    </row>
    <row r="41" spans="1:24" ht="18.75" customHeight="1" x14ac:dyDescent="0.15">
      <c r="S41" s="36"/>
      <c r="T41" s="36"/>
      <c r="U41" s="36"/>
      <c r="V41" s="37"/>
      <c r="W41" s="37"/>
      <c r="X41" s="37"/>
    </row>
    <row r="42" spans="1:24" ht="18.75" customHeight="1" x14ac:dyDescent="0.15">
      <c r="S42" s="36"/>
      <c r="T42" s="36"/>
      <c r="U42" s="36"/>
      <c r="V42" s="37"/>
      <c r="W42" s="37"/>
      <c r="X42" s="37"/>
    </row>
    <row r="43" spans="1:24" ht="18.75" customHeight="1" x14ac:dyDescent="0.15">
      <c r="S43" s="36"/>
      <c r="T43" s="36"/>
      <c r="U43" s="36"/>
      <c r="V43" s="37"/>
      <c r="W43" s="37"/>
      <c r="X43" s="37"/>
    </row>
    <row r="44" spans="1:24" ht="18.75" customHeight="1" x14ac:dyDescent="0.15">
      <c r="S44" s="36"/>
      <c r="T44" s="36"/>
      <c r="U44" s="36"/>
      <c r="V44" s="37"/>
      <c r="W44" s="37"/>
      <c r="X44" s="37"/>
    </row>
    <row r="45" spans="1:24" ht="18.75" customHeight="1" x14ac:dyDescent="0.15">
      <c r="S45" s="36"/>
      <c r="T45" s="36"/>
      <c r="U45" s="36"/>
      <c r="V45" s="37"/>
      <c r="W45" s="37"/>
      <c r="X45" s="37"/>
    </row>
    <row r="46" spans="1:24" ht="18.75" customHeight="1" x14ac:dyDescent="0.15">
      <c r="S46" s="36"/>
      <c r="T46" s="36"/>
      <c r="U46" s="36"/>
      <c r="V46" s="37"/>
      <c r="W46" s="37"/>
      <c r="X46" s="37"/>
    </row>
    <row r="47" spans="1:24" ht="18.75" customHeight="1" x14ac:dyDescent="0.15">
      <c r="S47" s="36"/>
      <c r="T47" s="36"/>
      <c r="U47" s="36"/>
      <c r="V47" s="37"/>
      <c r="W47" s="37"/>
      <c r="X47" s="37"/>
    </row>
    <row r="48" spans="1: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sheetData>
  <mergeCells count="17">
    <mergeCell ref="I29:J33"/>
    <mergeCell ref="I34:J36"/>
    <mergeCell ref="A9:A36"/>
    <mergeCell ref="R9:R32"/>
    <mergeCell ref="I8:J8"/>
    <mergeCell ref="K8:L8"/>
    <mergeCell ref="I9:J11"/>
    <mergeCell ref="I12:J20"/>
    <mergeCell ref="I21:J28"/>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Y69"/>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5" ht="30.75" customHeight="1" x14ac:dyDescent="0.15">
      <c r="A1" s="218" t="s">
        <v>93</v>
      </c>
      <c r="B1" s="218"/>
      <c r="C1" s="219" t="s">
        <v>1</v>
      </c>
      <c r="D1" s="219"/>
      <c r="E1" s="219"/>
      <c r="F1" s="219"/>
      <c r="G1" s="219"/>
      <c r="H1" s="219"/>
      <c r="I1" s="219"/>
      <c r="J1" s="219"/>
      <c r="K1" s="219"/>
      <c r="L1" s="3"/>
      <c r="M1" s="3"/>
      <c r="N1" s="3"/>
      <c r="O1" s="4"/>
      <c r="P1" s="4"/>
      <c r="Q1" s="4"/>
    </row>
    <row r="2" spans="1:25" ht="18.75" customHeight="1" x14ac:dyDescent="0.15">
      <c r="A2" s="1"/>
      <c r="B2" s="1"/>
      <c r="C2" s="2"/>
      <c r="D2" s="5"/>
      <c r="E2" s="2"/>
      <c r="F2" s="6"/>
      <c r="G2" s="6"/>
      <c r="H2" s="6"/>
      <c r="I2" s="2"/>
      <c r="J2" s="2"/>
      <c r="K2" s="220" t="s">
        <v>2</v>
      </c>
      <c r="L2" s="220"/>
      <c r="M2" s="220"/>
      <c r="N2" s="3"/>
      <c r="O2" s="4"/>
      <c r="P2" s="4"/>
      <c r="Q2" s="4"/>
    </row>
    <row r="3" spans="1:25" ht="15.75" customHeight="1" x14ac:dyDescent="0.15">
      <c r="A3" s="1"/>
      <c r="B3" s="1"/>
      <c r="C3" s="2"/>
      <c r="D3" s="5"/>
      <c r="E3" s="2"/>
      <c r="F3" s="6"/>
      <c r="G3" s="7"/>
      <c r="H3" s="7"/>
      <c r="I3" s="2"/>
      <c r="J3" s="8"/>
      <c r="K3" s="9" t="s">
        <v>3</v>
      </c>
      <c r="L3" s="10" t="s">
        <v>4</v>
      </c>
      <c r="M3" s="10" t="s">
        <v>5</v>
      </c>
      <c r="N3" s="11"/>
      <c r="O3" s="4"/>
      <c r="P3" s="4"/>
      <c r="Q3" s="4"/>
    </row>
    <row r="4" spans="1:25" ht="30" customHeight="1" x14ac:dyDescent="0.15">
      <c r="A4" s="1"/>
      <c r="B4" s="1"/>
      <c r="C4" s="2"/>
      <c r="D4" s="5"/>
      <c r="E4" s="2"/>
      <c r="F4" s="6"/>
      <c r="G4" s="7"/>
      <c r="H4" s="7"/>
      <c r="I4" s="2"/>
      <c r="J4" s="12" t="s">
        <v>6</v>
      </c>
      <c r="K4" s="13"/>
      <c r="L4" s="14"/>
      <c r="M4" s="14"/>
      <c r="N4" s="15"/>
      <c r="O4" s="4"/>
      <c r="P4" s="4"/>
      <c r="Q4" s="4"/>
    </row>
    <row r="5" spans="1:25" ht="30" customHeight="1" thickBot="1" x14ac:dyDescent="0.2">
      <c r="A5" s="1"/>
      <c r="B5" s="1"/>
      <c r="C5" s="2"/>
      <c r="D5" s="5"/>
      <c r="E5" s="2"/>
      <c r="F5" s="6"/>
      <c r="G5" s="7"/>
      <c r="H5" s="7"/>
      <c r="I5" s="2"/>
      <c r="J5" s="12" t="s">
        <v>7</v>
      </c>
      <c r="K5" s="13"/>
      <c r="L5" s="14"/>
      <c r="M5" s="14"/>
      <c r="N5" s="15"/>
      <c r="O5" s="4"/>
      <c r="P5" s="4"/>
      <c r="Q5" s="4"/>
      <c r="R5" s="246" t="s">
        <v>8</v>
      </c>
      <c r="S5" s="247"/>
      <c r="T5" s="247"/>
      <c r="U5" s="247"/>
      <c r="V5" s="247"/>
    </row>
    <row r="6" spans="1:25" ht="30" customHeight="1" x14ac:dyDescent="0.15">
      <c r="A6" s="1"/>
      <c r="B6" s="1"/>
      <c r="C6" s="2"/>
      <c r="D6" s="5"/>
      <c r="E6" s="2"/>
      <c r="F6" s="6"/>
      <c r="G6" s="16"/>
      <c r="H6" s="16"/>
      <c r="I6" s="2"/>
      <c r="J6" s="12" t="s">
        <v>9</v>
      </c>
      <c r="K6" s="13"/>
      <c r="L6" s="14"/>
      <c r="M6" s="14"/>
      <c r="N6" s="15"/>
      <c r="O6" s="221" t="s">
        <v>10</v>
      </c>
      <c r="P6" s="222"/>
      <c r="Q6" s="17"/>
      <c r="R6" s="249" t="s">
        <v>11</v>
      </c>
      <c r="S6" s="250"/>
      <c r="T6" s="251"/>
      <c r="U6" s="18" t="s">
        <v>12</v>
      </c>
      <c r="V6" s="18" t="s">
        <v>13</v>
      </c>
      <c r="W6" s="18" t="s">
        <v>14</v>
      </c>
      <c r="X6" s="19" t="s">
        <v>15</v>
      </c>
    </row>
    <row r="7" spans="1:25" ht="24" customHeight="1" thickBot="1" x14ac:dyDescent="0.3">
      <c r="A7" s="223" t="s">
        <v>203</v>
      </c>
      <c r="B7" s="224"/>
      <c r="C7" s="224"/>
      <c r="D7" s="224"/>
      <c r="E7" s="224"/>
      <c r="F7" s="20"/>
      <c r="G7" s="20"/>
      <c r="H7" s="20"/>
      <c r="I7" s="4"/>
      <c r="J7" s="4"/>
      <c r="K7" s="21"/>
      <c r="L7" s="22"/>
      <c r="M7" s="3"/>
      <c r="N7" s="3"/>
      <c r="O7" s="225" t="s">
        <v>94</v>
      </c>
      <c r="P7" s="226"/>
      <c r="Q7" s="23"/>
      <c r="R7" s="252"/>
      <c r="S7" s="253"/>
      <c r="T7" s="254"/>
      <c r="U7" s="9" t="s">
        <v>17</v>
      </c>
      <c r="V7" s="9" t="s">
        <v>95</v>
      </c>
      <c r="W7" s="9" t="s">
        <v>18</v>
      </c>
      <c r="X7" s="24" t="s">
        <v>19</v>
      </c>
    </row>
    <row r="8" spans="1:25"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97"/>
      <c r="S8" s="70" t="s">
        <v>20</v>
      </c>
      <c r="T8" s="71" t="s">
        <v>33</v>
      </c>
      <c r="U8" s="72" t="s">
        <v>32</v>
      </c>
      <c r="V8" s="72" t="s">
        <v>34</v>
      </c>
      <c r="W8" s="72" t="s">
        <v>34</v>
      </c>
      <c r="X8" s="73" t="s">
        <v>34</v>
      </c>
    </row>
    <row r="9" spans="1:25" ht="18.75" customHeight="1" x14ac:dyDescent="0.15">
      <c r="A9" s="241" t="s">
        <v>76</v>
      </c>
      <c r="B9" s="46" t="s">
        <v>148</v>
      </c>
      <c r="C9" s="46" t="s">
        <v>151</v>
      </c>
      <c r="D9" s="47">
        <v>40</v>
      </c>
      <c r="E9" s="48" t="s">
        <v>51</v>
      </c>
      <c r="F9" s="48">
        <f>ROUNDUP(D9*0.75,2)</f>
        <v>30</v>
      </c>
      <c r="G9" s="49">
        <f>ROUNDUP((K4*D9)+(K5*D9*0.75)+(K6*(D9*2)),0)</f>
        <v>0</v>
      </c>
      <c r="H9" s="49">
        <f>G9</f>
        <v>0</v>
      </c>
      <c r="I9" s="234" t="s">
        <v>149</v>
      </c>
      <c r="J9" s="235"/>
      <c r="K9" s="50" t="s">
        <v>101</v>
      </c>
      <c r="L9" s="51">
        <f>ROUNDUP((K4*M9)+(K5*M9*0.75)+(K6*(M9*2)),2)</f>
        <v>0</v>
      </c>
      <c r="M9" s="47">
        <v>2</v>
      </c>
      <c r="N9" s="52">
        <f>ROUNDUP(M9*0.75,2)</f>
        <v>1.5</v>
      </c>
      <c r="O9" s="53" t="s">
        <v>58</v>
      </c>
      <c r="P9" s="90" t="s">
        <v>78</v>
      </c>
      <c r="R9" s="262" t="s">
        <v>76</v>
      </c>
      <c r="S9" s="184" t="s">
        <v>37</v>
      </c>
      <c r="T9" s="184" t="s">
        <v>37</v>
      </c>
      <c r="U9" s="184"/>
      <c r="V9" s="185" t="s">
        <v>38</v>
      </c>
      <c r="W9" s="185" t="s">
        <v>39</v>
      </c>
      <c r="X9" s="186">
        <v>30</v>
      </c>
      <c r="Y9" s="165"/>
    </row>
    <row r="10" spans="1:25" ht="18.75" customHeight="1" x14ac:dyDescent="0.15">
      <c r="A10" s="242"/>
      <c r="B10" s="54"/>
      <c r="C10" s="54" t="s">
        <v>113</v>
      </c>
      <c r="D10" s="55">
        <v>20</v>
      </c>
      <c r="E10" s="56" t="s">
        <v>51</v>
      </c>
      <c r="F10" s="56">
        <f>ROUNDUP(D10*0.75,2)</f>
        <v>15</v>
      </c>
      <c r="G10" s="57">
        <f>ROUNDUP((K4*D10)+(K5*D10*0.75)+(K6*(D10*2)),0)</f>
        <v>0</v>
      </c>
      <c r="H10" s="57">
        <f>G10</f>
        <v>0</v>
      </c>
      <c r="I10" s="236"/>
      <c r="J10" s="236"/>
      <c r="K10" s="58" t="s">
        <v>45</v>
      </c>
      <c r="L10" s="59">
        <f>ROUNDUP((K4*M10)+(K5*M10*0.75)+(K6*(M10*2)),2)</f>
        <v>0</v>
      </c>
      <c r="M10" s="55">
        <v>2</v>
      </c>
      <c r="N10" s="60">
        <f>ROUNDUP(M10*0.75,2)</f>
        <v>1.5</v>
      </c>
      <c r="O10" s="61"/>
      <c r="P10" s="91"/>
      <c r="R10" s="244"/>
      <c r="S10" s="78" t="s">
        <v>258</v>
      </c>
      <c r="T10" s="78" t="s">
        <v>113</v>
      </c>
      <c r="U10" s="78"/>
      <c r="V10" s="79">
        <v>10</v>
      </c>
      <c r="W10" s="79">
        <v>5</v>
      </c>
      <c r="X10" s="103"/>
    </row>
    <row r="11" spans="1:25" ht="18.75" customHeight="1" x14ac:dyDescent="0.15">
      <c r="A11" s="242"/>
      <c r="B11" s="54"/>
      <c r="C11" s="54" t="s">
        <v>42</v>
      </c>
      <c r="D11" s="55">
        <v>30</v>
      </c>
      <c r="E11" s="56" t="s">
        <v>51</v>
      </c>
      <c r="F11" s="56">
        <f>ROUNDUP(D11*0.75,2)</f>
        <v>22.5</v>
      </c>
      <c r="G11" s="57">
        <f>ROUNDUP((K4*D11)+(K5*D11*0.75)+(K6*(D11*2)),0)</f>
        <v>0</v>
      </c>
      <c r="H11" s="57">
        <f>G11+(G11*6/100)</f>
        <v>0</v>
      </c>
      <c r="I11" s="236"/>
      <c r="J11" s="236"/>
      <c r="K11" s="58" t="s">
        <v>99</v>
      </c>
      <c r="L11" s="59">
        <f>ROUNDUP((K4*M11)+(K5*M11*0.75)+(K6*(M11*2)),2)</f>
        <v>0</v>
      </c>
      <c r="M11" s="55">
        <v>10</v>
      </c>
      <c r="N11" s="60">
        <f>ROUNDUP(M11*0.75,2)</f>
        <v>7.5</v>
      </c>
      <c r="O11" s="61"/>
      <c r="P11" s="91"/>
      <c r="R11" s="244"/>
      <c r="S11" s="78"/>
      <c r="T11" s="78" t="s">
        <v>42</v>
      </c>
      <c r="U11" s="78"/>
      <c r="V11" s="79">
        <v>30</v>
      </c>
      <c r="W11" s="79">
        <v>30</v>
      </c>
      <c r="X11" s="103">
        <v>20</v>
      </c>
    </row>
    <row r="12" spans="1:25" ht="18.75" customHeight="1" x14ac:dyDescent="0.15">
      <c r="A12" s="242"/>
      <c r="B12" s="54"/>
      <c r="C12" s="54" t="s">
        <v>150</v>
      </c>
      <c r="D12" s="55">
        <v>10</v>
      </c>
      <c r="E12" s="56" t="s">
        <v>51</v>
      </c>
      <c r="F12" s="56">
        <f>ROUNDUP(D12*0.75,2)</f>
        <v>7.5</v>
      </c>
      <c r="G12" s="57">
        <f>ROUNDUP((K4*D12)+(K5*D12*0.75)+(K6*(D12*2)),0)</f>
        <v>0</v>
      </c>
      <c r="H12" s="57">
        <f>G12+(G12*15/100)</f>
        <v>0</v>
      </c>
      <c r="I12" s="236"/>
      <c r="J12" s="236"/>
      <c r="K12" s="58" t="s">
        <v>103</v>
      </c>
      <c r="L12" s="59">
        <f>ROUNDUP((K4*M12)+(K5*M12*0.75)+(K6*(M12*2)),2)</f>
        <v>0</v>
      </c>
      <c r="M12" s="55">
        <v>2</v>
      </c>
      <c r="N12" s="60">
        <f>ROUNDUP(M12*0.75,2)</f>
        <v>1.5</v>
      </c>
      <c r="O12" s="61"/>
      <c r="P12" s="91"/>
      <c r="R12" s="244"/>
      <c r="S12" s="96"/>
      <c r="T12" s="78" t="s">
        <v>150</v>
      </c>
      <c r="U12" s="78"/>
      <c r="V12" s="79">
        <v>5</v>
      </c>
      <c r="W12" s="79">
        <v>5</v>
      </c>
      <c r="X12" s="103"/>
    </row>
    <row r="13" spans="1:25" ht="18.75" customHeight="1" x14ac:dyDescent="0.15">
      <c r="A13" s="242"/>
      <c r="B13" s="54"/>
      <c r="C13" s="54"/>
      <c r="D13" s="55"/>
      <c r="E13" s="56"/>
      <c r="F13" s="56"/>
      <c r="G13" s="57"/>
      <c r="H13" s="57"/>
      <c r="I13" s="236"/>
      <c r="J13" s="236"/>
      <c r="K13" s="58" t="s">
        <v>55</v>
      </c>
      <c r="L13" s="59">
        <f>ROUNDUP((K4*M13)+(K5*M13*0.75)+(K6*(M13*2)),2)</f>
        <v>0</v>
      </c>
      <c r="M13" s="55">
        <v>0.5</v>
      </c>
      <c r="N13" s="60">
        <f>ROUNDUP(M13*0.75,2)</f>
        <v>0.38</v>
      </c>
      <c r="O13" s="61"/>
      <c r="P13" s="91"/>
      <c r="R13" s="244"/>
      <c r="S13" s="96"/>
      <c r="T13" s="78"/>
      <c r="U13" s="161" t="s">
        <v>217</v>
      </c>
      <c r="V13" s="162" t="s">
        <v>50</v>
      </c>
      <c r="W13" s="162" t="s">
        <v>50</v>
      </c>
      <c r="X13" s="163"/>
    </row>
    <row r="14" spans="1:25" ht="18.75" customHeight="1" x14ac:dyDescent="0.15">
      <c r="A14" s="242"/>
      <c r="B14" s="54"/>
      <c r="C14" s="54"/>
      <c r="D14" s="55"/>
      <c r="E14" s="56"/>
      <c r="F14" s="56"/>
      <c r="G14" s="57"/>
      <c r="H14" s="57"/>
      <c r="I14" s="236"/>
      <c r="J14" s="236"/>
      <c r="K14" s="58"/>
      <c r="L14" s="59"/>
      <c r="M14" s="55"/>
      <c r="N14" s="60"/>
      <c r="O14" s="61"/>
      <c r="P14" s="91"/>
      <c r="R14" s="244"/>
      <c r="S14" s="96"/>
      <c r="T14" s="78"/>
      <c r="U14" s="161" t="s">
        <v>218</v>
      </c>
      <c r="V14" s="162" t="s">
        <v>47</v>
      </c>
      <c r="W14" s="162" t="s">
        <v>47</v>
      </c>
      <c r="X14" s="163"/>
    </row>
    <row r="15" spans="1:25" ht="18.75" customHeight="1" x14ac:dyDescent="0.15">
      <c r="A15" s="242"/>
      <c r="B15" s="62"/>
      <c r="C15" s="62"/>
      <c r="D15" s="63"/>
      <c r="E15" s="64"/>
      <c r="F15" s="64"/>
      <c r="G15" s="65"/>
      <c r="H15" s="65"/>
      <c r="I15" s="237"/>
      <c r="J15" s="237"/>
      <c r="K15" s="66"/>
      <c r="L15" s="67"/>
      <c r="M15" s="63"/>
      <c r="N15" s="68"/>
      <c r="O15" s="69"/>
      <c r="P15" s="92"/>
      <c r="R15" s="244"/>
      <c r="S15" s="96"/>
      <c r="T15" s="78"/>
      <c r="U15" s="161" t="s">
        <v>219</v>
      </c>
      <c r="V15" s="162" t="s">
        <v>47</v>
      </c>
      <c r="W15" s="162" t="s">
        <v>47</v>
      </c>
      <c r="X15" s="163"/>
    </row>
    <row r="16" spans="1:25" ht="18.75" customHeight="1" x14ac:dyDescent="0.15">
      <c r="A16" s="242"/>
      <c r="B16" s="54" t="s">
        <v>152</v>
      </c>
      <c r="C16" s="54" t="s">
        <v>104</v>
      </c>
      <c r="D16" s="55">
        <v>50</v>
      </c>
      <c r="E16" s="56" t="s">
        <v>51</v>
      </c>
      <c r="F16" s="56">
        <f>ROUNDUP(D16*0.75,2)</f>
        <v>37.5</v>
      </c>
      <c r="G16" s="57">
        <f>ROUNDUP((K4*D16)+(K5*D16*0.75)+(K6*(D16*2)),0)</f>
        <v>0</v>
      </c>
      <c r="H16" s="57">
        <f>G16+(G16*10/100)</f>
        <v>0</v>
      </c>
      <c r="I16" s="238" t="s">
        <v>153</v>
      </c>
      <c r="J16" s="239"/>
      <c r="K16" s="58" t="s">
        <v>101</v>
      </c>
      <c r="L16" s="59">
        <f>ROUNDUP((K4*M16)+(K5*M16*0.75)+(K6*(M16*2)),2)</f>
        <v>0</v>
      </c>
      <c r="M16" s="55">
        <v>1.5</v>
      </c>
      <c r="N16" s="60">
        <f>ROUNDUP(M16*0.75,2)</f>
        <v>1.1300000000000001</v>
      </c>
      <c r="O16" s="61"/>
      <c r="P16" s="91" t="s">
        <v>78</v>
      </c>
      <c r="R16" s="244"/>
      <c r="S16" s="95"/>
      <c r="T16" s="76"/>
      <c r="U16" s="76"/>
      <c r="V16" s="77"/>
      <c r="W16" s="77"/>
      <c r="X16" s="102"/>
    </row>
    <row r="17" spans="1:24" ht="18.75" customHeight="1" x14ac:dyDescent="0.15">
      <c r="A17" s="242"/>
      <c r="B17" s="54"/>
      <c r="C17" s="54" t="s">
        <v>135</v>
      </c>
      <c r="D17" s="55">
        <v>2</v>
      </c>
      <c r="E17" s="56" t="s">
        <v>51</v>
      </c>
      <c r="F17" s="56">
        <f>ROUNDUP(D17*0.75,2)</f>
        <v>1.5</v>
      </c>
      <c r="G17" s="57">
        <f>ROUNDUP((K4*D17)+(K5*D17*0.75)+(K6*(D17*2)),0)</f>
        <v>0</v>
      </c>
      <c r="H17" s="57">
        <f>G17</f>
        <v>0</v>
      </c>
      <c r="I17" s="236"/>
      <c r="J17" s="236"/>
      <c r="K17" s="58" t="s">
        <v>56</v>
      </c>
      <c r="L17" s="59">
        <f>ROUNDUP((K4*M17)+(K5*M17*0.75)+(K6*(M17*2)),2)</f>
        <v>0</v>
      </c>
      <c r="M17" s="55">
        <v>0.1</v>
      </c>
      <c r="N17" s="60">
        <f>ROUNDUP(M17*0.75,2)</f>
        <v>0.08</v>
      </c>
      <c r="O17" s="61" t="s">
        <v>58</v>
      </c>
      <c r="P17" s="91"/>
      <c r="R17" s="244"/>
      <c r="S17" s="96" t="s">
        <v>259</v>
      </c>
      <c r="T17" s="78" t="s">
        <v>104</v>
      </c>
      <c r="U17" s="78"/>
      <c r="V17" s="79">
        <v>40</v>
      </c>
      <c r="W17" s="79">
        <v>30</v>
      </c>
      <c r="X17" s="103">
        <v>30</v>
      </c>
    </row>
    <row r="18" spans="1:24" ht="18.75" customHeight="1" x14ac:dyDescent="0.15">
      <c r="A18" s="242"/>
      <c r="B18" s="54"/>
      <c r="C18" s="54"/>
      <c r="D18" s="55"/>
      <c r="E18" s="56"/>
      <c r="F18" s="56"/>
      <c r="G18" s="57"/>
      <c r="H18" s="57"/>
      <c r="I18" s="236"/>
      <c r="J18" s="236"/>
      <c r="K18" s="58"/>
      <c r="L18" s="59"/>
      <c r="M18" s="55"/>
      <c r="N18" s="60"/>
      <c r="O18" s="61"/>
      <c r="P18" s="91"/>
      <c r="R18" s="244"/>
      <c r="S18" s="96"/>
      <c r="T18" s="78"/>
      <c r="U18" s="78" t="s">
        <v>260</v>
      </c>
      <c r="V18" s="79" t="s">
        <v>231</v>
      </c>
      <c r="W18" s="79" t="s">
        <v>231</v>
      </c>
      <c r="X18" s="103"/>
    </row>
    <row r="19" spans="1:24" ht="18.75" customHeight="1" x14ac:dyDescent="0.15">
      <c r="A19" s="242"/>
      <c r="B19" s="54"/>
      <c r="C19" s="54"/>
      <c r="D19" s="55"/>
      <c r="E19" s="56"/>
      <c r="F19" s="56"/>
      <c r="G19" s="57"/>
      <c r="H19" s="57"/>
      <c r="I19" s="236"/>
      <c r="J19" s="236"/>
      <c r="K19" s="58"/>
      <c r="L19" s="59"/>
      <c r="M19" s="55"/>
      <c r="N19" s="60"/>
      <c r="O19" s="61"/>
      <c r="P19" s="91"/>
      <c r="R19" s="244"/>
      <c r="S19" s="96"/>
      <c r="T19" s="78"/>
      <c r="U19" s="78"/>
      <c r="V19" s="79"/>
      <c r="W19" s="79"/>
      <c r="X19" s="103"/>
    </row>
    <row r="20" spans="1:24" ht="18.75" customHeight="1" x14ac:dyDescent="0.15">
      <c r="A20" s="242"/>
      <c r="B20" s="54"/>
      <c r="C20" s="54"/>
      <c r="D20" s="55"/>
      <c r="E20" s="56"/>
      <c r="F20" s="56"/>
      <c r="G20" s="57"/>
      <c r="H20" s="57"/>
      <c r="I20" s="236"/>
      <c r="J20" s="236"/>
      <c r="K20" s="58"/>
      <c r="L20" s="59"/>
      <c r="M20" s="55"/>
      <c r="N20" s="60"/>
      <c r="O20" s="61"/>
      <c r="P20" s="91"/>
      <c r="R20" s="244"/>
      <c r="S20" s="96"/>
      <c r="T20" s="78"/>
      <c r="U20" s="78"/>
      <c r="V20" s="79"/>
      <c r="W20" s="79"/>
      <c r="X20" s="103"/>
    </row>
    <row r="21" spans="1:24" ht="18.75" customHeight="1" x14ac:dyDescent="0.15">
      <c r="A21" s="242"/>
      <c r="B21" s="54"/>
      <c r="C21" s="54"/>
      <c r="D21" s="55"/>
      <c r="E21" s="56"/>
      <c r="F21" s="56"/>
      <c r="G21" s="57"/>
      <c r="H21" s="57"/>
      <c r="I21" s="236"/>
      <c r="J21" s="236"/>
      <c r="K21" s="58"/>
      <c r="L21" s="59"/>
      <c r="M21" s="55"/>
      <c r="N21" s="60"/>
      <c r="O21" s="61"/>
      <c r="P21" s="91"/>
      <c r="R21" s="244"/>
      <c r="S21" s="96"/>
      <c r="T21" s="78"/>
      <c r="U21" s="78"/>
      <c r="V21" s="79"/>
      <c r="W21" s="79"/>
      <c r="X21" s="103"/>
    </row>
    <row r="22" spans="1:24" ht="18.75" customHeight="1" x14ac:dyDescent="0.15">
      <c r="A22" s="242"/>
      <c r="B22" s="54"/>
      <c r="C22" s="54"/>
      <c r="D22" s="55"/>
      <c r="E22" s="56"/>
      <c r="F22" s="56"/>
      <c r="G22" s="57"/>
      <c r="H22" s="57"/>
      <c r="I22" s="236"/>
      <c r="J22" s="236"/>
      <c r="K22" s="58"/>
      <c r="L22" s="59"/>
      <c r="M22" s="55"/>
      <c r="N22" s="60"/>
      <c r="O22" s="61"/>
      <c r="P22" s="91"/>
      <c r="R22" s="244"/>
      <c r="S22" s="96"/>
      <c r="T22" s="78"/>
      <c r="U22" s="78"/>
      <c r="V22" s="79"/>
      <c r="W22" s="79"/>
      <c r="X22" s="103"/>
    </row>
    <row r="23" spans="1:24" ht="18.75" customHeight="1" x14ac:dyDescent="0.15">
      <c r="A23" s="242"/>
      <c r="B23" s="62"/>
      <c r="C23" s="62"/>
      <c r="D23" s="63"/>
      <c r="E23" s="64"/>
      <c r="F23" s="64"/>
      <c r="G23" s="65"/>
      <c r="H23" s="65"/>
      <c r="I23" s="237"/>
      <c r="J23" s="237"/>
      <c r="K23" s="66"/>
      <c r="L23" s="67"/>
      <c r="M23" s="63"/>
      <c r="N23" s="68"/>
      <c r="O23" s="69"/>
      <c r="P23" s="92"/>
      <c r="R23" s="244"/>
      <c r="S23" s="95"/>
      <c r="T23" s="76"/>
      <c r="U23" s="76"/>
      <c r="V23" s="77"/>
      <c r="W23" s="77"/>
      <c r="X23" s="102"/>
    </row>
    <row r="24" spans="1:24" ht="18.75" customHeight="1" x14ac:dyDescent="0.15">
      <c r="A24" s="242"/>
      <c r="B24" s="54" t="s">
        <v>154</v>
      </c>
      <c r="C24" s="54" t="s">
        <v>157</v>
      </c>
      <c r="D24" s="80">
        <v>0.16666666666666666</v>
      </c>
      <c r="E24" s="56" t="s">
        <v>82</v>
      </c>
      <c r="F24" s="56">
        <f>ROUNDUP(D24*0.75,2)</f>
        <v>0.13</v>
      </c>
      <c r="G24" s="57">
        <f>ROUNDUP((K4*D24)+(K5*D24*0.75)+(K6*(D24*2)),0)</f>
        <v>0</v>
      </c>
      <c r="H24" s="57">
        <f>G24</f>
        <v>0</v>
      </c>
      <c r="I24" s="238" t="s">
        <v>155</v>
      </c>
      <c r="J24" s="239"/>
      <c r="K24" s="58" t="s">
        <v>100</v>
      </c>
      <c r="L24" s="59">
        <f>ROUNDUP((K4*M24)+(K5*M24*0.75)+(K6*(M24*2)),2)</f>
        <v>0</v>
      </c>
      <c r="M24" s="55">
        <v>100</v>
      </c>
      <c r="N24" s="60">
        <f>ROUNDUP(M24*0.75,2)</f>
        <v>75</v>
      </c>
      <c r="O24" s="61"/>
      <c r="P24" s="91"/>
      <c r="R24" s="244"/>
      <c r="S24" s="96" t="s">
        <v>251</v>
      </c>
      <c r="T24" s="78" t="s">
        <v>156</v>
      </c>
      <c r="U24" s="78"/>
      <c r="V24" s="79">
        <v>5</v>
      </c>
      <c r="W24" s="79"/>
      <c r="X24" s="103"/>
    </row>
    <row r="25" spans="1:24" ht="18.75" customHeight="1" x14ac:dyDescent="0.15">
      <c r="A25" s="242"/>
      <c r="B25" s="54"/>
      <c r="C25" s="54" t="s">
        <v>156</v>
      </c>
      <c r="D25" s="55">
        <v>10</v>
      </c>
      <c r="E25" s="56" t="s">
        <v>51</v>
      </c>
      <c r="F25" s="56">
        <f>ROUNDUP(D25*0.75,2)</f>
        <v>7.5</v>
      </c>
      <c r="G25" s="57">
        <f>ROUNDUP((K4*D25)+(K5*D25*0.75)+(K6*(D25*2)),0)</f>
        <v>0</v>
      </c>
      <c r="H25" s="57">
        <f>G25+(G25*3/100)</f>
        <v>0</v>
      </c>
      <c r="I25" s="236"/>
      <c r="J25" s="236"/>
      <c r="K25" s="58" t="s">
        <v>108</v>
      </c>
      <c r="L25" s="59">
        <f>ROUNDUP((K4*M25)+(K5*M25*0.75)+(K6*(M25*2)),2)</f>
        <v>0</v>
      </c>
      <c r="M25" s="55">
        <v>0.5</v>
      </c>
      <c r="N25" s="60">
        <f>ROUNDUP(M25*0.75,2)</f>
        <v>0.38</v>
      </c>
      <c r="O25" s="61"/>
      <c r="P25" s="91" t="s">
        <v>109</v>
      </c>
      <c r="R25" s="244"/>
      <c r="S25" s="96"/>
      <c r="T25" s="78" t="s">
        <v>43</v>
      </c>
      <c r="U25" s="78"/>
      <c r="V25" s="148" t="s">
        <v>228</v>
      </c>
      <c r="W25" s="79" t="s">
        <v>44</v>
      </c>
      <c r="X25" s="103"/>
    </row>
    <row r="26" spans="1:24" ht="18.75" customHeight="1" thickBot="1" x14ac:dyDescent="0.2">
      <c r="A26" s="242"/>
      <c r="B26" s="54"/>
      <c r="C26" s="54" t="s">
        <v>43</v>
      </c>
      <c r="D26" s="80">
        <v>0.25</v>
      </c>
      <c r="E26" s="56" t="s">
        <v>54</v>
      </c>
      <c r="F26" s="56">
        <f>ROUNDUP(D26*0.75,2)</f>
        <v>0.19</v>
      </c>
      <c r="G26" s="57">
        <f>ROUNDUP((K4*D26)+(K5*D26*0.75)+(K6*(D26*2)),0)</f>
        <v>0</v>
      </c>
      <c r="H26" s="57">
        <f>G26</f>
        <v>0</v>
      </c>
      <c r="I26" s="236"/>
      <c r="J26" s="236"/>
      <c r="K26" s="58" t="s">
        <v>56</v>
      </c>
      <c r="L26" s="59">
        <f>ROUNDUP((K4*M26)+(K5*M26*0.75)+(K6*(M26*2)),2)</f>
        <v>0</v>
      </c>
      <c r="M26" s="55">
        <v>0.1</v>
      </c>
      <c r="N26" s="60">
        <f>ROUNDUP(M26*0.75,2)</f>
        <v>0.08</v>
      </c>
      <c r="O26" s="61" t="s">
        <v>53</v>
      </c>
      <c r="P26" s="91"/>
      <c r="R26" s="245"/>
      <c r="S26" s="98"/>
      <c r="T26" s="99"/>
      <c r="U26" s="99" t="s">
        <v>100</v>
      </c>
      <c r="V26" s="100" t="s">
        <v>50</v>
      </c>
      <c r="W26" s="100" t="s">
        <v>50</v>
      </c>
      <c r="X26" s="104"/>
    </row>
    <row r="27" spans="1:24" ht="18.75" customHeight="1" x14ac:dyDescent="0.15">
      <c r="A27" s="242"/>
      <c r="B27" s="54"/>
      <c r="C27" s="54" t="s">
        <v>158</v>
      </c>
      <c r="D27" s="55">
        <v>0.5</v>
      </c>
      <c r="E27" s="56" t="s">
        <v>51</v>
      </c>
      <c r="F27" s="56">
        <f>ROUNDUP(D27*0.75,2)</f>
        <v>0.38</v>
      </c>
      <c r="G27" s="57">
        <f>ROUNDUP((K4*D27)+(K5*D27*0.75)+(K6*(D27*2)),0)</f>
        <v>0</v>
      </c>
      <c r="H27" s="57">
        <f>G27+(G27*10/100)</f>
        <v>0</v>
      </c>
      <c r="I27" s="236"/>
      <c r="J27" s="236"/>
      <c r="K27" s="58"/>
      <c r="L27" s="59"/>
      <c r="M27" s="55"/>
      <c r="N27" s="60"/>
      <c r="O27" s="61"/>
      <c r="P27" s="91"/>
    </row>
    <row r="28" spans="1:24" ht="18.75" customHeight="1" x14ac:dyDescent="0.15">
      <c r="A28" s="242"/>
      <c r="B28" s="54"/>
      <c r="C28" s="54"/>
      <c r="D28" s="55"/>
      <c r="E28" s="56"/>
      <c r="F28" s="56"/>
      <c r="G28" s="57"/>
      <c r="H28" s="57"/>
      <c r="I28" s="236"/>
      <c r="J28" s="236"/>
      <c r="K28" s="58"/>
      <c r="L28" s="59"/>
      <c r="M28" s="55"/>
      <c r="N28" s="60"/>
      <c r="O28" s="61"/>
      <c r="P28" s="91"/>
    </row>
    <row r="29" spans="1:24" ht="18.75" customHeight="1" x14ac:dyDescent="0.15">
      <c r="A29" s="242"/>
      <c r="B29" s="54"/>
      <c r="C29" s="54"/>
      <c r="D29" s="55"/>
      <c r="E29" s="56"/>
      <c r="F29" s="56"/>
      <c r="G29" s="57"/>
      <c r="H29" s="57"/>
      <c r="I29" s="236"/>
      <c r="J29" s="236"/>
      <c r="K29" s="58"/>
      <c r="L29" s="59"/>
      <c r="M29" s="55"/>
      <c r="N29" s="60"/>
      <c r="O29" s="61"/>
      <c r="P29" s="91"/>
    </row>
    <row r="30" spans="1:24" ht="18.75" customHeight="1" x14ac:dyDescent="0.15">
      <c r="A30" s="242"/>
      <c r="B30" s="54"/>
      <c r="C30" s="54"/>
      <c r="D30" s="55"/>
      <c r="E30" s="56"/>
      <c r="F30" s="56"/>
      <c r="G30" s="57"/>
      <c r="H30" s="57"/>
      <c r="I30" s="236"/>
      <c r="J30" s="236"/>
      <c r="K30" s="58"/>
      <c r="L30" s="59"/>
      <c r="M30" s="55"/>
      <c r="N30" s="60"/>
      <c r="O30" s="61"/>
      <c r="P30" s="91"/>
    </row>
    <row r="31" spans="1:24" ht="18.75" customHeight="1" thickBot="1" x14ac:dyDescent="0.2">
      <c r="A31" s="243"/>
      <c r="B31" s="82"/>
      <c r="C31" s="82"/>
      <c r="D31" s="83"/>
      <c r="E31" s="84"/>
      <c r="F31" s="84"/>
      <c r="G31" s="85"/>
      <c r="H31" s="85"/>
      <c r="I31" s="240"/>
      <c r="J31" s="240"/>
      <c r="K31" s="86"/>
      <c r="L31" s="87"/>
      <c r="M31" s="83"/>
      <c r="N31" s="88"/>
      <c r="O31" s="89"/>
      <c r="P31" s="93"/>
    </row>
    <row r="33" spans="19:24" ht="18.75" customHeight="1" x14ac:dyDescent="0.15">
      <c r="S33" s="36"/>
      <c r="T33" s="36"/>
      <c r="U33" s="36"/>
      <c r="V33" s="37"/>
      <c r="W33" s="37"/>
      <c r="X33" s="37"/>
    </row>
    <row r="34" spans="19:24" ht="18.75" customHeight="1" x14ac:dyDescent="0.15">
      <c r="S34" s="36"/>
      <c r="T34" s="36"/>
      <c r="U34" s="36"/>
      <c r="V34" s="37"/>
      <c r="W34" s="37"/>
      <c r="X34" s="37"/>
    </row>
    <row r="35" spans="19:24" ht="18.75" customHeight="1" x14ac:dyDescent="0.15">
      <c r="S35" s="36"/>
      <c r="T35" s="36"/>
      <c r="U35" s="36"/>
      <c r="V35" s="37"/>
      <c r="W35" s="37"/>
      <c r="X35" s="37"/>
    </row>
    <row r="36" spans="19:24" ht="18.75" customHeight="1" x14ac:dyDescent="0.15">
      <c r="S36" s="36"/>
      <c r="T36" s="36"/>
      <c r="U36" s="36"/>
      <c r="V36" s="37"/>
      <c r="W36" s="37"/>
      <c r="X36" s="37"/>
    </row>
    <row r="37" spans="19:24" ht="18.75" customHeight="1" x14ac:dyDescent="0.15">
      <c r="S37" s="36"/>
      <c r="T37" s="36"/>
      <c r="U37" s="36"/>
      <c r="V37" s="37"/>
      <c r="W37" s="37"/>
      <c r="X37" s="37"/>
    </row>
    <row r="38" spans="19:24" ht="18.75" customHeight="1" x14ac:dyDescent="0.15">
      <c r="S38" s="36"/>
      <c r="T38" s="36"/>
      <c r="U38" s="36"/>
      <c r="V38" s="37"/>
      <c r="W38" s="37"/>
      <c r="X38" s="37"/>
    </row>
    <row r="39" spans="19:24" ht="18.75" customHeight="1" x14ac:dyDescent="0.15">
      <c r="S39" s="36"/>
      <c r="T39" s="36"/>
      <c r="U39" s="36"/>
      <c r="V39" s="37"/>
      <c r="W39" s="37"/>
      <c r="X39" s="37"/>
    </row>
    <row r="40" spans="19:24" ht="18.75" customHeight="1" x14ac:dyDescent="0.15">
      <c r="S40" s="36"/>
      <c r="T40" s="36"/>
      <c r="U40" s="36"/>
      <c r="V40" s="37"/>
      <c r="W40" s="37"/>
      <c r="X40" s="37"/>
    </row>
    <row r="41" spans="19:24" ht="18.75" customHeight="1" x14ac:dyDescent="0.15">
      <c r="S41" s="36"/>
      <c r="T41" s="36"/>
      <c r="U41" s="36"/>
      <c r="V41" s="37"/>
      <c r="W41" s="37"/>
      <c r="X41" s="37"/>
    </row>
    <row r="42" spans="19:24" ht="18.75" customHeight="1" x14ac:dyDescent="0.15">
      <c r="S42" s="36"/>
      <c r="T42" s="36"/>
      <c r="U42" s="36"/>
      <c r="V42" s="37"/>
      <c r="W42" s="37"/>
      <c r="X42" s="37"/>
    </row>
    <row r="43" spans="19:24" ht="18.75" customHeight="1" x14ac:dyDescent="0.15">
      <c r="S43" s="36"/>
      <c r="T43" s="36"/>
      <c r="U43" s="36"/>
      <c r="V43" s="37"/>
      <c r="W43" s="37"/>
      <c r="X43" s="37"/>
    </row>
    <row r="44" spans="19:24" ht="18.75" customHeight="1" x14ac:dyDescent="0.15">
      <c r="S44" s="36"/>
      <c r="T44" s="36"/>
      <c r="U44" s="36"/>
      <c r="V44" s="37"/>
      <c r="W44" s="37"/>
      <c r="X44" s="37"/>
    </row>
    <row r="45" spans="19:24" ht="18.75" customHeight="1" x14ac:dyDescent="0.15">
      <c r="S45" s="36"/>
      <c r="T45" s="36"/>
      <c r="U45" s="36"/>
      <c r="V45" s="37"/>
      <c r="W45" s="37"/>
      <c r="X45" s="37"/>
    </row>
    <row r="46" spans="19:24" ht="18.75" customHeight="1" x14ac:dyDescent="0.15">
      <c r="S46" s="36"/>
      <c r="T46" s="36"/>
      <c r="U46" s="36"/>
      <c r="V46" s="37"/>
      <c r="W46" s="37"/>
      <c r="X46" s="37"/>
    </row>
    <row r="47" spans="19:24" ht="18.75" customHeight="1" x14ac:dyDescent="0.15">
      <c r="S47" s="36"/>
      <c r="T47" s="36"/>
      <c r="U47" s="36"/>
      <c r="V47" s="37"/>
      <c r="W47" s="37"/>
      <c r="X47" s="37"/>
    </row>
    <row r="48" spans="19: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sheetData>
  <mergeCells count="15">
    <mergeCell ref="A9:A31"/>
    <mergeCell ref="A1:B1"/>
    <mergeCell ref="C1:K1"/>
    <mergeCell ref="K2:M2"/>
    <mergeCell ref="R5:V5"/>
    <mergeCell ref="O6:P6"/>
    <mergeCell ref="R6:T7"/>
    <mergeCell ref="A7:E7"/>
    <mergeCell ref="O7:P7"/>
    <mergeCell ref="I8:J8"/>
    <mergeCell ref="K8:L8"/>
    <mergeCell ref="I9:J15"/>
    <mergeCell ref="I16:J23"/>
    <mergeCell ref="I24:J31"/>
    <mergeCell ref="R9:R26"/>
  </mergeCells>
  <phoneticPr fontId="3"/>
  <printOptions horizontalCentered="1" verticalCentered="1"/>
  <pageMargins left="0.39370078740157483" right="0.39370078740157483" top="0.39370078740157483" bottom="0.39370078740157483" header="0.19685039370078741" footer="0.31496062992125984"/>
  <pageSetup paperSize="12" scale="4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X86"/>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277</v>
      </c>
      <c r="B1" s="218"/>
      <c r="C1" s="219" t="s">
        <v>278</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279</v>
      </c>
      <c r="L2" s="220"/>
      <c r="M2" s="220"/>
      <c r="N2" s="3"/>
      <c r="O2" s="4"/>
      <c r="P2" s="4"/>
      <c r="Q2" s="4"/>
    </row>
    <row r="3" spans="1:24" ht="15.75" customHeight="1" x14ac:dyDescent="0.15">
      <c r="A3" s="1"/>
      <c r="B3" s="1"/>
      <c r="C3" s="2"/>
      <c r="D3" s="5"/>
      <c r="E3" s="2"/>
      <c r="F3" s="6"/>
      <c r="G3" s="7"/>
      <c r="H3" s="7"/>
      <c r="I3" s="2"/>
      <c r="J3" s="8"/>
      <c r="K3" s="9" t="s">
        <v>280</v>
      </c>
      <c r="L3" s="10" t="s">
        <v>281</v>
      </c>
      <c r="M3" s="10" t="s">
        <v>282</v>
      </c>
      <c r="N3" s="11"/>
      <c r="O3" s="4"/>
      <c r="P3" s="4"/>
      <c r="Q3" s="4"/>
    </row>
    <row r="4" spans="1:24" ht="30" customHeight="1" x14ac:dyDescent="0.15">
      <c r="A4" s="1"/>
      <c r="B4" s="1"/>
      <c r="C4" s="2"/>
      <c r="D4" s="5"/>
      <c r="E4" s="2"/>
      <c r="F4" s="6"/>
      <c r="G4" s="7"/>
      <c r="H4" s="7"/>
      <c r="I4" s="2"/>
      <c r="J4" s="12" t="s">
        <v>283</v>
      </c>
      <c r="K4" s="13"/>
      <c r="L4" s="14"/>
      <c r="M4" s="14"/>
      <c r="N4" s="15"/>
      <c r="O4" s="4"/>
      <c r="P4" s="4"/>
      <c r="Q4" s="4"/>
    </row>
    <row r="5" spans="1:24" ht="30" customHeight="1" thickBot="1" x14ac:dyDescent="0.2">
      <c r="A5" s="1"/>
      <c r="B5" s="1"/>
      <c r="C5" s="2"/>
      <c r="D5" s="5"/>
      <c r="E5" s="2"/>
      <c r="F5" s="6"/>
      <c r="G5" s="7"/>
      <c r="H5" s="7"/>
      <c r="I5" s="2"/>
      <c r="J5" s="12" t="s">
        <v>284</v>
      </c>
      <c r="K5" s="13"/>
      <c r="L5" s="14"/>
      <c r="M5" s="14"/>
      <c r="N5" s="15"/>
      <c r="O5" s="4"/>
      <c r="P5" s="4"/>
      <c r="Q5" s="4"/>
      <c r="R5" s="246" t="s">
        <v>8</v>
      </c>
      <c r="S5" s="247"/>
      <c r="T5" s="247"/>
      <c r="U5" s="247"/>
      <c r="V5" s="247"/>
    </row>
    <row r="6" spans="1:24" ht="30" customHeight="1" x14ac:dyDescent="0.15">
      <c r="A6" s="1"/>
      <c r="B6" s="1"/>
      <c r="C6" s="2"/>
      <c r="D6" s="5"/>
      <c r="E6" s="2"/>
      <c r="F6" s="6"/>
      <c r="G6" s="16"/>
      <c r="H6" s="16"/>
      <c r="I6" s="2"/>
      <c r="J6" s="12" t="s">
        <v>285</v>
      </c>
      <c r="K6" s="13"/>
      <c r="L6" s="14"/>
      <c r="M6" s="14"/>
      <c r="N6" s="15"/>
      <c r="O6" s="221" t="s">
        <v>286</v>
      </c>
      <c r="P6" s="222"/>
      <c r="Q6" s="17"/>
      <c r="R6" s="249" t="s">
        <v>11</v>
      </c>
      <c r="S6" s="250"/>
      <c r="T6" s="251"/>
      <c r="U6" s="18" t="s">
        <v>12</v>
      </c>
      <c r="V6" s="18" t="s">
        <v>13</v>
      </c>
      <c r="W6" s="18" t="s">
        <v>14</v>
      </c>
      <c r="X6" s="19" t="s">
        <v>15</v>
      </c>
    </row>
    <row r="7" spans="1:24" ht="24" customHeight="1" thickBot="1" x14ac:dyDescent="0.3">
      <c r="A7" s="223" t="s">
        <v>204</v>
      </c>
      <c r="B7" s="224"/>
      <c r="C7" s="224"/>
      <c r="D7" s="224"/>
      <c r="E7" s="224"/>
      <c r="F7" s="20"/>
      <c r="G7" s="20"/>
      <c r="H7" s="20"/>
      <c r="I7" s="4"/>
      <c r="J7" s="4"/>
      <c r="K7" s="21"/>
      <c r="L7" s="22"/>
      <c r="M7" s="3"/>
      <c r="N7" s="3"/>
      <c r="O7" s="225" t="s">
        <v>287</v>
      </c>
      <c r="P7" s="226"/>
      <c r="Q7" s="23"/>
      <c r="R7" s="252"/>
      <c r="S7" s="253"/>
      <c r="T7" s="254"/>
      <c r="U7" s="9" t="s">
        <v>17</v>
      </c>
      <c r="V7" s="9" t="s">
        <v>95</v>
      </c>
      <c r="W7" s="9" t="s">
        <v>18</v>
      </c>
      <c r="X7" s="24" t="s">
        <v>19</v>
      </c>
    </row>
    <row r="8" spans="1:24" ht="21.75" thickBot="1" x14ac:dyDescent="0.2">
      <c r="A8" s="81"/>
      <c r="B8" s="38" t="s">
        <v>288</v>
      </c>
      <c r="C8" s="38" t="s">
        <v>289</v>
      </c>
      <c r="D8" s="39" t="s">
        <v>290</v>
      </c>
      <c r="E8" s="38" t="s">
        <v>291</v>
      </c>
      <c r="F8" s="40" t="s">
        <v>292</v>
      </c>
      <c r="G8" s="40" t="s">
        <v>293</v>
      </c>
      <c r="H8" s="41" t="s">
        <v>294</v>
      </c>
      <c r="I8" s="230" t="s">
        <v>295</v>
      </c>
      <c r="J8" s="231"/>
      <c r="K8" s="232" t="s">
        <v>296</v>
      </c>
      <c r="L8" s="233"/>
      <c r="M8" s="42" t="s">
        <v>297</v>
      </c>
      <c r="N8" s="43" t="s">
        <v>298</v>
      </c>
      <c r="O8" s="44" t="s">
        <v>299</v>
      </c>
      <c r="P8" s="45" t="s">
        <v>300</v>
      </c>
      <c r="Q8" s="25"/>
      <c r="R8" s="97"/>
      <c r="S8" s="70" t="s">
        <v>20</v>
      </c>
      <c r="T8" s="71" t="s">
        <v>33</v>
      </c>
      <c r="U8" s="72" t="s">
        <v>32</v>
      </c>
      <c r="V8" s="72" t="s">
        <v>34</v>
      </c>
      <c r="W8" s="72" t="s">
        <v>34</v>
      </c>
      <c r="X8" s="73"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62"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44"/>
      <c r="S10" s="95"/>
      <c r="T10" s="76"/>
      <c r="U10" s="76"/>
      <c r="V10" s="77"/>
      <c r="W10" s="77"/>
      <c r="X10" s="102"/>
    </row>
    <row r="11" spans="1:24" ht="18.75" customHeight="1" x14ac:dyDescent="0.15">
      <c r="A11" s="242"/>
      <c r="B11" s="62"/>
      <c r="C11" s="62"/>
      <c r="D11" s="63"/>
      <c r="E11" s="64"/>
      <c r="F11" s="64"/>
      <c r="G11" s="65"/>
      <c r="H11" s="65"/>
      <c r="I11" s="237"/>
      <c r="J11" s="237"/>
      <c r="K11" s="66"/>
      <c r="L11" s="67"/>
      <c r="M11" s="63"/>
      <c r="N11" s="68"/>
      <c r="O11" s="69"/>
      <c r="P11" s="92"/>
      <c r="R11" s="244"/>
      <c r="S11" s="96" t="s">
        <v>262</v>
      </c>
      <c r="T11" s="78" t="s">
        <v>110</v>
      </c>
      <c r="U11" s="78"/>
      <c r="V11" s="79">
        <v>20</v>
      </c>
      <c r="W11" s="79">
        <v>10</v>
      </c>
      <c r="X11" s="103">
        <v>5</v>
      </c>
    </row>
    <row r="12" spans="1:24" ht="18.75" customHeight="1" x14ac:dyDescent="0.15">
      <c r="A12" s="242"/>
      <c r="B12" s="54" t="s">
        <v>164</v>
      </c>
      <c r="C12" s="54" t="s">
        <v>110</v>
      </c>
      <c r="D12" s="55">
        <v>1</v>
      </c>
      <c r="E12" s="56" t="s">
        <v>111</v>
      </c>
      <c r="F12" s="56">
        <f>ROUNDUP(D12*0.75,2)</f>
        <v>0.75</v>
      </c>
      <c r="G12" s="57">
        <f>ROUNDUP((K4*D12)+(K5*D12*0.75)+(K6*(D12*2)),0)</f>
        <v>0</v>
      </c>
      <c r="H12" s="57">
        <f>G12</f>
        <v>0</v>
      </c>
      <c r="I12" s="238" t="s">
        <v>165</v>
      </c>
      <c r="J12" s="239"/>
      <c r="K12" s="58" t="s">
        <v>57</v>
      </c>
      <c r="L12" s="59">
        <f>ROUNDUP((K4*M12)+(K5*M12*0.75)+(K6*(M12*2)),2)</f>
        <v>0</v>
      </c>
      <c r="M12" s="55">
        <v>2</v>
      </c>
      <c r="N12" s="60">
        <f t="shared" ref="N12:N19" si="0">ROUNDUP(M12*0.75,2)</f>
        <v>1.5</v>
      </c>
      <c r="O12" s="61"/>
      <c r="P12" s="91" t="s">
        <v>58</v>
      </c>
      <c r="R12" s="244"/>
      <c r="S12" s="96"/>
      <c r="T12" s="78" t="s">
        <v>64</v>
      </c>
      <c r="U12" s="78"/>
      <c r="V12" s="79">
        <v>20</v>
      </c>
      <c r="W12" s="79">
        <v>20</v>
      </c>
      <c r="X12" s="103">
        <v>15</v>
      </c>
    </row>
    <row r="13" spans="1:24" ht="18.75" customHeight="1" x14ac:dyDescent="0.15">
      <c r="A13" s="242"/>
      <c r="B13" s="54"/>
      <c r="C13" s="54" t="s">
        <v>81</v>
      </c>
      <c r="D13" s="55">
        <v>2</v>
      </c>
      <c r="E13" s="56" t="s">
        <v>51</v>
      </c>
      <c r="F13" s="56">
        <f>ROUNDUP(D13*0.75,2)</f>
        <v>1.5</v>
      </c>
      <c r="G13" s="57">
        <f>ROUNDUP((K4*D13)+(K5*D13*0.75)+(K6*(D13*2)),0)</f>
        <v>0</v>
      </c>
      <c r="H13" s="57">
        <f>G13</f>
        <v>0</v>
      </c>
      <c r="I13" s="236"/>
      <c r="J13" s="236"/>
      <c r="K13" s="58" t="s">
        <v>66</v>
      </c>
      <c r="L13" s="59">
        <f>ROUNDUP((K4*M13)+(K5*M13*0.75)+(K6*(M13*2)),2)</f>
        <v>0</v>
      </c>
      <c r="M13" s="55">
        <v>2</v>
      </c>
      <c r="N13" s="60">
        <f t="shared" si="0"/>
        <v>1.5</v>
      </c>
      <c r="O13" s="61"/>
      <c r="P13" s="91"/>
      <c r="R13" s="244"/>
      <c r="S13" s="96"/>
      <c r="T13" s="78" t="s">
        <v>65</v>
      </c>
      <c r="U13" s="78"/>
      <c r="V13" s="79">
        <v>5</v>
      </c>
      <c r="W13" s="79">
        <v>5</v>
      </c>
      <c r="X13" s="103">
        <v>5</v>
      </c>
    </row>
    <row r="14" spans="1:24" ht="18.75" customHeight="1" x14ac:dyDescent="0.15">
      <c r="A14" s="242"/>
      <c r="B14" s="54"/>
      <c r="C14" s="54" t="s">
        <v>64</v>
      </c>
      <c r="D14" s="55">
        <v>20</v>
      </c>
      <c r="E14" s="56" t="s">
        <v>51</v>
      </c>
      <c r="F14" s="56">
        <f>ROUNDUP(D14*0.75,2)</f>
        <v>15</v>
      </c>
      <c r="G14" s="57">
        <f>ROUNDUP((K4*D14)+(K5*D14*0.75)+(K6*(D14*2)),0)</f>
        <v>0</v>
      </c>
      <c r="H14" s="57">
        <f>G14+(G14*10/100)</f>
        <v>0</v>
      </c>
      <c r="I14" s="236"/>
      <c r="J14" s="236"/>
      <c r="K14" s="58" t="s">
        <v>45</v>
      </c>
      <c r="L14" s="59">
        <f>ROUNDUP((K4*M14)+(K5*M14*0.75)+(K6*(M14*2)),2)</f>
        <v>0</v>
      </c>
      <c r="M14" s="55">
        <v>2</v>
      </c>
      <c r="N14" s="60">
        <f t="shared" si="0"/>
        <v>1.5</v>
      </c>
      <c r="O14" s="61"/>
      <c r="P14" s="91"/>
      <c r="R14" s="244"/>
      <c r="S14" s="96"/>
      <c r="T14" s="78"/>
      <c r="U14" s="161" t="s">
        <v>217</v>
      </c>
      <c r="V14" s="162" t="s">
        <v>50</v>
      </c>
      <c r="W14" s="162" t="s">
        <v>50</v>
      </c>
      <c r="X14" s="163"/>
    </row>
    <row r="15" spans="1:24" ht="18.75" customHeight="1" x14ac:dyDescent="0.15">
      <c r="A15" s="242"/>
      <c r="B15" s="54"/>
      <c r="C15" s="54" t="s">
        <v>65</v>
      </c>
      <c r="D15" s="55">
        <v>5</v>
      </c>
      <c r="E15" s="56" t="s">
        <v>51</v>
      </c>
      <c r="F15" s="56">
        <f>ROUNDUP(D15*0.75,2)</f>
        <v>3.75</v>
      </c>
      <c r="G15" s="57">
        <f>ROUNDUP((K4*D15)+(K5*D15*0.75)+(K6*(D15*2)),0)</f>
        <v>0</v>
      </c>
      <c r="H15" s="57">
        <f>G15+(G15*3/100)</f>
        <v>0</v>
      </c>
      <c r="I15" s="236"/>
      <c r="J15" s="236"/>
      <c r="K15" s="58" t="s">
        <v>56</v>
      </c>
      <c r="L15" s="59">
        <f>ROUNDUP((K4*M15)+(K5*M15*0.75)+(K6*(M15*2)),2)</f>
        <v>0</v>
      </c>
      <c r="M15" s="55">
        <v>0.1</v>
      </c>
      <c r="N15" s="60">
        <f t="shared" si="0"/>
        <v>0.08</v>
      </c>
      <c r="O15" s="61"/>
      <c r="P15" s="91"/>
      <c r="R15" s="244"/>
      <c r="S15" s="96"/>
      <c r="T15" s="78"/>
      <c r="U15" s="161" t="s">
        <v>218</v>
      </c>
      <c r="V15" s="162" t="s">
        <v>47</v>
      </c>
      <c r="W15" s="162" t="s">
        <v>47</v>
      </c>
      <c r="X15" s="163"/>
    </row>
    <row r="16" spans="1:24" ht="18.75" customHeight="1" x14ac:dyDescent="0.15">
      <c r="A16" s="242"/>
      <c r="B16" s="54"/>
      <c r="C16" s="54"/>
      <c r="D16" s="55"/>
      <c r="E16" s="56"/>
      <c r="F16" s="56"/>
      <c r="G16" s="57"/>
      <c r="H16" s="57"/>
      <c r="I16" s="236"/>
      <c r="J16" s="236"/>
      <c r="K16" s="58" t="s">
        <v>132</v>
      </c>
      <c r="L16" s="59">
        <f>ROUNDUP((K4*M16)+(K5*M16*0.75)+(K6*(M16*2)),2)</f>
        <v>0</v>
      </c>
      <c r="M16" s="55">
        <v>1</v>
      </c>
      <c r="N16" s="60">
        <f t="shared" si="0"/>
        <v>0.75</v>
      </c>
      <c r="O16" s="61"/>
      <c r="P16" s="91"/>
      <c r="R16" s="244"/>
      <c r="S16" s="96"/>
      <c r="T16" s="78"/>
      <c r="U16" s="161" t="s">
        <v>219</v>
      </c>
      <c r="V16" s="162" t="s">
        <v>47</v>
      </c>
      <c r="W16" s="162" t="s">
        <v>47</v>
      </c>
      <c r="X16" s="163"/>
    </row>
    <row r="17" spans="1:24" ht="18.75" customHeight="1" x14ac:dyDescent="0.15">
      <c r="A17" s="242"/>
      <c r="B17" s="54"/>
      <c r="C17" s="54"/>
      <c r="D17" s="55"/>
      <c r="E17" s="56"/>
      <c r="F17" s="56"/>
      <c r="G17" s="57"/>
      <c r="H17" s="57"/>
      <c r="I17" s="236"/>
      <c r="J17" s="236"/>
      <c r="K17" s="58" t="s">
        <v>55</v>
      </c>
      <c r="L17" s="59">
        <f>ROUNDUP((K4*M17)+(K5*M17*0.75)+(K6*(M17*2)),2)</f>
        <v>0</v>
      </c>
      <c r="M17" s="55">
        <v>0.5</v>
      </c>
      <c r="N17" s="60">
        <f t="shared" si="0"/>
        <v>0.38</v>
      </c>
      <c r="O17" s="61"/>
      <c r="P17" s="91"/>
      <c r="R17" s="244"/>
      <c r="S17" s="96"/>
      <c r="T17" s="78"/>
      <c r="U17" s="78"/>
      <c r="V17" s="79"/>
      <c r="W17" s="79"/>
      <c r="X17" s="103"/>
    </row>
    <row r="18" spans="1:24" ht="18.75" customHeight="1" x14ac:dyDescent="0.15">
      <c r="A18" s="242"/>
      <c r="B18" s="54"/>
      <c r="C18" s="54"/>
      <c r="D18" s="55"/>
      <c r="E18" s="56"/>
      <c r="F18" s="56"/>
      <c r="G18" s="57"/>
      <c r="H18" s="57"/>
      <c r="I18" s="236"/>
      <c r="J18" s="236"/>
      <c r="K18" s="58" t="s">
        <v>57</v>
      </c>
      <c r="L18" s="59">
        <f>ROUNDUP((K4*M18)+(K5*M18*0.75)+(K6*(M18*2)),2)</f>
        <v>0</v>
      </c>
      <c r="M18" s="55">
        <v>0.2</v>
      </c>
      <c r="N18" s="60">
        <f t="shared" si="0"/>
        <v>0.15</v>
      </c>
      <c r="O18" s="61"/>
      <c r="P18" s="91" t="s">
        <v>58</v>
      </c>
      <c r="R18" s="244"/>
      <c r="S18" s="96"/>
      <c r="T18" s="78"/>
      <c r="U18" s="78"/>
      <c r="V18" s="79"/>
      <c r="W18" s="79"/>
      <c r="X18" s="103"/>
    </row>
    <row r="19" spans="1:24" ht="18.75" customHeight="1" x14ac:dyDescent="0.15">
      <c r="A19" s="242"/>
      <c r="B19" s="54"/>
      <c r="C19" s="54"/>
      <c r="D19" s="55"/>
      <c r="E19" s="56"/>
      <c r="F19" s="56"/>
      <c r="G19" s="57"/>
      <c r="H19" s="57"/>
      <c r="I19" s="236"/>
      <c r="J19" s="236"/>
      <c r="K19" s="58" t="s">
        <v>60</v>
      </c>
      <c r="L19" s="59">
        <f>ROUNDUP((K4*M19)+(K5*M19*0.75)+(K6*(M19*2)),2)</f>
        <v>0</v>
      </c>
      <c r="M19" s="55">
        <v>1</v>
      </c>
      <c r="N19" s="60">
        <f t="shared" si="0"/>
        <v>0.75</v>
      </c>
      <c r="O19" s="61"/>
      <c r="P19" s="91"/>
      <c r="R19" s="244"/>
      <c r="S19" s="95"/>
      <c r="T19" s="76"/>
      <c r="U19" s="76"/>
      <c r="V19" s="77"/>
      <c r="W19" s="77"/>
      <c r="X19" s="102"/>
    </row>
    <row r="20" spans="1:24" ht="18.75" customHeight="1" x14ac:dyDescent="0.15">
      <c r="A20" s="242"/>
      <c r="B20" s="54"/>
      <c r="C20" s="54"/>
      <c r="D20" s="55"/>
      <c r="E20" s="56"/>
      <c r="F20" s="56"/>
      <c r="G20" s="57"/>
      <c r="H20" s="57"/>
      <c r="I20" s="236"/>
      <c r="J20" s="236"/>
      <c r="K20" s="58"/>
      <c r="L20" s="59"/>
      <c r="M20" s="55"/>
      <c r="N20" s="60"/>
      <c r="O20" s="61"/>
      <c r="P20" s="91"/>
      <c r="R20" s="244"/>
      <c r="S20" s="96" t="s">
        <v>263</v>
      </c>
      <c r="T20" s="78" t="s">
        <v>133</v>
      </c>
      <c r="U20" s="78"/>
      <c r="V20" s="79">
        <v>30</v>
      </c>
      <c r="W20" s="79">
        <v>20</v>
      </c>
      <c r="X20" s="103">
        <v>20</v>
      </c>
    </row>
    <row r="21" spans="1:24" ht="18.75" customHeight="1" x14ac:dyDescent="0.15">
      <c r="A21" s="242"/>
      <c r="B21" s="62"/>
      <c r="C21" s="62"/>
      <c r="D21" s="63"/>
      <c r="E21" s="64"/>
      <c r="F21" s="64"/>
      <c r="G21" s="65"/>
      <c r="H21" s="65"/>
      <c r="I21" s="237"/>
      <c r="J21" s="237"/>
      <c r="K21" s="66"/>
      <c r="L21" s="67"/>
      <c r="M21" s="63"/>
      <c r="N21" s="68"/>
      <c r="O21" s="69"/>
      <c r="P21" s="92"/>
      <c r="R21" s="244"/>
      <c r="S21" s="96"/>
      <c r="T21" s="78"/>
      <c r="U21" s="78" t="s">
        <v>49</v>
      </c>
      <c r="V21" s="79" t="s">
        <v>50</v>
      </c>
      <c r="W21" s="79" t="s">
        <v>50</v>
      </c>
      <c r="X21" s="103"/>
    </row>
    <row r="22" spans="1:24" ht="18.75" customHeight="1" x14ac:dyDescent="0.15">
      <c r="A22" s="242"/>
      <c r="B22" s="54" t="s">
        <v>166</v>
      </c>
      <c r="C22" s="54" t="s">
        <v>133</v>
      </c>
      <c r="D22" s="55">
        <v>30</v>
      </c>
      <c r="E22" s="56" t="s">
        <v>51</v>
      </c>
      <c r="F22" s="56">
        <f>ROUNDUP(D22*0.75,2)</f>
        <v>22.5</v>
      </c>
      <c r="G22" s="57">
        <f>ROUNDUP((K4*D22)+(K5*D22*0.75)+(K6*(D22*2)),0)</f>
        <v>0</v>
      </c>
      <c r="H22" s="57">
        <f>G22+(G22*10/100)</f>
        <v>0</v>
      </c>
      <c r="I22" s="238" t="s">
        <v>167</v>
      </c>
      <c r="J22" s="239"/>
      <c r="K22" s="58" t="s">
        <v>60</v>
      </c>
      <c r="L22" s="59">
        <f>ROUNDUP((K4*M22)+(K5*M22*0.75)+(K6*(M22*2)),2)</f>
        <v>0</v>
      </c>
      <c r="M22" s="55">
        <v>30</v>
      </c>
      <c r="N22" s="60">
        <f t="shared" ref="N22:N27" si="1">ROUNDUP(M22*0.75,2)</f>
        <v>22.5</v>
      </c>
      <c r="O22" s="61"/>
      <c r="P22" s="91"/>
      <c r="R22" s="244"/>
      <c r="S22" s="96"/>
      <c r="T22" s="78"/>
      <c r="U22" s="78"/>
      <c r="V22" s="79"/>
      <c r="W22" s="79"/>
      <c r="X22" s="103"/>
    </row>
    <row r="23" spans="1:24" ht="18.75" customHeight="1" x14ac:dyDescent="0.15">
      <c r="A23" s="242"/>
      <c r="B23" s="54"/>
      <c r="C23" s="54" t="s">
        <v>92</v>
      </c>
      <c r="D23" s="55">
        <v>5</v>
      </c>
      <c r="E23" s="56" t="s">
        <v>51</v>
      </c>
      <c r="F23" s="56">
        <f>ROUNDUP(D23*0.75,2)</f>
        <v>3.75</v>
      </c>
      <c r="G23" s="57">
        <f>ROUNDUP((K4*D23)+(K5*D23*0.75)+(K6*(D23*2)),0)</f>
        <v>0</v>
      </c>
      <c r="H23" s="57">
        <f>G23+(G23*40/100)</f>
        <v>0</v>
      </c>
      <c r="I23" s="236"/>
      <c r="J23" s="236"/>
      <c r="K23" s="58" t="s">
        <v>45</v>
      </c>
      <c r="L23" s="59">
        <f>ROUNDUP((K4*M23)+(K5*M23*0.75)+(K6*(M23*2)),2)</f>
        <v>0</v>
      </c>
      <c r="M23" s="55">
        <v>1</v>
      </c>
      <c r="N23" s="60">
        <f t="shared" si="1"/>
        <v>0.75</v>
      </c>
      <c r="O23" s="61"/>
      <c r="P23" s="91"/>
      <c r="R23" s="244"/>
      <c r="S23" s="96"/>
      <c r="T23" s="78"/>
      <c r="U23" s="78"/>
      <c r="V23" s="79"/>
      <c r="W23" s="79"/>
      <c r="X23" s="103"/>
    </row>
    <row r="24" spans="1:24" ht="18.75" customHeight="1" x14ac:dyDescent="0.15">
      <c r="A24" s="242"/>
      <c r="B24" s="54"/>
      <c r="C24" s="54" t="s">
        <v>168</v>
      </c>
      <c r="D24" s="55">
        <v>10</v>
      </c>
      <c r="E24" s="56" t="s">
        <v>51</v>
      </c>
      <c r="F24" s="56">
        <f>ROUNDUP(D24*0.75,2)</f>
        <v>7.5</v>
      </c>
      <c r="G24" s="57">
        <f>ROUNDUP((K4*D24)+(K5*D24*0.75)+(K6*(D24*2)),0)</f>
        <v>0</v>
      </c>
      <c r="H24" s="57">
        <f>G24</f>
        <v>0</v>
      </c>
      <c r="I24" s="236"/>
      <c r="J24" s="236"/>
      <c r="K24" s="58" t="s">
        <v>60</v>
      </c>
      <c r="L24" s="59">
        <f>ROUNDUP((K4*M24)+(K5*M24*0.75)+(K6*(M24*2)),2)</f>
        <v>0</v>
      </c>
      <c r="M24" s="55">
        <v>20</v>
      </c>
      <c r="N24" s="60">
        <f t="shared" si="1"/>
        <v>15</v>
      </c>
      <c r="O24" s="61"/>
      <c r="P24" s="91"/>
      <c r="R24" s="244"/>
      <c r="S24" s="96"/>
      <c r="T24" s="78"/>
      <c r="U24" s="78"/>
      <c r="V24" s="79"/>
      <c r="W24" s="79"/>
      <c r="X24" s="103"/>
    </row>
    <row r="25" spans="1:24" ht="18.75" customHeight="1" x14ac:dyDescent="0.15">
      <c r="A25" s="242"/>
      <c r="B25" s="54"/>
      <c r="C25" s="54" t="s">
        <v>85</v>
      </c>
      <c r="D25" s="55">
        <v>5</v>
      </c>
      <c r="E25" s="56" t="s">
        <v>51</v>
      </c>
      <c r="F25" s="56">
        <f>ROUNDUP(D25*0.75,2)</f>
        <v>3.75</v>
      </c>
      <c r="G25" s="57">
        <f>ROUNDUP((K4*D25)+(K5*D25*0.75)+(K6*(D25*2)),0)</f>
        <v>0</v>
      </c>
      <c r="H25" s="57">
        <f>G25</f>
        <v>0</v>
      </c>
      <c r="I25" s="236"/>
      <c r="J25" s="236"/>
      <c r="K25" s="58" t="s">
        <v>55</v>
      </c>
      <c r="L25" s="59">
        <f>ROUNDUP((K4*M25)+(K5*M25*0.75)+(K6*(M25*2)),2)</f>
        <v>0</v>
      </c>
      <c r="M25" s="55">
        <v>1</v>
      </c>
      <c r="N25" s="60">
        <f t="shared" si="1"/>
        <v>0.75</v>
      </c>
      <c r="O25" s="61"/>
      <c r="P25" s="91"/>
      <c r="R25" s="244"/>
      <c r="S25" s="96"/>
      <c r="T25" s="78"/>
      <c r="U25" s="78"/>
      <c r="V25" s="79"/>
      <c r="W25" s="79"/>
      <c r="X25" s="103"/>
    </row>
    <row r="26" spans="1:24" ht="18.75" customHeight="1" x14ac:dyDescent="0.15">
      <c r="A26" s="242"/>
      <c r="B26" s="54"/>
      <c r="C26" s="54"/>
      <c r="D26" s="55"/>
      <c r="E26" s="56"/>
      <c r="F26" s="56"/>
      <c r="G26" s="57"/>
      <c r="H26" s="57"/>
      <c r="I26" s="236"/>
      <c r="J26" s="236"/>
      <c r="K26" s="58" t="s">
        <v>57</v>
      </c>
      <c r="L26" s="59">
        <f>ROUNDUP((K4*M26)+(K5*M26*0.75)+(K6*(M26*2)),2)</f>
        <v>0</v>
      </c>
      <c r="M26" s="55">
        <v>1.5</v>
      </c>
      <c r="N26" s="60">
        <f t="shared" si="1"/>
        <v>1.1300000000000001</v>
      </c>
      <c r="O26" s="61"/>
      <c r="P26" s="91" t="s">
        <v>58</v>
      </c>
      <c r="R26" s="244"/>
      <c r="S26" s="96"/>
      <c r="T26" s="78"/>
      <c r="U26" s="78"/>
      <c r="V26" s="79"/>
      <c r="W26" s="79"/>
      <c r="X26" s="103"/>
    </row>
    <row r="27" spans="1:24" ht="18.75" customHeight="1" x14ac:dyDescent="0.15">
      <c r="A27" s="242"/>
      <c r="B27" s="54"/>
      <c r="C27" s="54"/>
      <c r="D27" s="55"/>
      <c r="E27" s="56"/>
      <c r="F27" s="56"/>
      <c r="G27" s="57"/>
      <c r="H27" s="57"/>
      <c r="I27" s="236"/>
      <c r="J27" s="236"/>
      <c r="K27" s="58" t="s">
        <v>83</v>
      </c>
      <c r="L27" s="59">
        <f>ROUNDUP((K4*M27)+(K5*M27*0.75)+(K6*(M27*2)),2)</f>
        <v>0</v>
      </c>
      <c r="M27" s="55">
        <v>1</v>
      </c>
      <c r="N27" s="60">
        <f t="shared" si="1"/>
        <v>0.75</v>
      </c>
      <c r="O27" s="61"/>
      <c r="P27" s="91"/>
      <c r="R27" s="244"/>
      <c r="S27" s="96"/>
      <c r="T27" s="78"/>
      <c r="U27" s="78"/>
      <c r="V27" s="79"/>
      <c r="W27" s="79"/>
      <c r="X27" s="103"/>
    </row>
    <row r="28" spans="1:24" ht="18.75" customHeight="1" x14ac:dyDescent="0.15">
      <c r="A28" s="242"/>
      <c r="B28" s="54"/>
      <c r="C28" s="54"/>
      <c r="D28" s="55"/>
      <c r="E28" s="56"/>
      <c r="F28" s="56"/>
      <c r="G28" s="57"/>
      <c r="H28" s="57"/>
      <c r="I28" s="236"/>
      <c r="J28" s="236"/>
      <c r="K28" s="58"/>
      <c r="L28" s="59"/>
      <c r="M28" s="55"/>
      <c r="N28" s="60"/>
      <c r="O28" s="61"/>
      <c r="P28" s="91"/>
      <c r="R28" s="244"/>
      <c r="S28" s="95"/>
      <c r="T28" s="76"/>
      <c r="U28" s="76"/>
      <c r="V28" s="77"/>
      <c r="W28" s="77"/>
      <c r="X28" s="102"/>
    </row>
    <row r="29" spans="1:24" ht="18.75" customHeight="1" x14ac:dyDescent="0.15">
      <c r="A29" s="242"/>
      <c r="B29" s="62"/>
      <c r="C29" s="62"/>
      <c r="D29" s="63"/>
      <c r="E29" s="64"/>
      <c r="F29" s="64"/>
      <c r="G29" s="65"/>
      <c r="H29" s="65"/>
      <c r="I29" s="237"/>
      <c r="J29" s="237"/>
      <c r="K29" s="66"/>
      <c r="L29" s="67"/>
      <c r="M29" s="63"/>
      <c r="N29" s="68"/>
      <c r="O29" s="69"/>
      <c r="P29" s="92"/>
      <c r="R29" s="244"/>
      <c r="S29" s="96" t="s">
        <v>90</v>
      </c>
      <c r="T29" s="78" t="s">
        <v>42</v>
      </c>
      <c r="U29" s="78"/>
      <c r="V29" s="79">
        <v>20</v>
      </c>
      <c r="W29" s="79">
        <v>15</v>
      </c>
      <c r="X29" s="103">
        <v>10</v>
      </c>
    </row>
    <row r="30" spans="1:24" ht="18.75" customHeight="1" x14ac:dyDescent="0.15">
      <c r="A30" s="242"/>
      <c r="B30" s="54" t="s">
        <v>90</v>
      </c>
      <c r="C30" s="54" t="s">
        <v>42</v>
      </c>
      <c r="D30" s="55">
        <v>20</v>
      </c>
      <c r="E30" s="56" t="s">
        <v>51</v>
      </c>
      <c r="F30" s="56">
        <f>ROUNDUP(D30*0.75,2)</f>
        <v>15</v>
      </c>
      <c r="G30" s="57">
        <f>ROUNDUP((K4*D30)+(K5*D30*0.75)+(K6*(D30*2)),0)</f>
        <v>0</v>
      </c>
      <c r="H30" s="57">
        <f>G30+(G30*6/100)</f>
        <v>0</v>
      </c>
      <c r="I30" s="238" t="s">
        <v>68</v>
      </c>
      <c r="J30" s="239"/>
      <c r="K30" s="58" t="s">
        <v>60</v>
      </c>
      <c r="L30" s="59">
        <f>ROUNDUP((K4*M30)+(K5*M30*0.75)+(K6*(M30*2)),2)</f>
        <v>0</v>
      </c>
      <c r="M30" s="55">
        <v>100</v>
      </c>
      <c r="N30" s="60">
        <f>ROUNDUP(M30*0.75,2)</f>
        <v>75</v>
      </c>
      <c r="O30" s="61"/>
      <c r="P30" s="91"/>
      <c r="R30" s="244"/>
      <c r="S30" s="96"/>
      <c r="T30" s="78"/>
      <c r="U30" s="78" t="s">
        <v>49</v>
      </c>
      <c r="V30" s="79" t="s">
        <v>50</v>
      </c>
      <c r="W30" s="79" t="s">
        <v>50</v>
      </c>
      <c r="X30" s="103"/>
    </row>
    <row r="31" spans="1:24" ht="18.75" customHeight="1" x14ac:dyDescent="0.15">
      <c r="A31" s="242"/>
      <c r="B31" s="54"/>
      <c r="C31" s="54" t="s">
        <v>71</v>
      </c>
      <c r="D31" s="55">
        <v>3</v>
      </c>
      <c r="E31" s="56" t="s">
        <v>51</v>
      </c>
      <c r="F31" s="56">
        <f>ROUNDUP(D31*0.75,2)</f>
        <v>2.25</v>
      </c>
      <c r="G31" s="57">
        <f>ROUNDUP((K4*D31)+(K5*D31*0.75)+(K6*(D31*2)),0)</f>
        <v>0</v>
      </c>
      <c r="H31" s="57">
        <f>G31</f>
        <v>0</v>
      </c>
      <c r="I31" s="236"/>
      <c r="J31" s="236"/>
      <c r="K31" s="58" t="s">
        <v>56</v>
      </c>
      <c r="L31" s="59">
        <f>ROUNDUP((K4*M31)+(K5*M31*0.75)+(K6*(M31*2)),2)</f>
        <v>0</v>
      </c>
      <c r="M31" s="55">
        <v>0.1</v>
      </c>
      <c r="N31" s="60">
        <f>ROUNDUP(M31*0.75,2)</f>
        <v>0.08</v>
      </c>
      <c r="O31" s="61"/>
      <c r="P31" s="91"/>
      <c r="R31" s="244"/>
      <c r="S31" s="96"/>
      <c r="T31" s="78"/>
      <c r="U31" s="78" t="s">
        <v>48</v>
      </c>
      <c r="V31" s="79" t="s">
        <v>47</v>
      </c>
      <c r="W31" s="79" t="s">
        <v>47</v>
      </c>
      <c r="X31" s="103"/>
    </row>
    <row r="32" spans="1:24" ht="18.75" customHeight="1" x14ac:dyDescent="0.15">
      <c r="A32" s="242"/>
      <c r="B32" s="54"/>
      <c r="C32" s="54"/>
      <c r="D32" s="55"/>
      <c r="E32" s="56"/>
      <c r="F32" s="56"/>
      <c r="G32" s="57"/>
      <c r="H32" s="57"/>
      <c r="I32" s="236"/>
      <c r="J32" s="236"/>
      <c r="K32" s="58" t="s">
        <v>57</v>
      </c>
      <c r="L32" s="59">
        <f>ROUNDUP((K4*M32)+(K5*M32*0.75)+(K6*(M32*2)),2)</f>
        <v>0</v>
      </c>
      <c r="M32" s="55">
        <v>0.5</v>
      </c>
      <c r="N32" s="60">
        <f>ROUNDUP(M32*0.75,2)</f>
        <v>0.38</v>
      </c>
      <c r="O32" s="61"/>
      <c r="P32" s="91" t="s">
        <v>58</v>
      </c>
      <c r="R32" s="244"/>
      <c r="S32" s="96"/>
      <c r="T32" s="78"/>
      <c r="U32" s="78"/>
      <c r="V32" s="79"/>
      <c r="W32" s="79"/>
      <c r="X32" s="103"/>
    </row>
    <row r="33" spans="1:24" ht="18.75" customHeight="1" x14ac:dyDescent="0.15">
      <c r="A33" s="242"/>
      <c r="B33" s="54"/>
      <c r="C33" s="54"/>
      <c r="D33" s="55"/>
      <c r="E33" s="56"/>
      <c r="F33" s="56"/>
      <c r="G33" s="57"/>
      <c r="H33" s="57"/>
      <c r="I33" s="236"/>
      <c r="J33" s="236"/>
      <c r="K33" s="58"/>
      <c r="L33" s="59"/>
      <c r="M33" s="55"/>
      <c r="N33" s="60"/>
      <c r="O33" s="61"/>
      <c r="P33" s="91"/>
      <c r="R33" s="244"/>
      <c r="S33" s="95"/>
      <c r="T33" s="76"/>
      <c r="U33" s="76"/>
      <c r="V33" s="77"/>
      <c r="W33" s="77"/>
      <c r="X33" s="102"/>
    </row>
    <row r="34" spans="1:24" ht="18.75" customHeight="1" thickBot="1" x14ac:dyDescent="0.2">
      <c r="A34" s="242"/>
      <c r="B34" s="62"/>
      <c r="C34" s="62"/>
      <c r="D34" s="63"/>
      <c r="E34" s="64"/>
      <c r="F34" s="64"/>
      <c r="G34" s="65"/>
      <c r="H34" s="65"/>
      <c r="I34" s="237"/>
      <c r="J34" s="237"/>
      <c r="K34" s="66"/>
      <c r="L34" s="67"/>
      <c r="M34" s="63"/>
      <c r="N34" s="68"/>
      <c r="O34" s="69"/>
      <c r="P34" s="92"/>
      <c r="R34" s="245"/>
      <c r="S34" s="98" t="s">
        <v>115</v>
      </c>
      <c r="T34" s="99" t="s">
        <v>116</v>
      </c>
      <c r="U34" s="99"/>
      <c r="V34" s="100">
        <v>0</v>
      </c>
      <c r="W34" s="100">
        <v>0</v>
      </c>
      <c r="X34" s="104">
        <v>0</v>
      </c>
    </row>
    <row r="35" spans="1:24" ht="18.75" customHeight="1" x14ac:dyDescent="0.15">
      <c r="A35" s="242"/>
      <c r="B35" s="54" t="s">
        <v>115</v>
      </c>
      <c r="C35" s="54" t="s">
        <v>116</v>
      </c>
      <c r="D35" s="80">
        <v>0.16666666666666666</v>
      </c>
      <c r="E35" s="56" t="s">
        <v>54</v>
      </c>
      <c r="F35" s="56">
        <f>ROUNDUP(D35*0.75,2)</f>
        <v>0.13</v>
      </c>
      <c r="G35" s="57">
        <f>ROUNDUP((K4*D35)+(K5*D35*0.75)+(K6*(D35*2)),0)</f>
        <v>0</v>
      </c>
      <c r="H35" s="57">
        <f>G35</f>
        <v>0</v>
      </c>
      <c r="I35" s="238" t="s">
        <v>73</v>
      </c>
      <c r="J35" s="239"/>
      <c r="K35" s="58"/>
      <c r="L35" s="59"/>
      <c r="M35" s="55"/>
      <c r="N35" s="60"/>
      <c r="O35" s="61"/>
      <c r="P35" s="91"/>
    </row>
    <row r="36" spans="1:24" ht="18.75" customHeight="1" x14ac:dyDescent="0.15">
      <c r="A36" s="242"/>
      <c r="B36" s="54"/>
      <c r="C36" s="54"/>
      <c r="D36" s="55"/>
      <c r="E36" s="56"/>
      <c r="F36" s="56"/>
      <c r="G36" s="57"/>
      <c r="H36" s="57"/>
      <c r="I36" s="236"/>
      <c r="J36" s="236"/>
      <c r="K36" s="58"/>
      <c r="L36" s="59"/>
      <c r="M36" s="55"/>
      <c r="N36" s="60"/>
      <c r="O36" s="61"/>
      <c r="P36" s="91"/>
    </row>
    <row r="37" spans="1:24" ht="18.75" customHeight="1" thickBot="1" x14ac:dyDescent="0.2">
      <c r="A37" s="243"/>
      <c r="B37" s="82"/>
      <c r="C37" s="82"/>
      <c r="D37" s="83"/>
      <c r="E37" s="84"/>
      <c r="F37" s="84"/>
      <c r="G37" s="85"/>
      <c r="H37" s="85"/>
      <c r="I37" s="240"/>
      <c r="J37" s="240"/>
      <c r="K37" s="86"/>
      <c r="L37" s="87"/>
      <c r="M37" s="83"/>
      <c r="N37" s="88"/>
      <c r="O37" s="89"/>
      <c r="P37" s="93"/>
    </row>
    <row r="43" spans="1:24" ht="18.75" customHeight="1" x14ac:dyDescent="0.15">
      <c r="S43" s="36"/>
      <c r="T43" s="36"/>
      <c r="U43" s="36"/>
      <c r="V43" s="37"/>
      <c r="W43" s="37"/>
      <c r="X43" s="37"/>
    </row>
    <row r="44" spans="1:24" ht="18.75" customHeight="1" x14ac:dyDescent="0.15">
      <c r="S44" s="36"/>
      <c r="T44" s="36"/>
      <c r="U44" s="36"/>
      <c r="V44" s="37"/>
      <c r="W44" s="37"/>
      <c r="X44" s="37"/>
    </row>
    <row r="45" spans="1:24" ht="18.75" customHeight="1" x14ac:dyDescent="0.15">
      <c r="S45" s="36"/>
      <c r="T45" s="36"/>
      <c r="U45" s="36"/>
      <c r="V45" s="37"/>
      <c r="W45" s="37"/>
      <c r="X45" s="37"/>
    </row>
    <row r="46" spans="1:24" ht="18.75" customHeight="1" x14ac:dyDescent="0.15">
      <c r="S46" s="36"/>
      <c r="T46" s="36"/>
      <c r="U46" s="36"/>
      <c r="V46" s="37"/>
      <c r="W46" s="37"/>
      <c r="X46" s="37"/>
    </row>
    <row r="47" spans="1:24" ht="18.75" customHeight="1" x14ac:dyDescent="0.15">
      <c r="S47" s="36"/>
      <c r="T47" s="36"/>
      <c r="U47" s="36"/>
      <c r="V47" s="37"/>
      <c r="W47" s="37"/>
      <c r="X47" s="37"/>
    </row>
    <row r="48" spans="1: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sheetData>
  <mergeCells count="17">
    <mergeCell ref="R9:R34"/>
    <mergeCell ref="I8:J8"/>
    <mergeCell ref="K8:L8"/>
    <mergeCell ref="I9:J11"/>
    <mergeCell ref="I12:J21"/>
    <mergeCell ref="I30:J34"/>
    <mergeCell ref="R5:V5"/>
    <mergeCell ref="O6:P6"/>
    <mergeCell ref="R6:T7"/>
    <mergeCell ref="A7:E7"/>
    <mergeCell ref="O7:P7"/>
    <mergeCell ref="A9:A37"/>
    <mergeCell ref="I22:J29"/>
    <mergeCell ref="A1:B1"/>
    <mergeCell ref="C1:K1"/>
    <mergeCell ref="K2:M2"/>
    <mergeCell ref="I35:J37"/>
  </mergeCells>
  <phoneticPr fontId="3"/>
  <printOptions horizontalCentered="1" verticalCentered="1"/>
  <pageMargins left="0.39370078740157483" right="0.39370078740157483" top="0.39370078740157483" bottom="0.39370078740157483" header="0.19685039370078741" footer="0.31496062992125984"/>
  <pageSetup paperSize="12" scale="4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X105"/>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46" t="s">
        <v>8</v>
      </c>
      <c r="S5" s="247"/>
      <c r="T5" s="247"/>
      <c r="U5" s="247"/>
      <c r="V5" s="247"/>
    </row>
    <row r="6" spans="1:24" ht="30" customHeight="1" x14ac:dyDescent="0.15">
      <c r="A6" s="1"/>
      <c r="B6" s="1"/>
      <c r="C6" s="2"/>
      <c r="D6" s="5"/>
      <c r="E6" s="2"/>
      <c r="F6" s="6"/>
      <c r="G6" s="16"/>
      <c r="H6" s="16"/>
      <c r="I6" s="2"/>
      <c r="J6" s="12" t="s">
        <v>9</v>
      </c>
      <c r="K6" s="13"/>
      <c r="L6" s="14"/>
      <c r="M6" s="14"/>
      <c r="N6" s="15"/>
      <c r="O6" s="221" t="s">
        <v>10</v>
      </c>
      <c r="P6" s="222"/>
      <c r="Q6" s="17"/>
      <c r="R6" s="249" t="s">
        <v>11</v>
      </c>
      <c r="S6" s="250"/>
      <c r="T6" s="251"/>
      <c r="U6" s="18" t="s">
        <v>12</v>
      </c>
      <c r="V6" s="18" t="s">
        <v>13</v>
      </c>
      <c r="W6" s="18" t="s">
        <v>14</v>
      </c>
      <c r="X6" s="19" t="s">
        <v>15</v>
      </c>
    </row>
    <row r="7" spans="1:24" ht="24" customHeight="1" thickBot="1" x14ac:dyDescent="0.3">
      <c r="A7" s="223" t="s">
        <v>205</v>
      </c>
      <c r="B7" s="224"/>
      <c r="C7" s="224"/>
      <c r="D7" s="224"/>
      <c r="E7" s="224"/>
      <c r="F7" s="20"/>
      <c r="G7" s="20"/>
      <c r="H7" s="20"/>
      <c r="I7" s="4"/>
      <c r="J7" s="4"/>
      <c r="K7" s="21"/>
      <c r="L7" s="22"/>
      <c r="M7" s="3"/>
      <c r="N7" s="3"/>
      <c r="O7" s="225" t="s">
        <v>94</v>
      </c>
      <c r="P7" s="226"/>
      <c r="Q7" s="23"/>
      <c r="R7" s="252"/>
      <c r="S7" s="253"/>
      <c r="T7" s="254"/>
      <c r="U7" s="9" t="s">
        <v>17</v>
      </c>
      <c r="V7" s="9" t="s">
        <v>95</v>
      </c>
      <c r="W7" s="9" t="s">
        <v>18</v>
      </c>
      <c r="X7" s="24"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97"/>
      <c r="S8" s="70" t="s">
        <v>20</v>
      </c>
      <c r="T8" s="71" t="s">
        <v>33</v>
      </c>
      <c r="U8" s="72" t="s">
        <v>32</v>
      </c>
      <c r="V8" s="72" t="s">
        <v>34</v>
      </c>
      <c r="W8" s="72" t="s">
        <v>34</v>
      </c>
      <c r="X8" s="73" t="s">
        <v>34</v>
      </c>
    </row>
    <row r="9" spans="1:24" ht="18.75" customHeight="1" x14ac:dyDescent="0.15">
      <c r="A9" s="241" t="s">
        <v>76</v>
      </c>
      <c r="B9" s="46" t="s">
        <v>170</v>
      </c>
      <c r="C9" s="46" t="s">
        <v>117</v>
      </c>
      <c r="D9" s="47">
        <v>40</v>
      </c>
      <c r="E9" s="48" t="s">
        <v>51</v>
      </c>
      <c r="F9" s="48">
        <f t="shared" ref="F9:F14" si="0">ROUNDUP(D9*0.75,2)</f>
        <v>30</v>
      </c>
      <c r="G9" s="49">
        <f>ROUNDUP((K4*D9)+(K5*D9*0.75)+(K6*(D9*2)),0)</f>
        <v>0</v>
      </c>
      <c r="H9" s="49">
        <f>G9</f>
        <v>0</v>
      </c>
      <c r="I9" s="234" t="s">
        <v>171</v>
      </c>
      <c r="J9" s="235"/>
      <c r="K9" s="50" t="s">
        <v>59</v>
      </c>
      <c r="L9" s="51">
        <f>ROUNDUP((K4*M9)+(K5*M9*0.75)+(K6*(M9*2)),2)</f>
        <v>0</v>
      </c>
      <c r="M9" s="47">
        <v>1</v>
      </c>
      <c r="N9" s="52">
        <f t="shared" ref="N9:N16" si="1">ROUNDUP(M9*0.75,2)</f>
        <v>0.75</v>
      </c>
      <c r="O9" s="53" t="s">
        <v>118</v>
      </c>
      <c r="P9" s="90"/>
      <c r="R9" s="262" t="s">
        <v>76</v>
      </c>
      <c r="S9" s="94" t="s">
        <v>227</v>
      </c>
      <c r="T9" s="74" t="s">
        <v>117</v>
      </c>
      <c r="U9" s="74"/>
      <c r="V9" s="75">
        <v>20</v>
      </c>
      <c r="W9" s="75">
        <v>10</v>
      </c>
      <c r="X9" s="101">
        <v>10</v>
      </c>
    </row>
    <row r="10" spans="1:24" ht="18.75" customHeight="1" x14ac:dyDescent="0.15">
      <c r="A10" s="242"/>
      <c r="B10" s="54"/>
      <c r="C10" s="54" t="s">
        <v>63</v>
      </c>
      <c r="D10" s="55">
        <v>20</v>
      </c>
      <c r="E10" s="56" t="s">
        <v>51</v>
      </c>
      <c r="F10" s="56">
        <f t="shared" si="0"/>
        <v>15</v>
      </c>
      <c r="G10" s="57">
        <f>ROUNDUP((K4*D10)+(K5*D10*0.75)+(K6*(D10*2)),0)</f>
        <v>0</v>
      </c>
      <c r="H10" s="57">
        <f>G10</f>
        <v>0</v>
      </c>
      <c r="I10" s="236"/>
      <c r="J10" s="236"/>
      <c r="K10" s="58" t="s">
        <v>83</v>
      </c>
      <c r="L10" s="59">
        <f>ROUNDUP((K4*M10)+(K5*M10*0.75)+(K6*(M10*2)),2)</f>
        <v>0</v>
      </c>
      <c r="M10" s="55">
        <v>1</v>
      </c>
      <c r="N10" s="60">
        <f t="shared" si="1"/>
        <v>0.75</v>
      </c>
      <c r="O10" s="61"/>
      <c r="P10" s="91"/>
      <c r="R10" s="244"/>
      <c r="S10" s="96"/>
      <c r="T10" s="78" t="s">
        <v>43</v>
      </c>
      <c r="U10" s="78"/>
      <c r="V10" s="148" t="s">
        <v>228</v>
      </c>
      <c r="W10" s="79" t="s">
        <v>44</v>
      </c>
      <c r="X10" s="103"/>
    </row>
    <row r="11" spans="1:24" ht="18.75" customHeight="1" x14ac:dyDescent="0.15">
      <c r="A11" s="242"/>
      <c r="B11" s="54"/>
      <c r="C11" s="54" t="s">
        <v>43</v>
      </c>
      <c r="D11" s="80">
        <v>0.5</v>
      </c>
      <c r="E11" s="56" t="s">
        <v>54</v>
      </c>
      <c r="F11" s="56">
        <f t="shared" si="0"/>
        <v>0.38</v>
      </c>
      <c r="G11" s="57">
        <f>ROUNDUP((K4*D11)+(K5*D11*0.75)+(K6*(D11*2)),0)</f>
        <v>0</v>
      </c>
      <c r="H11" s="57">
        <f>G11</f>
        <v>0</v>
      </c>
      <c r="I11" s="236"/>
      <c r="J11" s="236"/>
      <c r="K11" s="58" t="s">
        <v>57</v>
      </c>
      <c r="L11" s="59">
        <f>ROUNDUP((K4*M11)+(K5*M11*0.75)+(K6*(M11*2)),2)</f>
        <v>0</v>
      </c>
      <c r="M11" s="55">
        <v>3.5</v>
      </c>
      <c r="N11" s="60">
        <f t="shared" si="1"/>
        <v>2.63</v>
      </c>
      <c r="O11" s="61" t="s">
        <v>53</v>
      </c>
      <c r="P11" s="91" t="s">
        <v>58</v>
      </c>
      <c r="R11" s="244"/>
      <c r="S11" s="96"/>
      <c r="T11" s="78"/>
      <c r="U11" s="120" t="s">
        <v>217</v>
      </c>
      <c r="V11" s="121" t="s">
        <v>50</v>
      </c>
      <c r="W11" s="121" t="s">
        <v>50</v>
      </c>
      <c r="X11" s="103"/>
    </row>
    <row r="12" spans="1:24" ht="18.75" customHeight="1" x14ac:dyDescent="0.15">
      <c r="A12" s="242"/>
      <c r="B12" s="54"/>
      <c r="C12" s="54" t="s">
        <v>172</v>
      </c>
      <c r="D12" s="55">
        <v>20</v>
      </c>
      <c r="E12" s="56" t="s">
        <v>51</v>
      </c>
      <c r="F12" s="56">
        <f t="shared" si="0"/>
        <v>15</v>
      </c>
      <c r="G12" s="57">
        <f>ROUNDUP((K4*D12)+(K5*D12*0.75)+(K6*(D12*2)),0)</f>
        <v>0</v>
      </c>
      <c r="H12" s="57">
        <f>G12+(G12*3/100)</f>
        <v>0</v>
      </c>
      <c r="I12" s="236"/>
      <c r="J12" s="236"/>
      <c r="K12" s="58" t="s">
        <v>132</v>
      </c>
      <c r="L12" s="59">
        <f>ROUNDUP((K4*M12)+(K5*M12*0.75)+(K6*(M12*2)),2)</f>
        <v>0</v>
      </c>
      <c r="M12" s="55">
        <v>3</v>
      </c>
      <c r="N12" s="60">
        <f t="shared" si="1"/>
        <v>2.25</v>
      </c>
      <c r="O12" s="61"/>
      <c r="P12" s="91"/>
      <c r="R12" s="244"/>
      <c r="S12" s="96"/>
      <c r="T12" s="78"/>
      <c r="U12" s="120" t="s">
        <v>218</v>
      </c>
      <c r="V12" s="121" t="s">
        <v>47</v>
      </c>
      <c r="W12" s="121" t="s">
        <v>47</v>
      </c>
      <c r="X12" s="103"/>
    </row>
    <row r="13" spans="1:24" ht="18.75" customHeight="1" x14ac:dyDescent="0.15">
      <c r="A13" s="242"/>
      <c r="B13" s="54"/>
      <c r="C13" s="54" t="s">
        <v>120</v>
      </c>
      <c r="D13" s="55">
        <v>20</v>
      </c>
      <c r="E13" s="56" t="s">
        <v>51</v>
      </c>
      <c r="F13" s="56">
        <f t="shared" si="0"/>
        <v>15</v>
      </c>
      <c r="G13" s="57">
        <f>ROUNDUP((K4*D13)+(K5*D13*0.75)+(K6*(D13*2)),0)</f>
        <v>0</v>
      </c>
      <c r="H13" s="57">
        <f>G13+(G13*6/100)</f>
        <v>0</v>
      </c>
      <c r="I13" s="236"/>
      <c r="J13" s="236"/>
      <c r="K13" s="58" t="s">
        <v>114</v>
      </c>
      <c r="L13" s="59">
        <f>ROUNDUP((K4*M13)+(K5*M13*0.75)+(K6*(M13*2)),2)</f>
        <v>0</v>
      </c>
      <c r="M13" s="55">
        <v>2</v>
      </c>
      <c r="N13" s="60">
        <f t="shared" si="1"/>
        <v>1.5</v>
      </c>
      <c r="O13" s="61"/>
      <c r="P13" s="91"/>
      <c r="R13" s="244"/>
      <c r="S13" s="96"/>
      <c r="T13" s="78"/>
      <c r="U13" s="120" t="s">
        <v>219</v>
      </c>
      <c r="V13" s="121" t="s">
        <v>47</v>
      </c>
      <c r="W13" s="121" t="s">
        <v>47</v>
      </c>
      <c r="X13" s="103"/>
    </row>
    <row r="14" spans="1:24" ht="18.75" customHeight="1" x14ac:dyDescent="0.15">
      <c r="A14" s="242"/>
      <c r="B14" s="54"/>
      <c r="C14" s="54" t="s">
        <v>86</v>
      </c>
      <c r="D14" s="55">
        <v>10</v>
      </c>
      <c r="E14" s="56" t="s">
        <v>51</v>
      </c>
      <c r="F14" s="56">
        <f t="shared" si="0"/>
        <v>7.5</v>
      </c>
      <c r="G14" s="57">
        <f>ROUNDUP((K4*D14)+(K5*D14*0.75)+(K6*(D14*2)),0)</f>
        <v>0</v>
      </c>
      <c r="H14" s="57">
        <f>G14+(G14*2/100)</f>
        <v>0</v>
      </c>
      <c r="I14" s="236"/>
      <c r="J14" s="236"/>
      <c r="K14" s="58" t="s">
        <v>55</v>
      </c>
      <c r="L14" s="59">
        <f>ROUNDUP((K4*M14)+(K5*M14*0.75)+(K6*(M14*2)),2)</f>
        <v>0</v>
      </c>
      <c r="M14" s="55">
        <v>1.5</v>
      </c>
      <c r="N14" s="60">
        <f t="shared" si="1"/>
        <v>1.1300000000000001</v>
      </c>
      <c r="O14" s="61"/>
      <c r="P14" s="91"/>
      <c r="R14" s="244"/>
      <c r="S14" s="96"/>
      <c r="T14" s="78"/>
      <c r="U14" s="78"/>
      <c r="V14" s="79"/>
      <c r="W14" s="79"/>
      <c r="X14" s="103"/>
    </row>
    <row r="15" spans="1:24" ht="18.75" customHeight="1" x14ac:dyDescent="0.15">
      <c r="A15" s="242"/>
      <c r="B15" s="54"/>
      <c r="C15" s="54"/>
      <c r="D15" s="55"/>
      <c r="E15" s="56"/>
      <c r="F15" s="56"/>
      <c r="G15" s="57"/>
      <c r="H15" s="57"/>
      <c r="I15" s="236"/>
      <c r="J15" s="236"/>
      <c r="K15" s="58" t="s">
        <v>66</v>
      </c>
      <c r="L15" s="59">
        <f>ROUNDUP((K4*M15)+(K5*M15*0.75)+(K6*(M15*2)),2)</f>
        <v>0</v>
      </c>
      <c r="M15" s="55">
        <v>1</v>
      </c>
      <c r="N15" s="60">
        <f t="shared" si="1"/>
        <v>0.75</v>
      </c>
      <c r="O15" s="61"/>
      <c r="P15" s="91"/>
      <c r="R15" s="244"/>
      <c r="S15" s="96"/>
      <c r="T15" s="78"/>
      <c r="U15" s="78"/>
      <c r="V15" s="79"/>
      <c r="W15" s="79"/>
      <c r="X15" s="103"/>
    </row>
    <row r="16" spans="1:24" ht="18.75" customHeight="1" x14ac:dyDescent="0.15">
      <c r="A16" s="242"/>
      <c r="B16" s="54"/>
      <c r="C16" s="54"/>
      <c r="D16" s="55"/>
      <c r="E16" s="56"/>
      <c r="F16" s="56"/>
      <c r="G16" s="57"/>
      <c r="H16" s="57"/>
      <c r="I16" s="236"/>
      <c r="J16" s="236"/>
      <c r="K16" s="58" t="s">
        <v>301</v>
      </c>
      <c r="L16" s="59">
        <f>ROUNDUP((K4*M16)+(K5*M16*0.75)+(K6*(M16*2)),2)</f>
        <v>0</v>
      </c>
      <c r="M16" s="55">
        <v>2.5</v>
      </c>
      <c r="N16" s="60">
        <f t="shared" si="1"/>
        <v>1.8800000000000001</v>
      </c>
      <c r="O16" s="61"/>
      <c r="P16" s="91"/>
      <c r="R16" s="244"/>
      <c r="S16" s="129" t="s">
        <v>229</v>
      </c>
      <c r="T16" s="129" t="s">
        <v>63</v>
      </c>
      <c r="U16" s="129"/>
      <c r="V16" s="149">
        <v>10</v>
      </c>
      <c r="W16" s="149">
        <v>5</v>
      </c>
      <c r="X16" s="150"/>
    </row>
    <row r="17" spans="1:24" ht="18.75" customHeight="1" x14ac:dyDescent="0.15">
      <c r="A17" s="242"/>
      <c r="B17" s="54"/>
      <c r="C17" s="54"/>
      <c r="D17" s="55"/>
      <c r="E17" s="56"/>
      <c r="F17" s="56"/>
      <c r="G17" s="57"/>
      <c r="H17" s="57"/>
      <c r="I17" s="236"/>
      <c r="J17" s="236"/>
      <c r="K17" s="58"/>
      <c r="L17" s="59"/>
      <c r="M17" s="55"/>
      <c r="N17" s="60"/>
      <c r="O17" s="61"/>
      <c r="P17" s="91"/>
      <c r="R17" s="244"/>
      <c r="S17" s="78"/>
      <c r="T17" s="78" t="s">
        <v>264</v>
      </c>
      <c r="U17" s="78"/>
      <c r="V17" s="79">
        <v>20</v>
      </c>
      <c r="W17" s="79">
        <v>20</v>
      </c>
      <c r="X17" s="103">
        <v>20</v>
      </c>
    </row>
    <row r="18" spans="1:24" ht="18.75" customHeight="1" x14ac:dyDescent="0.15">
      <c r="A18" s="242"/>
      <c r="B18" s="62"/>
      <c r="C18" s="62"/>
      <c r="D18" s="63"/>
      <c r="E18" s="64"/>
      <c r="F18" s="64"/>
      <c r="G18" s="65"/>
      <c r="H18" s="65"/>
      <c r="I18" s="237"/>
      <c r="J18" s="237"/>
      <c r="K18" s="66"/>
      <c r="L18" s="67"/>
      <c r="M18" s="63"/>
      <c r="N18" s="68"/>
      <c r="O18" s="69"/>
      <c r="P18" s="92"/>
      <c r="R18" s="244"/>
      <c r="S18" s="78"/>
      <c r="T18" s="78" t="s">
        <v>65</v>
      </c>
      <c r="U18" s="78"/>
      <c r="V18" s="79">
        <v>10</v>
      </c>
      <c r="W18" s="79">
        <v>10</v>
      </c>
      <c r="X18" s="103">
        <v>10</v>
      </c>
    </row>
    <row r="19" spans="1:24" ht="18.75" customHeight="1" x14ac:dyDescent="0.15">
      <c r="A19" s="242"/>
      <c r="B19" s="54" t="s">
        <v>173</v>
      </c>
      <c r="C19" s="54" t="s">
        <v>162</v>
      </c>
      <c r="D19" s="55">
        <v>20</v>
      </c>
      <c r="E19" s="56" t="s">
        <v>51</v>
      </c>
      <c r="F19" s="56">
        <f>ROUNDUP(D19*0.75,2)</f>
        <v>15</v>
      </c>
      <c r="G19" s="57">
        <f>ROUNDUP((K4*D19)+(K5*D19*0.75)+(K6*(D19*2)),0)</f>
        <v>0</v>
      </c>
      <c r="H19" s="57">
        <f>G19</f>
        <v>0</v>
      </c>
      <c r="I19" s="238" t="s">
        <v>303</v>
      </c>
      <c r="J19" s="239"/>
      <c r="K19" s="58" t="s">
        <v>83</v>
      </c>
      <c r="L19" s="59">
        <f>ROUNDUP((K4*M19)+(K5*M19*0.75)+(K6*(M19*2)),2)</f>
        <v>0</v>
      </c>
      <c r="M19" s="55">
        <v>3</v>
      </c>
      <c r="N19" s="60">
        <f>ROUNDUP(M19*0.75,2)</f>
        <v>2.25</v>
      </c>
      <c r="O19" s="61"/>
      <c r="P19" s="91"/>
      <c r="R19" s="244"/>
      <c r="S19" s="78"/>
      <c r="T19" s="78" t="s">
        <v>172</v>
      </c>
      <c r="U19" s="78"/>
      <c r="V19" s="79">
        <v>20</v>
      </c>
      <c r="W19" s="79">
        <v>20</v>
      </c>
      <c r="X19" s="103">
        <v>20</v>
      </c>
    </row>
    <row r="20" spans="1:24" ht="18.75" customHeight="1" x14ac:dyDescent="0.15">
      <c r="A20" s="242"/>
      <c r="B20" s="54"/>
      <c r="C20" s="54" t="s">
        <v>87</v>
      </c>
      <c r="D20" s="55">
        <v>10</v>
      </c>
      <c r="E20" s="56" t="s">
        <v>51</v>
      </c>
      <c r="F20" s="56">
        <f>ROUNDUP(D20*0.75,2)</f>
        <v>7.5</v>
      </c>
      <c r="G20" s="57">
        <f>ROUNDUP((K4*D20)+(K5*D20*0.75)+(K6*(D20*2)),0)</f>
        <v>0</v>
      </c>
      <c r="H20" s="57">
        <f>G20+(G20*10/100)</f>
        <v>0</v>
      </c>
      <c r="I20" s="236"/>
      <c r="J20" s="236"/>
      <c r="K20" s="58" t="s">
        <v>45</v>
      </c>
      <c r="L20" s="59">
        <f>ROUNDUP((K4*M20)+(K5*M20*0.75)+(K6*(M20*2)),2)</f>
        <v>0</v>
      </c>
      <c r="M20" s="55">
        <v>4</v>
      </c>
      <c r="N20" s="60">
        <f>ROUNDUP(M20*0.75,2)</f>
        <v>3</v>
      </c>
      <c r="O20" s="61"/>
      <c r="P20" s="91"/>
      <c r="R20" s="244"/>
      <c r="S20" s="96"/>
      <c r="T20" s="78"/>
      <c r="U20" s="78" t="s">
        <v>230</v>
      </c>
      <c r="V20" s="79" t="s">
        <v>231</v>
      </c>
      <c r="W20" s="79" t="s">
        <v>231</v>
      </c>
      <c r="X20" s="103"/>
    </row>
    <row r="21" spans="1:24" ht="18.75" customHeight="1" x14ac:dyDescent="0.15">
      <c r="A21" s="242"/>
      <c r="B21" s="54"/>
      <c r="C21" s="54" t="s">
        <v>65</v>
      </c>
      <c r="D21" s="55">
        <v>10</v>
      </c>
      <c r="E21" s="56" t="s">
        <v>51</v>
      </c>
      <c r="F21" s="56">
        <f>ROUNDUP(D21*0.75,2)</f>
        <v>7.5</v>
      </c>
      <c r="G21" s="57">
        <f>ROUNDUP((K4*D21)+(K5*D21*0.75)+(K6*(D21*2)),0)</f>
        <v>0</v>
      </c>
      <c r="H21" s="57">
        <f>G21+(G21*3/100)</f>
        <v>0</v>
      </c>
      <c r="I21" s="236"/>
      <c r="J21" s="236"/>
      <c r="K21" s="58" t="s">
        <v>57</v>
      </c>
      <c r="L21" s="59">
        <f>ROUNDUP((K4*M21)+(K5*M21*0.75)+(K6*(M21*2)),2)</f>
        <v>0</v>
      </c>
      <c r="M21" s="55">
        <v>1</v>
      </c>
      <c r="N21" s="60">
        <f>ROUNDUP(M21*0.75,2)</f>
        <v>0.75</v>
      </c>
      <c r="O21" s="61"/>
      <c r="P21" s="91" t="s">
        <v>58</v>
      </c>
      <c r="R21" s="244"/>
      <c r="S21" s="96"/>
      <c r="T21" s="78"/>
      <c r="U21" s="78" t="s">
        <v>232</v>
      </c>
      <c r="V21" s="79" t="s">
        <v>233</v>
      </c>
      <c r="W21" s="79" t="s">
        <v>233</v>
      </c>
      <c r="X21" s="103"/>
    </row>
    <row r="22" spans="1:24" ht="18.75" customHeight="1" x14ac:dyDescent="0.15">
      <c r="A22" s="242"/>
      <c r="B22" s="54"/>
      <c r="C22" s="54" t="s">
        <v>174</v>
      </c>
      <c r="D22" s="55">
        <v>0.5</v>
      </c>
      <c r="E22" s="56" t="s">
        <v>51</v>
      </c>
      <c r="F22" s="56">
        <f>ROUNDUP(D22*0.75,2)</f>
        <v>0.38</v>
      </c>
      <c r="G22" s="57">
        <f>ROUNDUP((K4*D22)+(K5*D22*0.75)+(K6*(D22*2)),0)</f>
        <v>0</v>
      </c>
      <c r="H22" s="57">
        <f>G22</f>
        <v>0</v>
      </c>
      <c r="I22" s="236"/>
      <c r="J22" s="236"/>
      <c r="K22" s="58" t="s">
        <v>55</v>
      </c>
      <c r="L22" s="59">
        <f>ROUNDUP((K4*M22)+(K5*M22*0.75)+(K6*(M22*2)),2)</f>
        <v>0</v>
      </c>
      <c r="M22" s="55">
        <v>2</v>
      </c>
      <c r="N22" s="60">
        <f>ROUNDUP(M22*0.75,2)</f>
        <v>1.5</v>
      </c>
      <c r="O22" s="61"/>
      <c r="P22" s="91"/>
      <c r="R22" s="244"/>
      <c r="S22" s="96"/>
      <c r="T22" s="78"/>
      <c r="U22" s="78"/>
      <c r="V22" s="79"/>
      <c r="W22" s="79"/>
      <c r="X22" s="103"/>
    </row>
    <row r="23" spans="1:24" ht="18.75" customHeight="1" x14ac:dyDescent="0.15">
      <c r="A23" s="242"/>
      <c r="B23" s="54"/>
      <c r="C23" s="54"/>
      <c r="D23" s="55"/>
      <c r="E23" s="56"/>
      <c r="F23" s="56"/>
      <c r="G23" s="57"/>
      <c r="H23" s="57"/>
      <c r="I23" s="236"/>
      <c r="J23" s="236"/>
      <c r="K23" s="58"/>
      <c r="L23" s="59"/>
      <c r="M23" s="55"/>
      <c r="N23" s="60"/>
      <c r="O23" s="61"/>
      <c r="P23" s="91"/>
      <c r="R23" s="244"/>
      <c r="S23" s="129" t="s">
        <v>265</v>
      </c>
      <c r="T23" s="129" t="s">
        <v>86</v>
      </c>
      <c r="U23" s="129"/>
      <c r="V23" s="149">
        <v>10</v>
      </c>
      <c r="W23" s="149">
        <v>10</v>
      </c>
      <c r="X23" s="150"/>
    </row>
    <row r="24" spans="1:24" ht="18.75" customHeight="1" x14ac:dyDescent="0.15">
      <c r="A24" s="242"/>
      <c r="B24" s="54"/>
      <c r="C24" s="54"/>
      <c r="D24" s="55"/>
      <c r="E24" s="56"/>
      <c r="F24" s="56"/>
      <c r="G24" s="57"/>
      <c r="H24" s="57"/>
      <c r="I24" s="236"/>
      <c r="J24" s="236"/>
      <c r="K24" s="58"/>
      <c r="L24" s="59"/>
      <c r="M24" s="55"/>
      <c r="N24" s="60"/>
      <c r="O24" s="61"/>
      <c r="P24" s="91"/>
      <c r="R24" s="244"/>
      <c r="S24" s="76"/>
      <c r="T24" s="54" t="s">
        <v>162</v>
      </c>
      <c r="U24" s="76"/>
      <c r="V24" s="77">
        <v>10</v>
      </c>
      <c r="W24" s="77"/>
      <c r="X24" s="102"/>
    </row>
    <row r="25" spans="1:24" ht="18.75" customHeight="1" thickBot="1" x14ac:dyDescent="0.2">
      <c r="A25" s="242"/>
      <c r="B25" s="54"/>
      <c r="C25" s="54"/>
      <c r="D25" s="55"/>
      <c r="E25" s="56"/>
      <c r="F25" s="56"/>
      <c r="G25" s="57"/>
      <c r="H25" s="57"/>
      <c r="I25" s="236"/>
      <c r="J25" s="236"/>
      <c r="K25" s="58"/>
      <c r="L25" s="59"/>
      <c r="M25" s="55"/>
      <c r="N25" s="60"/>
      <c r="O25" s="61"/>
      <c r="P25" s="91"/>
      <c r="R25" s="245"/>
      <c r="S25" s="98" t="s">
        <v>72</v>
      </c>
      <c r="T25" s="164" t="s">
        <v>74</v>
      </c>
      <c r="U25" s="99"/>
      <c r="V25" s="100">
        <v>0</v>
      </c>
      <c r="W25" s="100">
        <v>0</v>
      </c>
      <c r="X25" s="104">
        <v>0</v>
      </c>
    </row>
    <row r="26" spans="1:24" ht="18.75" customHeight="1" x14ac:dyDescent="0.15">
      <c r="A26" s="242"/>
      <c r="B26" s="54"/>
      <c r="C26" s="54"/>
      <c r="D26" s="55"/>
      <c r="E26" s="56"/>
      <c r="F26" s="56"/>
      <c r="G26" s="57"/>
      <c r="H26" s="57"/>
      <c r="I26" s="236"/>
      <c r="J26" s="236"/>
      <c r="K26" s="58"/>
      <c r="L26" s="59"/>
      <c r="M26" s="55"/>
      <c r="N26" s="60"/>
      <c r="O26" s="61"/>
      <c r="P26" s="91"/>
    </row>
    <row r="27" spans="1:24" ht="18.75" customHeight="1" x14ac:dyDescent="0.15">
      <c r="A27" s="242"/>
      <c r="B27" s="62"/>
      <c r="C27" s="62"/>
      <c r="D27" s="63"/>
      <c r="E27" s="64"/>
      <c r="F27" s="64"/>
      <c r="G27" s="65"/>
      <c r="H27" s="65"/>
      <c r="I27" s="237"/>
      <c r="J27" s="237"/>
      <c r="K27" s="66"/>
      <c r="L27" s="67"/>
      <c r="M27" s="63"/>
      <c r="N27" s="68"/>
      <c r="O27" s="69"/>
      <c r="P27" s="92"/>
    </row>
    <row r="28" spans="1:24" ht="18.75" customHeight="1" x14ac:dyDescent="0.15">
      <c r="A28" s="242"/>
      <c r="B28" s="54" t="s">
        <v>72</v>
      </c>
      <c r="C28" s="54" t="s">
        <v>74</v>
      </c>
      <c r="D28" s="80">
        <v>0.25</v>
      </c>
      <c r="E28" s="56" t="s">
        <v>75</v>
      </c>
      <c r="F28" s="56">
        <f>ROUNDUP(D28*0.75,2)</f>
        <v>0.19</v>
      </c>
      <c r="G28" s="57">
        <f>ROUNDUP((K4*D28)+(K5*D28*0.75)+(K6*(D28*2)),0)</f>
        <v>0</v>
      </c>
      <c r="H28" s="57">
        <f>G28</f>
        <v>0</v>
      </c>
      <c r="I28" s="238" t="s">
        <v>73</v>
      </c>
      <c r="J28" s="239"/>
      <c r="K28" s="58"/>
      <c r="L28" s="59"/>
      <c r="M28" s="55"/>
      <c r="N28" s="60"/>
      <c r="O28" s="61"/>
      <c r="P28" s="91"/>
    </row>
    <row r="29" spans="1:24" ht="18.75" customHeight="1" x14ac:dyDescent="0.15">
      <c r="A29" s="242"/>
      <c r="B29" s="54"/>
      <c r="C29" s="54"/>
      <c r="D29" s="55"/>
      <c r="E29" s="56"/>
      <c r="F29" s="56"/>
      <c r="G29" s="57"/>
      <c r="H29" s="57"/>
      <c r="I29" s="236"/>
      <c r="J29" s="236"/>
      <c r="K29" s="58"/>
      <c r="L29" s="59"/>
      <c r="M29" s="55"/>
      <c r="N29" s="60"/>
      <c r="O29" s="61"/>
      <c r="P29" s="91"/>
    </row>
    <row r="30" spans="1:24" ht="18.75" customHeight="1" thickBot="1" x14ac:dyDescent="0.2">
      <c r="A30" s="243"/>
      <c r="B30" s="82"/>
      <c r="C30" s="82"/>
      <c r="D30" s="83"/>
      <c r="E30" s="84"/>
      <c r="F30" s="84"/>
      <c r="G30" s="85"/>
      <c r="H30" s="85"/>
      <c r="I30" s="240"/>
      <c r="J30" s="240"/>
      <c r="K30" s="86"/>
      <c r="L30" s="87"/>
      <c r="M30" s="83"/>
      <c r="N30" s="88"/>
      <c r="O30" s="89"/>
      <c r="P30" s="93"/>
    </row>
    <row r="35" spans="19:24" ht="18.75" customHeight="1" x14ac:dyDescent="0.15">
      <c r="S35" s="36"/>
      <c r="T35" s="36"/>
      <c r="U35" s="36"/>
      <c r="V35" s="37"/>
      <c r="W35" s="37"/>
      <c r="X35" s="37"/>
    </row>
    <row r="36" spans="19:24" ht="18.75" customHeight="1" x14ac:dyDescent="0.15">
      <c r="S36" s="36"/>
      <c r="T36" s="36"/>
      <c r="U36" s="36"/>
      <c r="V36" s="37"/>
      <c r="W36" s="37"/>
      <c r="X36" s="37"/>
    </row>
    <row r="37" spans="19:24" ht="18.75" customHeight="1" x14ac:dyDescent="0.15">
      <c r="S37" s="36"/>
      <c r="T37" s="36"/>
      <c r="U37" s="36"/>
      <c r="V37" s="37"/>
      <c r="W37" s="37"/>
      <c r="X37" s="37"/>
    </row>
    <row r="38" spans="19:24" ht="18.75" customHeight="1" x14ac:dyDescent="0.15">
      <c r="S38" s="36"/>
      <c r="T38" s="36"/>
      <c r="U38" s="36"/>
      <c r="V38" s="37"/>
      <c r="W38" s="37"/>
      <c r="X38" s="37"/>
    </row>
    <row r="39" spans="19:24" ht="18.75" customHeight="1" x14ac:dyDescent="0.15">
      <c r="S39" s="36"/>
      <c r="T39" s="36"/>
      <c r="U39" s="36"/>
      <c r="V39" s="37"/>
      <c r="W39" s="37"/>
      <c r="X39" s="37"/>
    </row>
    <row r="40" spans="19:24" ht="18.75" customHeight="1" x14ac:dyDescent="0.15">
      <c r="S40" s="36"/>
      <c r="T40" s="36"/>
      <c r="U40" s="36"/>
      <c r="V40" s="37"/>
      <c r="W40" s="37"/>
      <c r="X40" s="37"/>
    </row>
    <row r="41" spans="19:24" ht="18.75" customHeight="1" x14ac:dyDescent="0.15">
      <c r="S41" s="36"/>
      <c r="T41" s="36"/>
      <c r="U41" s="36"/>
      <c r="V41" s="37"/>
      <c r="W41" s="37"/>
      <c r="X41" s="37"/>
    </row>
    <row r="42" spans="19:24" ht="18.75" customHeight="1" x14ac:dyDescent="0.15">
      <c r="S42" s="36"/>
      <c r="T42" s="36"/>
      <c r="U42" s="36"/>
      <c r="V42" s="37"/>
      <c r="W42" s="37"/>
      <c r="X42" s="37"/>
    </row>
    <row r="43" spans="19:24" ht="18.75" customHeight="1" x14ac:dyDescent="0.15">
      <c r="S43" s="36"/>
      <c r="T43" s="36"/>
      <c r="U43" s="36"/>
      <c r="V43" s="37"/>
      <c r="W43" s="37"/>
      <c r="X43" s="37"/>
    </row>
    <row r="44" spans="19:24" ht="18.75" customHeight="1" x14ac:dyDescent="0.15">
      <c r="S44" s="36"/>
      <c r="T44" s="36"/>
      <c r="U44" s="36"/>
      <c r="V44" s="37"/>
      <c r="W44" s="37"/>
      <c r="X44" s="37"/>
    </row>
    <row r="45" spans="19:24" ht="18.75" customHeight="1" x14ac:dyDescent="0.15">
      <c r="S45" s="36"/>
      <c r="T45" s="36"/>
      <c r="U45" s="36"/>
      <c r="V45" s="37"/>
      <c r="W45" s="37"/>
      <c r="X45" s="37"/>
    </row>
    <row r="46" spans="19:24" ht="18.75" customHeight="1" x14ac:dyDescent="0.15">
      <c r="S46" s="36"/>
      <c r="T46" s="36"/>
      <c r="U46" s="36"/>
      <c r="V46" s="37"/>
      <c r="W46" s="37"/>
      <c r="X46" s="37"/>
    </row>
    <row r="47" spans="19:24" ht="18.75" customHeight="1" x14ac:dyDescent="0.15">
      <c r="S47" s="36"/>
      <c r="T47" s="36"/>
      <c r="U47" s="36"/>
      <c r="V47" s="37"/>
      <c r="W47" s="37"/>
      <c r="X47" s="37"/>
    </row>
    <row r="48" spans="19: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row r="87" spans="19:24" ht="18.75" customHeight="1" x14ac:dyDescent="0.15">
      <c r="S87" s="36"/>
      <c r="T87" s="36"/>
      <c r="U87" s="36"/>
      <c r="V87" s="37"/>
      <c r="W87" s="37"/>
      <c r="X87" s="37"/>
    </row>
    <row r="88" spans="19:24" ht="18.75" customHeight="1" x14ac:dyDescent="0.15">
      <c r="S88" s="36"/>
      <c r="T88" s="36"/>
      <c r="U88" s="36"/>
      <c r="V88" s="37"/>
      <c r="W88" s="37"/>
      <c r="X88" s="37"/>
    </row>
    <row r="89" spans="19:24" ht="18.75" customHeight="1" x14ac:dyDescent="0.15">
      <c r="S89" s="36"/>
      <c r="T89" s="36"/>
      <c r="U89" s="36"/>
      <c r="V89" s="37"/>
      <c r="W89" s="37"/>
      <c r="X89" s="37"/>
    </row>
    <row r="90" spans="19:24" ht="18.75" customHeight="1" x14ac:dyDescent="0.15">
      <c r="S90" s="36"/>
      <c r="T90" s="36"/>
      <c r="U90" s="36"/>
      <c r="V90" s="37"/>
      <c r="W90" s="37"/>
      <c r="X90" s="37"/>
    </row>
    <row r="91" spans="19:24" ht="18.75" customHeight="1" x14ac:dyDescent="0.15">
      <c r="S91" s="36"/>
      <c r="T91" s="36"/>
      <c r="U91" s="36"/>
      <c r="V91" s="37"/>
      <c r="W91" s="37"/>
      <c r="X91" s="37"/>
    </row>
    <row r="92" spans="19:24" ht="18.75" customHeight="1" x14ac:dyDescent="0.15">
      <c r="S92" s="36"/>
      <c r="T92" s="36"/>
      <c r="U92" s="36"/>
      <c r="V92" s="37"/>
      <c r="W92" s="37"/>
      <c r="X92" s="37"/>
    </row>
    <row r="93" spans="19:24" ht="18.75" customHeight="1" x14ac:dyDescent="0.15">
      <c r="S93" s="36"/>
      <c r="T93" s="36"/>
      <c r="U93" s="36"/>
      <c r="V93" s="37"/>
      <c r="W93" s="37"/>
      <c r="X93" s="37"/>
    </row>
    <row r="94" spans="19:24" ht="18.75" customHeight="1" x14ac:dyDescent="0.15">
      <c r="S94" s="36"/>
      <c r="T94" s="36"/>
      <c r="U94" s="36"/>
      <c r="V94" s="37"/>
      <c r="W94" s="37"/>
      <c r="X94" s="37"/>
    </row>
    <row r="95" spans="19:24" ht="18.75" customHeight="1" x14ac:dyDescent="0.15">
      <c r="S95" s="36"/>
      <c r="T95" s="36"/>
      <c r="U95" s="36"/>
      <c r="V95" s="37"/>
      <c r="W95" s="37"/>
      <c r="X95" s="37"/>
    </row>
    <row r="96" spans="19:24" ht="18.75" customHeight="1" x14ac:dyDescent="0.15">
      <c r="S96" s="36"/>
      <c r="T96" s="36"/>
      <c r="U96" s="36"/>
      <c r="V96" s="37"/>
      <c r="W96" s="37"/>
      <c r="X96" s="37"/>
    </row>
    <row r="97" spans="19:24" ht="18.75" customHeight="1" x14ac:dyDescent="0.15">
      <c r="S97" s="36"/>
      <c r="T97" s="36"/>
      <c r="U97" s="36"/>
      <c r="V97" s="37"/>
      <c r="W97" s="37"/>
      <c r="X97" s="37"/>
    </row>
    <row r="98" spans="19:24" ht="18.75" customHeight="1" x14ac:dyDescent="0.15">
      <c r="S98" s="36"/>
      <c r="T98" s="36"/>
      <c r="U98" s="36"/>
      <c r="V98" s="37"/>
      <c r="W98" s="37"/>
      <c r="X98" s="37"/>
    </row>
    <row r="99" spans="19:24" ht="18.75" customHeight="1" x14ac:dyDescent="0.15">
      <c r="S99" s="36"/>
      <c r="T99" s="36"/>
      <c r="U99" s="36"/>
      <c r="V99" s="37"/>
      <c r="W99" s="37"/>
      <c r="X99" s="37"/>
    </row>
    <row r="100" spans="19:24" ht="18.75" customHeight="1" x14ac:dyDescent="0.15">
      <c r="S100" s="36"/>
      <c r="T100" s="36"/>
      <c r="U100" s="36"/>
      <c r="V100" s="37"/>
      <c r="W100" s="37"/>
      <c r="X100" s="37"/>
    </row>
    <row r="101" spans="19:24" ht="18.75" customHeight="1" x14ac:dyDescent="0.15">
      <c r="S101" s="36"/>
      <c r="T101" s="36"/>
      <c r="U101" s="36"/>
      <c r="V101" s="37"/>
      <c r="W101" s="37"/>
      <c r="X101" s="37"/>
    </row>
    <row r="102" spans="19:24" ht="18.75" customHeight="1" x14ac:dyDescent="0.15">
      <c r="S102" s="36"/>
      <c r="T102" s="36"/>
      <c r="U102" s="36"/>
      <c r="V102" s="37"/>
      <c r="W102" s="37"/>
      <c r="X102" s="37"/>
    </row>
    <row r="103" spans="19:24" ht="18.75" customHeight="1" x14ac:dyDescent="0.15">
      <c r="S103" s="36"/>
      <c r="T103" s="36"/>
      <c r="U103" s="36"/>
      <c r="V103" s="37"/>
      <c r="W103" s="37"/>
      <c r="X103" s="37"/>
    </row>
    <row r="104" spans="19:24" ht="18.75" customHeight="1" x14ac:dyDescent="0.15">
      <c r="S104" s="36"/>
      <c r="T104" s="36"/>
      <c r="U104" s="36"/>
      <c r="V104" s="37"/>
      <c r="W104" s="37"/>
      <c r="X104" s="37"/>
    </row>
    <row r="105" spans="19:24" ht="18.75" customHeight="1" x14ac:dyDescent="0.15">
      <c r="S105" s="36"/>
      <c r="T105" s="36"/>
      <c r="U105" s="36"/>
      <c r="V105" s="37"/>
      <c r="W105" s="37"/>
      <c r="X105" s="37"/>
    </row>
  </sheetData>
  <mergeCells count="15">
    <mergeCell ref="R9:R25"/>
    <mergeCell ref="I8:J8"/>
    <mergeCell ref="K8:L8"/>
    <mergeCell ref="I9:J18"/>
    <mergeCell ref="I19:J27"/>
    <mergeCell ref="I28:J30"/>
    <mergeCell ref="A9:A30"/>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5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46"/>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69" t="s">
        <v>8</v>
      </c>
      <c r="S5" s="270"/>
      <c r="T5" s="270"/>
      <c r="U5" s="270"/>
      <c r="V5" s="270"/>
    </row>
    <row r="6" spans="1:24" ht="30" customHeight="1" x14ac:dyDescent="0.15">
      <c r="A6" s="1"/>
      <c r="B6" s="1"/>
      <c r="C6" s="2"/>
      <c r="D6" s="5"/>
      <c r="E6" s="2"/>
      <c r="F6" s="6"/>
      <c r="G6" s="16"/>
      <c r="H6" s="16"/>
      <c r="I6" s="2"/>
      <c r="J6" s="12" t="s">
        <v>9</v>
      </c>
      <c r="K6" s="13"/>
      <c r="L6" s="14"/>
      <c r="M6" s="14"/>
      <c r="N6" s="15"/>
      <c r="O6" s="221" t="s">
        <v>10</v>
      </c>
      <c r="P6" s="222"/>
      <c r="Q6" s="17"/>
      <c r="R6" s="211" t="s">
        <v>11</v>
      </c>
      <c r="S6" s="271"/>
      <c r="T6" s="272"/>
      <c r="U6" s="107" t="s">
        <v>12</v>
      </c>
      <c r="V6" s="107" t="s">
        <v>13</v>
      </c>
      <c r="W6" s="107" t="s">
        <v>14</v>
      </c>
      <c r="X6" s="108" t="s">
        <v>15</v>
      </c>
    </row>
    <row r="7" spans="1:24" ht="24" customHeight="1" thickBot="1" x14ac:dyDescent="0.3">
      <c r="A7" s="223" t="s">
        <v>206</v>
      </c>
      <c r="B7" s="224"/>
      <c r="C7" s="224"/>
      <c r="D7" s="224"/>
      <c r="E7" s="224"/>
      <c r="F7" s="20"/>
      <c r="G7" s="20"/>
      <c r="H7" s="20"/>
      <c r="I7" s="4"/>
      <c r="J7" s="4"/>
      <c r="K7" s="21"/>
      <c r="L7" s="22"/>
      <c r="M7" s="3"/>
      <c r="N7" s="3"/>
      <c r="O7" s="225" t="s">
        <v>94</v>
      </c>
      <c r="P7" s="226"/>
      <c r="Q7" s="23"/>
      <c r="R7" s="273"/>
      <c r="S7" s="274"/>
      <c r="T7" s="275"/>
      <c r="U7" s="109" t="s">
        <v>17</v>
      </c>
      <c r="V7" s="109" t="s">
        <v>95</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97</v>
      </c>
      <c r="C9" s="46" t="s">
        <v>160</v>
      </c>
      <c r="D9" s="105">
        <v>0.5</v>
      </c>
      <c r="E9" s="48" t="s">
        <v>98</v>
      </c>
      <c r="F9" s="48">
        <f>ROUNDUP(D9*0.75,2)</f>
        <v>0.38</v>
      </c>
      <c r="G9" s="49">
        <f>ROUNDUP((K4*D9)+(K5*D9*0.75)+(K6*(D9*2)),0)</f>
        <v>0</v>
      </c>
      <c r="H9" s="49">
        <f>G9</f>
        <v>0</v>
      </c>
      <c r="I9" s="234"/>
      <c r="J9" s="235"/>
      <c r="K9" s="50" t="s">
        <v>36</v>
      </c>
      <c r="L9" s="51">
        <f>ROUNDUP((K4*M9)+(K5*M9*0.75)+(K6*(M9*2)),2)</f>
        <v>0</v>
      </c>
      <c r="M9" s="47">
        <v>110</v>
      </c>
      <c r="N9" s="52">
        <f>ROUNDUP(M9*0.75,2)</f>
        <v>82.5</v>
      </c>
      <c r="O9" s="53" t="s">
        <v>161</v>
      </c>
      <c r="P9" s="90"/>
      <c r="R9" s="227"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76"/>
      <c r="S10" s="116" t="s">
        <v>239</v>
      </c>
      <c r="T10" s="116" t="s">
        <v>162</v>
      </c>
      <c r="U10" s="116"/>
      <c r="V10" s="117">
        <v>10</v>
      </c>
      <c r="W10" s="117"/>
      <c r="X10" s="118"/>
    </row>
    <row r="11" spans="1:24" ht="18.75" customHeight="1" x14ac:dyDescent="0.15">
      <c r="A11" s="242"/>
      <c r="B11" s="62"/>
      <c r="C11" s="62"/>
      <c r="D11" s="63"/>
      <c r="E11" s="64"/>
      <c r="F11" s="64"/>
      <c r="G11" s="65"/>
      <c r="H11" s="65"/>
      <c r="I11" s="237"/>
      <c r="J11" s="237"/>
      <c r="K11" s="66"/>
      <c r="L11" s="67"/>
      <c r="M11" s="63"/>
      <c r="N11" s="68"/>
      <c r="O11" s="69"/>
      <c r="P11" s="92"/>
      <c r="R11" s="276"/>
      <c r="S11" s="119"/>
      <c r="T11" s="125" t="s">
        <v>104</v>
      </c>
      <c r="U11" s="125"/>
      <c r="V11" s="126">
        <v>20</v>
      </c>
      <c r="W11" s="126">
        <v>15</v>
      </c>
      <c r="X11" s="127">
        <v>15</v>
      </c>
    </row>
    <row r="12" spans="1:24" ht="18.75" customHeight="1" x14ac:dyDescent="0.15">
      <c r="A12" s="242"/>
      <c r="B12" s="54" t="s">
        <v>176</v>
      </c>
      <c r="C12" s="54" t="s">
        <v>119</v>
      </c>
      <c r="D12" s="55">
        <v>10</v>
      </c>
      <c r="E12" s="56" t="s">
        <v>51</v>
      </c>
      <c r="F12" s="56">
        <f t="shared" ref="F12:F18" si="0">ROUNDUP(D12*0.75,2)</f>
        <v>7.5</v>
      </c>
      <c r="G12" s="57">
        <f>ROUNDUP((K4*D12)+(K5*D12*0.75)+(K6*(D12*2)),0)</f>
        <v>0</v>
      </c>
      <c r="H12" s="57">
        <f>G12</f>
        <v>0</v>
      </c>
      <c r="I12" s="238" t="s">
        <v>177</v>
      </c>
      <c r="J12" s="239"/>
      <c r="K12" s="58" t="s">
        <v>101</v>
      </c>
      <c r="L12" s="59">
        <f>ROUNDUP((K4*M12)+(K5*M12*0.75)+(K6*(M12*2)),2)</f>
        <v>0</v>
      </c>
      <c r="M12" s="55">
        <v>3</v>
      </c>
      <c r="N12" s="60">
        <f>ROUNDUP(M12*0.75,2)</f>
        <v>2.25</v>
      </c>
      <c r="O12" s="61"/>
      <c r="P12" s="91" t="s">
        <v>78</v>
      </c>
      <c r="R12" s="276"/>
      <c r="S12" s="119"/>
      <c r="T12" s="125" t="s">
        <v>42</v>
      </c>
      <c r="U12" s="125"/>
      <c r="V12" s="126">
        <v>20</v>
      </c>
      <c r="W12" s="126">
        <v>15</v>
      </c>
      <c r="X12" s="127">
        <v>15</v>
      </c>
    </row>
    <row r="13" spans="1:24" ht="18.75" customHeight="1" x14ac:dyDescent="0.15">
      <c r="A13" s="242"/>
      <c r="B13" s="54"/>
      <c r="C13" s="54" t="s">
        <v>162</v>
      </c>
      <c r="D13" s="55">
        <v>20</v>
      </c>
      <c r="E13" s="56" t="s">
        <v>51</v>
      </c>
      <c r="F13" s="56">
        <f t="shared" si="0"/>
        <v>15</v>
      </c>
      <c r="G13" s="57">
        <f>ROUNDUP((K4*D13)+(K5*D13*0.75)+(K6*(D13*2)),0)</f>
        <v>0</v>
      </c>
      <c r="H13" s="57">
        <f>G13</f>
        <v>0</v>
      </c>
      <c r="I13" s="236"/>
      <c r="J13" s="236"/>
      <c r="K13" s="58" t="s">
        <v>84</v>
      </c>
      <c r="L13" s="59">
        <f>ROUNDUP((K4*M13)+(K5*M13*0.75)+(K6*(M13*2)),2)</f>
        <v>0</v>
      </c>
      <c r="M13" s="55">
        <v>5</v>
      </c>
      <c r="N13" s="60">
        <f>ROUNDUP(M13*0.75,2)</f>
        <v>3.75</v>
      </c>
      <c r="O13" s="61"/>
      <c r="P13" s="91" t="s">
        <v>58</v>
      </c>
      <c r="R13" s="276"/>
      <c r="S13" s="119"/>
      <c r="T13" s="125" t="s">
        <v>159</v>
      </c>
      <c r="U13" s="125"/>
      <c r="V13" s="126">
        <v>40</v>
      </c>
      <c r="W13" s="126">
        <v>35</v>
      </c>
      <c r="X13" s="127">
        <v>20</v>
      </c>
    </row>
    <row r="14" spans="1:24" ht="18.75" customHeight="1" x14ac:dyDescent="0.15">
      <c r="A14" s="242"/>
      <c r="B14" s="54"/>
      <c r="C14" s="54" t="s">
        <v>104</v>
      </c>
      <c r="D14" s="55">
        <v>40</v>
      </c>
      <c r="E14" s="56" t="s">
        <v>51</v>
      </c>
      <c r="F14" s="56">
        <f t="shared" si="0"/>
        <v>30</v>
      </c>
      <c r="G14" s="57">
        <f>ROUNDUP((K4*D14)+(K5*D14*0.75)+(K6*(D14*2)),0)</f>
        <v>0</v>
      </c>
      <c r="H14" s="57">
        <f>G14+(G14*10/100)</f>
        <v>0</v>
      </c>
      <c r="I14" s="236"/>
      <c r="J14" s="236"/>
      <c r="K14" s="58" t="s">
        <v>45</v>
      </c>
      <c r="L14" s="59">
        <f>ROUNDUP((K4*M14)+(K5*M14*0.75)+(K6*(M14*2)),2)</f>
        <v>0</v>
      </c>
      <c r="M14" s="55">
        <v>1</v>
      </c>
      <c r="N14" s="60">
        <f>ROUNDUP(M14*0.75,2)</f>
        <v>0.75</v>
      </c>
      <c r="O14" s="61"/>
      <c r="P14" s="91"/>
      <c r="R14" s="276"/>
      <c r="S14" s="119"/>
      <c r="T14" s="125"/>
      <c r="U14" s="151" t="s">
        <v>240</v>
      </c>
      <c r="V14" s="121" t="s">
        <v>241</v>
      </c>
      <c r="W14" s="121" t="s">
        <v>241</v>
      </c>
      <c r="X14" s="122"/>
    </row>
    <row r="15" spans="1:24" ht="18.75" customHeight="1" x14ac:dyDescent="0.15">
      <c r="A15" s="242"/>
      <c r="B15" s="54"/>
      <c r="C15" s="54" t="s">
        <v>42</v>
      </c>
      <c r="D15" s="55">
        <v>20</v>
      </c>
      <c r="E15" s="56" t="s">
        <v>51</v>
      </c>
      <c r="F15" s="56">
        <f t="shared" si="0"/>
        <v>15</v>
      </c>
      <c r="G15" s="57">
        <f>ROUNDUP((K4*D15)+(K5*D15*0.75)+(K6*(D15*2)),0)</f>
        <v>0</v>
      </c>
      <c r="H15" s="57">
        <f>G15+(G15*6/100)</f>
        <v>0</v>
      </c>
      <c r="I15" s="236"/>
      <c r="J15" s="236"/>
      <c r="K15" s="58" t="s">
        <v>56</v>
      </c>
      <c r="L15" s="59">
        <f>ROUNDUP((K4*M15)+(K5*M15*0.75)+(K6*(M15*2)),2)</f>
        <v>0</v>
      </c>
      <c r="M15" s="55">
        <v>0.3</v>
      </c>
      <c r="N15" s="60">
        <f>ROUNDUP(M15*0.75,2)</f>
        <v>0.23</v>
      </c>
      <c r="O15" s="61"/>
      <c r="P15" s="91"/>
      <c r="R15" s="276"/>
      <c r="S15" s="119"/>
      <c r="T15" s="125"/>
      <c r="U15" s="151" t="s">
        <v>242</v>
      </c>
      <c r="V15" s="121" t="s">
        <v>243</v>
      </c>
      <c r="W15" s="121" t="s">
        <v>243</v>
      </c>
      <c r="X15" s="122"/>
    </row>
    <row r="16" spans="1:24" ht="18.75" customHeight="1" x14ac:dyDescent="0.15">
      <c r="A16" s="242"/>
      <c r="B16" s="54"/>
      <c r="C16" s="54" t="s">
        <v>159</v>
      </c>
      <c r="D16" s="55">
        <v>50</v>
      </c>
      <c r="E16" s="56" t="s">
        <v>79</v>
      </c>
      <c r="F16" s="56">
        <f t="shared" si="0"/>
        <v>37.5</v>
      </c>
      <c r="G16" s="57">
        <f>ROUNDUP((K4*D16)+(K5*D16*0.75)+(K6*(D16*2)),0)</f>
        <v>0</v>
      </c>
      <c r="H16" s="57">
        <f>G16</f>
        <v>0</v>
      </c>
      <c r="I16" s="236"/>
      <c r="J16" s="236"/>
      <c r="K16" s="58" t="s">
        <v>102</v>
      </c>
      <c r="L16" s="59">
        <f>ROUNDUP((K4*M16)+(K5*M16*0.75)+(K6*(M16*2)),2)</f>
        <v>0</v>
      </c>
      <c r="M16" s="55">
        <v>0.01</v>
      </c>
      <c r="N16" s="60">
        <f>ROUNDUP(M16*0.75,2)</f>
        <v>0.01</v>
      </c>
      <c r="O16" s="61"/>
      <c r="P16" s="91"/>
      <c r="R16" s="276"/>
      <c r="S16" s="119"/>
      <c r="T16" s="125"/>
      <c r="U16" s="125"/>
      <c r="V16" s="126"/>
      <c r="W16" s="126"/>
      <c r="X16" s="127"/>
    </row>
    <row r="17" spans="1:24" ht="18.75" customHeight="1" x14ac:dyDescent="0.15">
      <c r="A17" s="242"/>
      <c r="B17" s="54"/>
      <c r="C17" s="54" t="s">
        <v>135</v>
      </c>
      <c r="D17" s="55">
        <v>2</v>
      </c>
      <c r="E17" s="56" t="s">
        <v>51</v>
      </c>
      <c r="F17" s="56">
        <f t="shared" si="0"/>
        <v>1.5</v>
      </c>
      <c r="G17" s="57">
        <f>ROUNDUP((K4*D17)+(K5*D17*0.75)+(K6*(D17*2)),0)</f>
        <v>0</v>
      </c>
      <c r="H17" s="57">
        <f>G17</f>
        <v>0</v>
      </c>
      <c r="I17" s="236"/>
      <c r="J17" s="236"/>
      <c r="K17" s="58"/>
      <c r="L17" s="59"/>
      <c r="M17" s="55"/>
      <c r="N17" s="60"/>
      <c r="O17" s="61" t="s">
        <v>58</v>
      </c>
      <c r="P17" s="91"/>
      <c r="R17" s="276"/>
      <c r="S17" s="138"/>
      <c r="T17" s="132"/>
      <c r="U17" s="132"/>
      <c r="V17" s="133"/>
      <c r="W17" s="133"/>
      <c r="X17" s="134"/>
    </row>
    <row r="18" spans="1:24" ht="18.75" customHeight="1" x14ac:dyDescent="0.15">
      <c r="A18" s="242"/>
      <c r="B18" s="54"/>
      <c r="C18" s="54" t="s">
        <v>158</v>
      </c>
      <c r="D18" s="55">
        <v>0.5</v>
      </c>
      <c r="E18" s="56" t="s">
        <v>51</v>
      </c>
      <c r="F18" s="56">
        <f t="shared" si="0"/>
        <v>0.38</v>
      </c>
      <c r="G18" s="57">
        <f>ROUNDUP((K4*D18)+(K5*D18*0.75)+(K6*(D18*2)),0)</f>
        <v>0</v>
      </c>
      <c r="H18" s="57">
        <f>G18+(G18*10/100)</f>
        <v>0</v>
      </c>
      <c r="I18" s="236"/>
      <c r="J18" s="236"/>
      <c r="K18" s="58"/>
      <c r="L18" s="59"/>
      <c r="M18" s="55"/>
      <c r="N18" s="60"/>
      <c r="O18" s="61"/>
      <c r="P18" s="91"/>
      <c r="R18" s="276"/>
      <c r="S18" s="119" t="s">
        <v>305</v>
      </c>
      <c r="T18" s="125" t="s">
        <v>65</v>
      </c>
      <c r="U18" s="125"/>
      <c r="V18" s="126">
        <v>10</v>
      </c>
      <c r="W18" s="126">
        <v>10</v>
      </c>
      <c r="X18" s="127">
        <v>10</v>
      </c>
    </row>
    <row r="19" spans="1:24" ht="18.75" customHeight="1" x14ac:dyDescent="0.15">
      <c r="A19" s="242"/>
      <c r="B19" s="54"/>
      <c r="C19" s="54"/>
      <c r="D19" s="55"/>
      <c r="E19" s="56"/>
      <c r="F19" s="56"/>
      <c r="G19" s="57"/>
      <c r="H19" s="57"/>
      <c r="I19" s="236"/>
      <c r="J19" s="236"/>
      <c r="K19" s="58"/>
      <c r="L19" s="59"/>
      <c r="M19" s="55"/>
      <c r="N19" s="60"/>
      <c r="O19" s="61"/>
      <c r="P19" s="91"/>
      <c r="R19" s="276"/>
      <c r="S19" s="119"/>
      <c r="T19" s="125"/>
      <c r="U19" s="125"/>
      <c r="V19" s="126"/>
      <c r="W19" s="126"/>
      <c r="X19" s="127"/>
    </row>
    <row r="20" spans="1:24" ht="18.75" customHeight="1" x14ac:dyDescent="0.15">
      <c r="A20" s="242"/>
      <c r="B20" s="54"/>
      <c r="C20" s="54"/>
      <c r="D20" s="55"/>
      <c r="E20" s="56"/>
      <c r="F20" s="56"/>
      <c r="G20" s="57"/>
      <c r="H20" s="57"/>
      <c r="I20" s="236"/>
      <c r="J20" s="236"/>
      <c r="K20" s="58"/>
      <c r="L20" s="59"/>
      <c r="M20" s="55"/>
      <c r="N20" s="60"/>
      <c r="O20" s="61"/>
      <c r="P20" s="91"/>
      <c r="R20" s="276"/>
      <c r="S20" s="119"/>
      <c r="T20" s="125"/>
      <c r="U20" s="125"/>
      <c r="V20" s="126"/>
      <c r="W20" s="126"/>
      <c r="X20" s="127"/>
    </row>
    <row r="21" spans="1:24" ht="18.75" customHeight="1" x14ac:dyDescent="0.15">
      <c r="A21" s="242"/>
      <c r="B21" s="54"/>
      <c r="C21" s="54"/>
      <c r="D21" s="55"/>
      <c r="E21" s="56"/>
      <c r="F21" s="56"/>
      <c r="G21" s="57"/>
      <c r="H21" s="57"/>
      <c r="I21" s="236"/>
      <c r="J21" s="236"/>
      <c r="K21" s="58"/>
      <c r="L21" s="59"/>
      <c r="M21" s="55"/>
      <c r="N21" s="60"/>
      <c r="O21" s="61"/>
      <c r="P21" s="91"/>
      <c r="R21" s="276"/>
      <c r="S21" s="116" t="s">
        <v>251</v>
      </c>
      <c r="T21" s="116" t="s">
        <v>266</v>
      </c>
      <c r="U21" s="116"/>
      <c r="V21" s="117">
        <v>10</v>
      </c>
      <c r="W21" s="117">
        <v>10</v>
      </c>
      <c r="X21" s="118">
        <v>10</v>
      </c>
    </row>
    <row r="22" spans="1:24" ht="18.75" customHeight="1" x14ac:dyDescent="0.15">
      <c r="A22" s="242"/>
      <c r="B22" s="54"/>
      <c r="C22" s="54"/>
      <c r="D22" s="55"/>
      <c r="E22" s="56"/>
      <c r="F22" s="56"/>
      <c r="G22" s="57"/>
      <c r="H22" s="57"/>
      <c r="I22" s="236"/>
      <c r="J22" s="236"/>
      <c r="K22" s="58"/>
      <c r="L22" s="59"/>
      <c r="M22" s="55"/>
      <c r="N22" s="60"/>
      <c r="O22" s="61"/>
      <c r="P22" s="91"/>
      <c r="R22" s="276"/>
      <c r="S22" s="125"/>
      <c r="T22" s="78" t="s">
        <v>43</v>
      </c>
      <c r="U22" s="78"/>
      <c r="V22" s="148" t="s">
        <v>228</v>
      </c>
      <c r="W22" s="79" t="s">
        <v>44</v>
      </c>
      <c r="X22" s="127"/>
    </row>
    <row r="23" spans="1:24" ht="18.75" customHeight="1" x14ac:dyDescent="0.15">
      <c r="A23" s="242"/>
      <c r="B23" s="54"/>
      <c r="C23" s="54"/>
      <c r="D23" s="55"/>
      <c r="E23" s="56"/>
      <c r="F23" s="56"/>
      <c r="G23" s="57"/>
      <c r="H23" s="57"/>
      <c r="I23" s="236"/>
      <c r="J23" s="236"/>
      <c r="K23" s="58"/>
      <c r="L23" s="59"/>
      <c r="M23" s="55"/>
      <c r="N23" s="60"/>
      <c r="O23" s="61"/>
      <c r="P23" s="91"/>
      <c r="R23" s="276"/>
      <c r="S23" s="119"/>
      <c r="T23" s="125"/>
      <c r="U23" s="125" t="s">
        <v>237</v>
      </c>
      <c r="V23" s="126" t="s">
        <v>241</v>
      </c>
      <c r="W23" s="126" t="s">
        <v>241</v>
      </c>
      <c r="X23" s="127"/>
    </row>
    <row r="24" spans="1:24" ht="18.75" customHeight="1" thickBot="1" x14ac:dyDescent="0.2">
      <c r="A24" s="242"/>
      <c r="B24" s="54"/>
      <c r="C24" s="54"/>
      <c r="D24" s="55"/>
      <c r="E24" s="56"/>
      <c r="F24" s="56"/>
      <c r="G24" s="57"/>
      <c r="H24" s="57"/>
      <c r="I24" s="236"/>
      <c r="J24" s="236"/>
      <c r="K24" s="58"/>
      <c r="L24" s="59"/>
      <c r="M24" s="55"/>
      <c r="N24" s="60"/>
      <c r="O24" s="61"/>
      <c r="P24" s="91"/>
      <c r="R24" s="277"/>
      <c r="S24" s="139"/>
      <c r="T24" s="140"/>
      <c r="U24" s="140"/>
      <c r="V24" s="141"/>
      <c r="W24" s="141"/>
      <c r="X24" s="142"/>
    </row>
    <row r="25" spans="1:24" ht="18.75" customHeight="1" x14ac:dyDescent="0.15">
      <c r="A25" s="242"/>
      <c r="B25" s="54"/>
      <c r="C25" s="54"/>
      <c r="D25" s="55"/>
      <c r="E25" s="56"/>
      <c r="F25" s="56"/>
      <c r="G25" s="57"/>
      <c r="H25" s="57"/>
      <c r="I25" s="236"/>
      <c r="J25" s="236"/>
      <c r="K25" s="58"/>
      <c r="L25" s="59"/>
      <c r="M25" s="55"/>
      <c r="N25" s="60"/>
      <c r="O25" s="61"/>
      <c r="P25" s="91"/>
      <c r="R25" s="4"/>
      <c r="S25" s="4"/>
      <c r="T25" s="4"/>
      <c r="U25" s="4"/>
      <c r="V25" s="4"/>
      <c r="W25" s="4"/>
      <c r="X25" s="4"/>
    </row>
    <row r="26" spans="1:24" ht="18.75" customHeight="1" x14ac:dyDescent="0.15">
      <c r="A26" s="242"/>
      <c r="B26" s="54"/>
      <c r="C26" s="54"/>
      <c r="D26" s="55"/>
      <c r="E26" s="56"/>
      <c r="F26" s="56"/>
      <c r="G26" s="57"/>
      <c r="H26" s="57"/>
      <c r="I26" s="236"/>
      <c r="J26" s="236"/>
      <c r="K26" s="58"/>
      <c r="L26" s="59"/>
      <c r="M26" s="55"/>
      <c r="N26" s="60"/>
      <c r="O26" s="61"/>
      <c r="P26" s="91"/>
      <c r="R26" s="4"/>
      <c r="S26" s="4"/>
      <c r="T26" s="4"/>
      <c r="U26" s="4"/>
      <c r="V26" s="4"/>
      <c r="W26" s="4"/>
      <c r="X26" s="4"/>
    </row>
    <row r="27" spans="1:24" ht="18.75" customHeight="1" x14ac:dyDescent="0.15">
      <c r="A27" s="242"/>
      <c r="B27" s="62"/>
      <c r="C27" s="62"/>
      <c r="D27" s="63"/>
      <c r="E27" s="64"/>
      <c r="F27" s="64"/>
      <c r="G27" s="65"/>
      <c r="H27" s="65"/>
      <c r="I27" s="237"/>
      <c r="J27" s="237"/>
      <c r="K27" s="66"/>
      <c r="L27" s="67"/>
      <c r="M27" s="63"/>
      <c r="N27" s="68"/>
      <c r="O27" s="69"/>
      <c r="P27" s="92"/>
      <c r="R27" s="4"/>
      <c r="S27" s="4"/>
      <c r="T27" s="4"/>
      <c r="U27" s="4"/>
      <c r="V27" s="4"/>
      <c r="W27" s="4"/>
      <c r="X27" s="4"/>
    </row>
    <row r="28" spans="1:24" ht="18.75" customHeight="1" x14ac:dyDescent="0.15">
      <c r="A28" s="242"/>
      <c r="B28" s="54" t="s">
        <v>178</v>
      </c>
      <c r="C28" s="54" t="s">
        <v>87</v>
      </c>
      <c r="D28" s="55">
        <v>20</v>
      </c>
      <c r="E28" s="56" t="s">
        <v>51</v>
      </c>
      <c r="F28" s="56">
        <f>ROUNDUP(D28*0.75,2)</f>
        <v>15</v>
      </c>
      <c r="G28" s="57">
        <f>ROUNDUP((K4*D28)+(K5*D28*0.75)+(K6*(D28*2)),0)</f>
        <v>0</v>
      </c>
      <c r="H28" s="57">
        <f>G28+(G28*10/100)</f>
        <v>0</v>
      </c>
      <c r="I28" s="238" t="s">
        <v>304</v>
      </c>
      <c r="J28" s="239"/>
      <c r="K28" s="58" t="s">
        <v>55</v>
      </c>
      <c r="L28" s="59">
        <f>ROUNDUP((K4*M28)+(K5*M28*0.75)+(K6*(M28*2)),2)</f>
        <v>0</v>
      </c>
      <c r="M28" s="55">
        <v>0.3</v>
      </c>
      <c r="N28" s="60">
        <f>ROUNDUP(M28*0.75,2)</f>
        <v>0.23</v>
      </c>
      <c r="O28" s="61"/>
      <c r="P28" s="91"/>
      <c r="R28" s="4"/>
      <c r="S28" s="4"/>
      <c r="T28" s="4"/>
      <c r="U28" s="4"/>
      <c r="V28" s="4"/>
      <c r="W28" s="4"/>
      <c r="X28" s="4"/>
    </row>
    <row r="29" spans="1:24" ht="18.75" customHeight="1" x14ac:dyDescent="0.15">
      <c r="A29" s="242"/>
      <c r="B29" s="54"/>
      <c r="C29" s="54" t="s">
        <v>65</v>
      </c>
      <c r="D29" s="55">
        <v>10</v>
      </c>
      <c r="E29" s="56" t="s">
        <v>51</v>
      </c>
      <c r="F29" s="56">
        <f>ROUNDUP(D29*0.75,2)</f>
        <v>7.5</v>
      </c>
      <c r="G29" s="57">
        <f>ROUNDUP((K4*D29)+(K5*D29*0.75)+(K6*(D29*2)),0)</f>
        <v>0</v>
      </c>
      <c r="H29" s="57">
        <f>G29+(G29*3/100)</f>
        <v>0</v>
      </c>
      <c r="I29" s="236"/>
      <c r="J29" s="236"/>
      <c r="K29" s="58" t="s">
        <v>57</v>
      </c>
      <c r="L29" s="59">
        <f>ROUNDUP((K4*M29)+(K5*M29*0.75)+(K6*(M29*2)),2)</f>
        <v>0</v>
      </c>
      <c r="M29" s="55">
        <v>0.5</v>
      </c>
      <c r="N29" s="60">
        <f>ROUNDUP(M29*0.75,2)</f>
        <v>0.38</v>
      </c>
      <c r="O29" s="61"/>
      <c r="P29" s="91" t="s">
        <v>58</v>
      </c>
      <c r="R29" s="4"/>
      <c r="S29" s="4"/>
      <c r="T29" s="4"/>
      <c r="U29" s="4"/>
      <c r="V29" s="4"/>
      <c r="W29" s="4"/>
      <c r="X29" s="4"/>
    </row>
    <row r="30" spans="1:24" ht="18.75" customHeight="1" x14ac:dyDescent="0.15">
      <c r="A30" s="242"/>
      <c r="B30" s="54"/>
      <c r="C30" s="54"/>
      <c r="D30" s="55"/>
      <c r="E30" s="56"/>
      <c r="F30" s="56"/>
      <c r="G30" s="57"/>
      <c r="H30" s="57"/>
      <c r="I30" s="236"/>
      <c r="J30" s="236"/>
      <c r="K30" s="58" t="s">
        <v>88</v>
      </c>
      <c r="L30" s="59">
        <f>ROUNDUP((K4*M30)+(K5*M30*0.75)+(K6*(M30*2)),2)</f>
        <v>0</v>
      </c>
      <c r="M30" s="55">
        <v>4</v>
      </c>
      <c r="N30" s="60">
        <f>ROUNDUP(M30*0.75,2)</f>
        <v>3</v>
      </c>
      <c r="O30" s="61"/>
      <c r="P30" s="91" t="s">
        <v>89</v>
      </c>
      <c r="R30" s="4"/>
      <c r="S30" s="4"/>
      <c r="T30" s="4"/>
      <c r="U30" s="4"/>
      <c r="V30" s="4"/>
      <c r="W30" s="4"/>
      <c r="X30" s="4"/>
    </row>
    <row r="31" spans="1:24" ht="18.75" customHeight="1" x14ac:dyDescent="0.15">
      <c r="A31" s="242"/>
      <c r="B31" s="54"/>
      <c r="C31" s="54"/>
      <c r="D31" s="55"/>
      <c r="E31" s="56"/>
      <c r="F31" s="56"/>
      <c r="G31" s="57"/>
      <c r="H31" s="57"/>
      <c r="I31" s="236"/>
      <c r="J31" s="236"/>
      <c r="K31" s="58"/>
      <c r="L31" s="59"/>
      <c r="M31" s="55"/>
      <c r="N31" s="60"/>
      <c r="O31" s="61"/>
      <c r="P31" s="91"/>
      <c r="R31" s="4"/>
      <c r="S31" s="4"/>
      <c r="T31" s="4"/>
      <c r="U31" s="4"/>
      <c r="V31" s="4"/>
      <c r="W31" s="4"/>
      <c r="X31" s="4"/>
    </row>
    <row r="32" spans="1:24" ht="18.75" customHeight="1" x14ac:dyDescent="0.15">
      <c r="A32" s="242"/>
      <c r="B32" s="54"/>
      <c r="C32" s="54"/>
      <c r="D32" s="55"/>
      <c r="E32" s="56"/>
      <c r="F32" s="56"/>
      <c r="G32" s="57"/>
      <c r="H32" s="57"/>
      <c r="I32" s="236"/>
      <c r="J32" s="236"/>
      <c r="K32" s="58"/>
      <c r="L32" s="59"/>
      <c r="M32" s="55"/>
      <c r="N32" s="60"/>
      <c r="O32" s="61"/>
      <c r="P32" s="91"/>
      <c r="R32" s="4"/>
      <c r="S32" s="4"/>
      <c r="T32" s="4"/>
      <c r="U32" s="4"/>
      <c r="V32" s="4"/>
      <c r="W32" s="4"/>
      <c r="X32" s="4"/>
    </row>
    <row r="33" spans="1:24" ht="18.75" customHeight="1" x14ac:dyDescent="0.15">
      <c r="A33" s="242"/>
      <c r="B33" s="54"/>
      <c r="C33" s="54"/>
      <c r="D33" s="55"/>
      <c r="E33" s="56"/>
      <c r="F33" s="56"/>
      <c r="G33" s="57"/>
      <c r="H33" s="57"/>
      <c r="I33" s="236"/>
      <c r="J33" s="236"/>
      <c r="K33" s="58"/>
      <c r="L33" s="59"/>
      <c r="M33" s="55"/>
      <c r="N33" s="60"/>
      <c r="O33" s="61"/>
      <c r="P33" s="91"/>
      <c r="R33" s="4"/>
      <c r="S33" s="4"/>
      <c r="T33" s="4"/>
      <c r="U33" s="4"/>
      <c r="V33" s="4"/>
      <c r="W33" s="4"/>
      <c r="X33" s="4"/>
    </row>
    <row r="34" spans="1:24" ht="18.75" customHeight="1" x14ac:dyDescent="0.15">
      <c r="A34" s="242"/>
      <c r="B34" s="62"/>
      <c r="C34" s="62"/>
      <c r="D34" s="63"/>
      <c r="E34" s="64"/>
      <c r="F34" s="64"/>
      <c r="G34" s="65"/>
      <c r="H34" s="65"/>
      <c r="I34" s="237"/>
      <c r="J34" s="237"/>
      <c r="K34" s="66"/>
      <c r="L34" s="67"/>
      <c r="M34" s="63"/>
      <c r="N34" s="68"/>
      <c r="O34" s="69"/>
      <c r="P34" s="92"/>
      <c r="R34" s="4"/>
      <c r="S34" s="4"/>
      <c r="T34" s="4"/>
      <c r="U34" s="4"/>
      <c r="V34" s="4"/>
      <c r="W34" s="4"/>
      <c r="X34" s="4"/>
    </row>
    <row r="35" spans="1:24" ht="18.75" customHeight="1" x14ac:dyDescent="0.15">
      <c r="A35" s="242"/>
      <c r="B35" s="54" t="s">
        <v>105</v>
      </c>
      <c r="C35" s="54" t="s">
        <v>179</v>
      </c>
      <c r="D35" s="55">
        <v>10</v>
      </c>
      <c r="E35" s="56" t="s">
        <v>51</v>
      </c>
      <c r="F35" s="56">
        <f>ROUNDUP(D35*0.75,2)</f>
        <v>7.5</v>
      </c>
      <c r="G35" s="57">
        <f>ROUNDUP((K4*D35)+(K5*D35*0.75)+(K6*(D35*2)),0)</f>
        <v>0</v>
      </c>
      <c r="H35" s="57">
        <f>G35</f>
        <v>0</v>
      </c>
      <c r="I35" s="238" t="s">
        <v>106</v>
      </c>
      <c r="J35" s="239"/>
      <c r="K35" s="58" t="s">
        <v>100</v>
      </c>
      <c r="L35" s="59">
        <f>ROUNDUP((K4*M35)+(K5*M35*0.75)+(K6*(M35*2)),2)</f>
        <v>0</v>
      </c>
      <c r="M35" s="55">
        <v>100</v>
      </c>
      <c r="N35" s="60">
        <f>ROUNDUP(M35*0.75,2)</f>
        <v>75</v>
      </c>
      <c r="O35" s="61"/>
      <c r="P35" s="91"/>
      <c r="R35" s="4"/>
      <c r="S35" s="4"/>
      <c r="T35" s="4"/>
      <c r="U35" s="4"/>
      <c r="V35" s="4"/>
      <c r="W35" s="4"/>
      <c r="X35" s="4"/>
    </row>
    <row r="36" spans="1:24" ht="18.75" customHeight="1" x14ac:dyDescent="0.15">
      <c r="A36" s="242"/>
      <c r="B36" s="54"/>
      <c r="C36" s="54" t="s">
        <v>43</v>
      </c>
      <c r="D36" s="80">
        <v>0.125</v>
      </c>
      <c r="E36" s="56" t="s">
        <v>54</v>
      </c>
      <c r="F36" s="56">
        <f>ROUNDUP(D36*0.75,2)</f>
        <v>9.9999999999999992E-2</v>
      </c>
      <c r="G36" s="57">
        <f>ROUNDUP((K4*D36)+(K5*D36*0.75)+(K6*(D36*2)),0)</f>
        <v>0</v>
      </c>
      <c r="H36" s="57">
        <f>G36</f>
        <v>0</v>
      </c>
      <c r="I36" s="236"/>
      <c r="J36" s="236"/>
      <c r="K36" s="58" t="s">
        <v>108</v>
      </c>
      <c r="L36" s="59">
        <f>ROUNDUP((K4*M36)+(K5*M36*0.75)+(K6*(M36*2)),2)</f>
        <v>0</v>
      </c>
      <c r="M36" s="55">
        <v>0.5</v>
      </c>
      <c r="N36" s="60">
        <f>ROUNDUP(M36*0.75,2)</f>
        <v>0.38</v>
      </c>
      <c r="O36" s="61" t="s">
        <v>53</v>
      </c>
      <c r="P36" s="91" t="s">
        <v>109</v>
      </c>
      <c r="R36" s="4"/>
      <c r="S36" s="4"/>
      <c r="T36" s="4"/>
      <c r="U36" s="4"/>
      <c r="V36" s="4"/>
      <c r="W36" s="4"/>
      <c r="X36" s="4"/>
    </row>
    <row r="37" spans="1:24" ht="18.75" customHeight="1" x14ac:dyDescent="0.15">
      <c r="A37" s="242"/>
      <c r="B37" s="54"/>
      <c r="C37" s="54"/>
      <c r="D37" s="55"/>
      <c r="E37" s="56"/>
      <c r="F37" s="56"/>
      <c r="G37" s="57"/>
      <c r="H37" s="57"/>
      <c r="I37" s="236"/>
      <c r="J37" s="236"/>
      <c r="K37" s="58" t="s">
        <v>56</v>
      </c>
      <c r="L37" s="59">
        <f>ROUNDUP((K4*M37)+(K5*M37*0.75)+(K6*(M37*2)),2)</f>
        <v>0</v>
      </c>
      <c r="M37" s="55">
        <v>0.1</v>
      </c>
      <c r="N37" s="60">
        <f>ROUNDUP(M37*0.75,2)</f>
        <v>0.08</v>
      </c>
      <c r="O37" s="61"/>
      <c r="P37" s="91"/>
      <c r="R37" s="4"/>
      <c r="S37" s="4"/>
      <c r="T37" s="4"/>
      <c r="U37" s="4"/>
      <c r="V37" s="4"/>
      <c r="W37" s="4"/>
      <c r="X37" s="4"/>
    </row>
    <row r="38" spans="1:24" ht="18.75" customHeight="1" x14ac:dyDescent="0.15">
      <c r="A38" s="242"/>
      <c r="B38" s="54"/>
      <c r="C38" s="54"/>
      <c r="D38" s="55"/>
      <c r="E38" s="56"/>
      <c r="F38" s="56"/>
      <c r="G38" s="57"/>
      <c r="H38" s="57"/>
      <c r="I38" s="236"/>
      <c r="J38" s="236"/>
      <c r="K38" s="58"/>
      <c r="L38" s="59"/>
      <c r="M38" s="55"/>
      <c r="N38" s="60"/>
      <c r="O38" s="61"/>
      <c r="P38" s="91"/>
      <c r="R38" s="4"/>
      <c r="S38" s="4"/>
      <c r="T38" s="4"/>
      <c r="U38" s="4"/>
      <c r="V38" s="4"/>
      <c r="W38" s="4"/>
      <c r="X38" s="4"/>
    </row>
    <row r="39" spans="1:24" ht="18.75" customHeight="1" thickBot="1" x14ac:dyDescent="0.2">
      <c r="A39" s="243"/>
      <c r="B39" s="82"/>
      <c r="C39" s="82"/>
      <c r="D39" s="83"/>
      <c r="E39" s="84"/>
      <c r="F39" s="84"/>
      <c r="G39" s="85"/>
      <c r="H39" s="85"/>
      <c r="I39" s="240"/>
      <c r="J39" s="240"/>
      <c r="K39" s="86"/>
      <c r="L39" s="87"/>
      <c r="M39" s="83"/>
      <c r="N39" s="88"/>
      <c r="O39" s="89"/>
      <c r="P39" s="93"/>
      <c r="R39" s="4"/>
      <c r="S39" s="4"/>
      <c r="T39" s="4"/>
      <c r="U39" s="4"/>
      <c r="V39" s="4"/>
      <c r="W39" s="4"/>
      <c r="X39" s="4"/>
    </row>
    <row r="40" spans="1:24" ht="18.75" customHeight="1" x14ac:dyDescent="0.15">
      <c r="S40" s="143"/>
      <c r="T40" s="143"/>
      <c r="U40" s="143"/>
      <c r="V40" s="144"/>
      <c r="W40" s="144"/>
      <c r="X40" s="144"/>
    </row>
    <row r="41" spans="1:24" ht="18.75" customHeight="1" x14ac:dyDescent="0.15">
      <c r="S41" s="143"/>
      <c r="T41" s="143"/>
      <c r="U41" s="143"/>
      <c r="V41" s="144"/>
      <c r="W41" s="144"/>
      <c r="X41" s="144"/>
    </row>
    <row r="42" spans="1:24" ht="18.75" customHeight="1" x14ac:dyDescent="0.15">
      <c r="S42" s="143"/>
      <c r="T42" s="143"/>
      <c r="U42" s="143"/>
      <c r="V42" s="144"/>
      <c r="W42" s="144"/>
      <c r="X42" s="144"/>
    </row>
    <row r="43" spans="1:24" ht="18.75" customHeight="1" x14ac:dyDescent="0.15">
      <c r="S43" s="143"/>
      <c r="T43" s="143"/>
      <c r="U43" s="143"/>
      <c r="V43" s="144"/>
      <c r="W43" s="144"/>
      <c r="X43" s="144"/>
    </row>
    <row r="44" spans="1:24" ht="18.75" customHeight="1" x14ac:dyDescent="0.15">
      <c r="S44" s="143"/>
      <c r="T44" s="143"/>
      <c r="U44" s="143"/>
      <c r="V44" s="144"/>
      <c r="W44" s="144"/>
      <c r="X44" s="144"/>
    </row>
    <row r="45" spans="1:24" ht="18.75" customHeight="1" x14ac:dyDescent="0.15">
      <c r="S45" s="143"/>
      <c r="T45" s="143"/>
      <c r="U45" s="143"/>
      <c r="V45" s="144"/>
      <c r="W45" s="144"/>
      <c r="X45" s="144"/>
    </row>
    <row r="46" spans="1:24" ht="18.75" customHeight="1" x14ac:dyDescent="0.15">
      <c r="S46" s="143"/>
      <c r="T46" s="143"/>
      <c r="U46" s="143"/>
      <c r="V46" s="144"/>
      <c r="W46" s="144"/>
      <c r="X46" s="144"/>
    </row>
  </sheetData>
  <mergeCells count="16">
    <mergeCell ref="I35:J39"/>
    <mergeCell ref="A9:A39"/>
    <mergeCell ref="R9:R24"/>
    <mergeCell ref="I8:J8"/>
    <mergeCell ref="K8:L8"/>
    <mergeCell ref="I9:J11"/>
    <mergeCell ref="I12:J27"/>
    <mergeCell ref="I28:J34"/>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2"/>
  <sheetViews>
    <sheetView zoomScale="50" zoomScaleNormal="50" workbookViewId="0">
      <selection activeCell="A2" sqref="A2:A5"/>
    </sheetView>
  </sheetViews>
  <sheetFormatPr defaultRowHeight="13.5" x14ac:dyDescent="0.15"/>
  <cols>
    <col min="1" max="1" width="4.5" style="169" bestFit="1" customWidth="1"/>
    <col min="2" max="2" width="3.375" style="168" bestFit="1" customWidth="1"/>
    <col min="3" max="8" width="17.625" style="168" customWidth="1"/>
    <col min="9" max="9" width="4.5" style="169" bestFit="1" customWidth="1"/>
    <col min="10" max="10" width="3.375" style="168" bestFit="1" customWidth="1"/>
    <col min="11" max="16" width="17.625" style="168" customWidth="1"/>
    <col min="17" max="16384" width="9" style="168"/>
  </cols>
  <sheetData>
    <row r="1" spans="1:16" ht="65.25" customHeight="1" x14ac:dyDescent="0.15">
      <c r="A1" s="167"/>
      <c r="I1" s="167"/>
    </row>
    <row r="2" spans="1:16" s="169" customFormat="1" ht="21.75" customHeight="1" x14ac:dyDescent="0.15">
      <c r="A2" s="209" t="s">
        <v>309</v>
      </c>
      <c r="B2" s="207" t="s">
        <v>310</v>
      </c>
      <c r="C2" s="208" t="s">
        <v>311</v>
      </c>
      <c r="D2" s="210"/>
      <c r="E2" s="208" t="s">
        <v>312</v>
      </c>
      <c r="F2" s="210"/>
      <c r="G2" s="208" t="s">
        <v>313</v>
      </c>
      <c r="H2" s="210"/>
      <c r="I2" s="209" t="s">
        <v>309</v>
      </c>
      <c r="J2" s="207" t="s">
        <v>310</v>
      </c>
      <c r="K2" s="208" t="s">
        <v>311</v>
      </c>
      <c r="L2" s="208"/>
      <c r="M2" s="208" t="s">
        <v>312</v>
      </c>
      <c r="N2" s="208"/>
      <c r="O2" s="208" t="s">
        <v>313</v>
      </c>
      <c r="P2" s="208"/>
    </row>
    <row r="3" spans="1:16" s="169" customFormat="1" ht="13.5" customHeight="1" x14ac:dyDescent="0.15">
      <c r="A3" s="209"/>
      <c r="B3" s="207"/>
      <c r="C3" s="210"/>
      <c r="D3" s="210"/>
      <c r="E3" s="210"/>
      <c r="F3" s="210"/>
      <c r="G3" s="210"/>
      <c r="H3" s="210"/>
      <c r="I3" s="209"/>
      <c r="J3" s="207"/>
      <c r="K3" s="208"/>
      <c r="L3" s="208"/>
      <c r="M3" s="208"/>
      <c r="N3" s="208"/>
      <c r="O3" s="208"/>
      <c r="P3" s="208"/>
    </row>
    <row r="4" spans="1:16" s="169" customFormat="1" ht="18.75" customHeight="1" x14ac:dyDescent="0.15">
      <c r="A4" s="209"/>
      <c r="B4" s="207"/>
      <c r="C4" s="210"/>
      <c r="D4" s="210"/>
      <c r="E4" s="210"/>
      <c r="F4" s="210"/>
      <c r="G4" s="210"/>
      <c r="H4" s="210"/>
      <c r="I4" s="209"/>
      <c r="J4" s="207"/>
      <c r="K4" s="208"/>
      <c r="L4" s="208"/>
      <c r="M4" s="208"/>
      <c r="N4" s="208"/>
      <c r="O4" s="208"/>
      <c r="P4" s="208"/>
    </row>
    <row r="5" spans="1:16" s="169" customFormat="1" ht="15.75" customHeight="1" x14ac:dyDescent="0.15">
      <c r="A5" s="209"/>
      <c r="B5" s="207"/>
      <c r="C5" s="170" t="s">
        <v>280</v>
      </c>
      <c r="D5" s="170" t="s">
        <v>282</v>
      </c>
      <c r="E5" s="170" t="s">
        <v>280</v>
      </c>
      <c r="F5" s="170" t="s">
        <v>282</v>
      </c>
      <c r="G5" s="170" t="s">
        <v>280</v>
      </c>
      <c r="H5" s="170" t="s">
        <v>282</v>
      </c>
      <c r="I5" s="209"/>
      <c r="J5" s="207"/>
      <c r="K5" s="170" t="s">
        <v>280</v>
      </c>
      <c r="L5" s="170" t="s">
        <v>282</v>
      </c>
      <c r="M5" s="170" t="s">
        <v>280</v>
      </c>
      <c r="N5" s="170" t="s">
        <v>282</v>
      </c>
      <c r="O5" s="170" t="s">
        <v>280</v>
      </c>
      <c r="P5" s="170" t="s">
        <v>282</v>
      </c>
    </row>
    <row r="6" spans="1:16" s="169" customFormat="1" ht="13.5" customHeight="1" x14ac:dyDescent="0.15">
      <c r="A6" s="191">
        <v>1</v>
      </c>
      <c r="B6" s="199" t="s">
        <v>314</v>
      </c>
      <c r="C6" s="171" t="s">
        <v>316</v>
      </c>
      <c r="D6" s="171" t="s">
        <v>318</v>
      </c>
      <c r="E6" s="171" t="s">
        <v>37</v>
      </c>
      <c r="F6" s="172" t="s">
        <v>274</v>
      </c>
      <c r="G6" s="171" t="s">
        <v>37</v>
      </c>
      <c r="H6" s="172" t="s">
        <v>274</v>
      </c>
      <c r="I6" s="200">
        <v>16</v>
      </c>
      <c r="J6" s="199" t="s">
        <v>319</v>
      </c>
      <c r="K6" s="173" t="s">
        <v>321</v>
      </c>
      <c r="L6" s="173" t="s">
        <v>323</v>
      </c>
      <c r="M6" s="173" t="s">
        <v>324</v>
      </c>
      <c r="N6" s="174" t="s">
        <v>37</v>
      </c>
      <c r="O6" s="173" t="s">
        <v>324</v>
      </c>
      <c r="P6" s="173" t="s">
        <v>37</v>
      </c>
    </row>
    <row r="7" spans="1:16" x14ac:dyDescent="0.15">
      <c r="A7" s="191"/>
      <c r="B7" s="194"/>
      <c r="C7" s="171" t="s">
        <v>325</v>
      </c>
      <c r="D7" s="171" t="s">
        <v>326</v>
      </c>
      <c r="E7" s="171" t="s">
        <v>327</v>
      </c>
      <c r="F7" s="172" t="s">
        <v>328</v>
      </c>
      <c r="G7" s="171" t="s">
        <v>327</v>
      </c>
      <c r="H7" s="172" t="s">
        <v>328</v>
      </c>
      <c r="I7" s="197"/>
      <c r="J7" s="194"/>
      <c r="K7" s="171" t="s">
        <v>329</v>
      </c>
      <c r="L7" s="171" t="s">
        <v>330</v>
      </c>
      <c r="M7" s="171" t="s">
        <v>246</v>
      </c>
      <c r="N7" s="172" t="s">
        <v>331</v>
      </c>
      <c r="O7" s="171" t="s">
        <v>246</v>
      </c>
      <c r="P7" s="171" t="s">
        <v>331</v>
      </c>
    </row>
    <row r="8" spans="1:16" x14ac:dyDescent="0.15">
      <c r="A8" s="191"/>
      <c r="B8" s="194"/>
      <c r="C8" s="171" t="s">
        <v>332</v>
      </c>
      <c r="D8" s="171" t="s">
        <v>329</v>
      </c>
      <c r="E8" s="171" t="s">
        <v>333</v>
      </c>
      <c r="F8" s="172" t="s">
        <v>334</v>
      </c>
      <c r="G8" s="171" t="s">
        <v>333</v>
      </c>
      <c r="H8" s="172" t="s">
        <v>334</v>
      </c>
      <c r="I8" s="197"/>
      <c r="J8" s="194"/>
      <c r="K8" s="171" t="s">
        <v>335</v>
      </c>
      <c r="L8" s="171" t="s">
        <v>335</v>
      </c>
      <c r="M8" s="171" t="s">
        <v>336</v>
      </c>
      <c r="N8" s="172" t="s">
        <v>252</v>
      </c>
      <c r="O8" s="171" t="s">
        <v>336</v>
      </c>
      <c r="P8" s="171" t="s">
        <v>252</v>
      </c>
    </row>
    <row r="9" spans="1:16" x14ac:dyDescent="0.15">
      <c r="A9" s="191"/>
      <c r="B9" s="202"/>
      <c r="C9" s="171" t="s">
        <v>338</v>
      </c>
      <c r="D9" s="171" t="s">
        <v>339</v>
      </c>
      <c r="E9" s="171" t="s">
        <v>340</v>
      </c>
      <c r="F9" s="172" t="s">
        <v>90</v>
      </c>
      <c r="G9" s="171" t="s">
        <v>341</v>
      </c>
      <c r="H9" s="172" t="s">
        <v>90</v>
      </c>
      <c r="I9" s="201"/>
      <c r="J9" s="202"/>
      <c r="K9" s="175" t="s">
        <v>342</v>
      </c>
      <c r="L9" s="175" t="s">
        <v>344</v>
      </c>
      <c r="M9" s="175"/>
      <c r="N9" s="176" t="s">
        <v>345</v>
      </c>
      <c r="O9" s="175" t="s">
        <v>346</v>
      </c>
      <c r="P9" s="175" t="s">
        <v>345</v>
      </c>
    </row>
    <row r="10" spans="1:16" ht="13.5" customHeight="1" x14ac:dyDescent="0.15">
      <c r="A10" s="190">
        <v>2</v>
      </c>
      <c r="B10" s="193" t="s">
        <v>319</v>
      </c>
      <c r="C10" s="173" t="s">
        <v>320</v>
      </c>
      <c r="D10" s="173" t="s">
        <v>322</v>
      </c>
      <c r="E10" s="173" t="s">
        <v>347</v>
      </c>
      <c r="F10" s="174" t="s">
        <v>37</v>
      </c>
      <c r="G10" s="173" t="s">
        <v>347</v>
      </c>
      <c r="H10" s="174" t="s">
        <v>37</v>
      </c>
      <c r="I10" s="196">
        <v>17</v>
      </c>
      <c r="J10" s="193" t="s">
        <v>348</v>
      </c>
      <c r="K10" s="171" t="s">
        <v>349</v>
      </c>
      <c r="L10" s="171" t="s">
        <v>350</v>
      </c>
      <c r="M10" s="171" t="s">
        <v>37</v>
      </c>
      <c r="N10" s="172" t="s">
        <v>253</v>
      </c>
      <c r="O10" s="171" t="s">
        <v>37</v>
      </c>
      <c r="P10" s="171" t="s">
        <v>253</v>
      </c>
    </row>
    <row r="11" spans="1:16" x14ac:dyDescent="0.15">
      <c r="A11" s="205"/>
      <c r="B11" s="194"/>
      <c r="C11" s="171" t="s">
        <v>329</v>
      </c>
      <c r="D11" s="171" t="s">
        <v>330</v>
      </c>
      <c r="E11" s="171" t="s">
        <v>246</v>
      </c>
      <c r="F11" s="172" t="s">
        <v>331</v>
      </c>
      <c r="G11" s="171" t="s">
        <v>246</v>
      </c>
      <c r="H11" s="172" t="s">
        <v>331</v>
      </c>
      <c r="I11" s="197"/>
      <c r="J11" s="194"/>
      <c r="K11" s="171" t="s">
        <v>335</v>
      </c>
      <c r="L11" s="171" t="s">
        <v>351</v>
      </c>
      <c r="M11" s="171" t="s">
        <v>352</v>
      </c>
      <c r="N11" s="172" t="s">
        <v>353</v>
      </c>
      <c r="O11" s="171" t="s">
        <v>352</v>
      </c>
      <c r="P11" s="171" t="s">
        <v>354</v>
      </c>
    </row>
    <row r="12" spans="1:16" x14ac:dyDescent="0.15">
      <c r="A12" s="205"/>
      <c r="B12" s="194"/>
      <c r="C12" s="171" t="s">
        <v>335</v>
      </c>
      <c r="D12" s="171" t="s">
        <v>335</v>
      </c>
      <c r="E12" s="171" t="s">
        <v>259</v>
      </c>
      <c r="F12" s="172" t="s">
        <v>252</v>
      </c>
      <c r="G12" s="171" t="s">
        <v>259</v>
      </c>
      <c r="H12" s="172" t="s">
        <v>252</v>
      </c>
      <c r="I12" s="197"/>
      <c r="J12" s="194"/>
      <c r="K12" s="171" t="s">
        <v>339</v>
      </c>
      <c r="L12" s="171" t="s">
        <v>355</v>
      </c>
      <c r="M12" s="171" t="s">
        <v>356</v>
      </c>
      <c r="N12" s="172" t="s">
        <v>251</v>
      </c>
      <c r="O12" s="171" t="s">
        <v>356</v>
      </c>
      <c r="P12" s="171" t="s">
        <v>357</v>
      </c>
    </row>
    <row r="13" spans="1:16" x14ac:dyDescent="0.15">
      <c r="A13" s="206"/>
      <c r="B13" s="195"/>
      <c r="C13" s="175" t="s">
        <v>342</v>
      </c>
      <c r="D13" s="175" t="s">
        <v>358</v>
      </c>
      <c r="E13" s="175"/>
      <c r="F13" s="176" t="s">
        <v>359</v>
      </c>
      <c r="G13" s="175" t="s">
        <v>360</v>
      </c>
      <c r="H13" s="176" t="s">
        <v>359</v>
      </c>
      <c r="I13" s="198"/>
      <c r="J13" s="195"/>
      <c r="K13" s="171"/>
      <c r="L13" s="171" t="s">
        <v>361</v>
      </c>
      <c r="M13" s="171"/>
      <c r="N13" s="172"/>
      <c r="O13" s="171"/>
      <c r="P13" s="171"/>
    </row>
    <row r="14" spans="1:16" ht="13.5" customHeight="1" x14ac:dyDescent="0.15">
      <c r="A14" s="191">
        <v>3</v>
      </c>
      <c r="B14" s="199" t="s">
        <v>348</v>
      </c>
      <c r="C14" s="171" t="s">
        <v>362</v>
      </c>
      <c r="D14" s="171" t="s">
        <v>363</v>
      </c>
      <c r="E14" s="171" t="s">
        <v>37</v>
      </c>
      <c r="F14" s="172" t="s">
        <v>253</v>
      </c>
      <c r="G14" s="171" t="s">
        <v>37</v>
      </c>
      <c r="H14" s="172" t="s">
        <v>253</v>
      </c>
      <c r="I14" s="200">
        <v>18</v>
      </c>
      <c r="J14" s="199" t="s">
        <v>364</v>
      </c>
      <c r="K14" s="173" t="s">
        <v>362</v>
      </c>
      <c r="L14" s="173" t="s">
        <v>365</v>
      </c>
      <c r="M14" s="173" t="s">
        <v>366</v>
      </c>
      <c r="N14" s="174" t="s">
        <v>37</v>
      </c>
      <c r="O14" s="173" t="s">
        <v>366</v>
      </c>
      <c r="P14" s="173" t="s">
        <v>37</v>
      </c>
    </row>
    <row r="15" spans="1:16" x14ac:dyDescent="0.15">
      <c r="A15" s="191"/>
      <c r="B15" s="194"/>
      <c r="C15" s="171" t="s">
        <v>335</v>
      </c>
      <c r="D15" s="171" t="s">
        <v>351</v>
      </c>
      <c r="E15" s="171" t="s">
        <v>352</v>
      </c>
      <c r="F15" s="172" t="s">
        <v>353</v>
      </c>
      <c r="G15" s="171" t="s">
        <v>352</v>
      </c>
      <c r="H15" s="172" t="s">
        <v>354</v>
      </c>
      <c r="I15" s="197"/>
      <c r="J15" s="194"/>
      <c r="K15" s="171" t="s">
        <v>367</v>
      </c>
      <c r="L15" s="171" t="s">
        <v>369</v>
      </c>
      <c r="M15" s="171" t="s">
        <v>370</v>
      </c>
      <c r="N15" s="172" t="s">
        <v>371</v>
      </c>
      <c r="O15" s="171" t="s">
        <v>370</v>
      </c>
      <c r="P15" s="171" t="s">
        <v>371</v>
      </c>
    </row>
    <row r="16" spans="1:16" x14ac:dyDescent="0.15">
      <c r="A16" s="191"/>
      <c r="B16" s="194"/>
      <c r="C16" s="171" t="s">
        <v>339</v>
      </c>
      <c r="D16" s="171" t="s">
        <v>355</v>
      </c>
      <c r="E16" s="171" t="s">
        <v>356</v>
      </c>
      <c r="F16" s="172" t="s">
        <v>357</v>
      </c>
      <c r="G16" s="171" t="s">
        <v>356</v>
      </c>
      <c r="H16" s="172" t="s">
        <v>357</v>
      </c>
      <c r="I16" s="197"/>
      <c r="J16" s="194"/>
      <c r="K16" s="171" t="s">
        <v>372</v>
      </c>
      <c r="L16" s="171" t="s">
        <v>373</v>
      </c>
      <c r="M16" s="171" t="s">
        <v>374</v>
      </c>
      <c r="N16" s="172" t="s">
        <v>375</v>
      </c>
      <c r="O16" s="171" t="s">
        <v>374</v>
      </c>
      <c r="P16" s="171" t="s">
        <v>375</v>
      </c>
    </row>
    <row r="17" spans="1:16" x14ac:dyDescent="0.15">
      <c r="A17" s="191"/>
      <c r="B17" s="202"/>
      <c r="C17" s="171"/>
      <c r="D17" s="171" t="s">
        <v>361</v>
      </c>
      <c r="E17" s="171"/>
      <c r="F17" s="172"/>
      <c r="G17" s="171"/>
      <c r="H17" s="172"/>
      <c r="I17" s="201"/>
      <c r="J17" s="202"/>
      <c r="K17" s="175" t="s">
        <v>358</v>
      </c>
      <c r="L17" s="175" t="s">
        <v>326</v>
      </c>
      <c r="M17" s="175" t="s">
        <v>376</v>
      </c>
      <c r="N17" s="176" t="s">
        <v>356</v>
      </c>
      <c r="O17" s="175" t="s">
        <v>376</v>
      </c>
      <c r="P17" s="175" t="s">
        <v>356</v>
      </c>
    </row>
    <row r="18" spans="1:16" ht="13.5" customHeight="1" x14ac:dyDescent="0.15">
      <c r="A18" s="190">
        <v>4</v>
      </c>
      <c r="B18" s="193" t="s">
        <v>364</v>
      </c>
      <c r="C18" s="173" t="s">
        <v>377</v>
      </c>
      <c r="D18" s="173" t="s">
        <v>317</v>
      </c>
      <c r="E18" s="173" t="s">
        <v>347</v>
      </c>
      <c r="F18" s="174" t="s">
        <v>37</v>
      </c>
      <c r="G18" s="173" t="s">
        <v>347</v>
      </c>
      <c r="H18" s="174" t="s">
        <v>37</v>
      </c>
      <c r="I18" s="196">
        <v>19</v>
      </c>
      <c r="J18" s="193" t="s">
        <v>378</v>
      </c>
      <c r="K18" s="171" t="s">
        <v>315</v>
      </c>
      <c r="L18" s="171" t="s">
        <v>379</v>
      </c>
      <c r="M18" s="171" t="s">
        <v>37</v>
      </c>
      <c r="N18" s="172" t="s">
        <v>37</v>
      </c>
      <c r="O18" s="171" t="s">
        <v>37</v>
      </c>
      <c r="P18" s="171" t="s">
        <v>37</v>
      </c>
    </row>
    <row r="19" spans="1:16" x14ac:dyDescent="0.15">
      <c r="A19" s="191"/>
      <c r="B19" s="194"/>
      <c r="C19" s="171" t="s">
        <v>367</v>
      </c>
      <c r="D19" s="171" t="s">
        <v>368</v>
      </c>
      <c r="E19" s="171" t="s">
        <v>370</v>
      </c>
      <c r="F19" s="172" t="s">
        <v>371</v>
      </c>
      <c r="G19" s="171" t="s">
        <v>370</v>
      </c>
      <c r="H19" s="172" t="s">
        <v>371</v>
      </c>
      <c r="I19" s="197"/>
      <c r="J19" s="194"/>
      <c r="K19" s="171" t="s">
        <v>380</v>
      </c>
      <c r="L19" s="171" t="s">
        <v>339</v>
      </c>
      <c r="M19" s="171" t="s">
        <v>256</v>
      </c>
      <c r="N19" s="172" t="s">
        <v>381</v>
      </c>
      <c r="O19" s="171" t="s">
        <v>256</v>
      </c>
      <c r="P19" s="171" t="s">
        <v>381</v>
      </c>
    </row>
    <row r="20" spans="1:16" x14ac:dyDescent="0.15">
      <c r="A20" s="191"/>
      <c r="B20" s="194"/>
      <c r="C20" s="171" t="s">
        <v>372</v>
      </c>
      <c r="D20" s="171" t="s">
        <v>373</v>
      </c>
      <c r="E20" s="171" t="s">
        <v>374</v>
      </c>
      <c r="F20" s="172" t="s">
        <v>375</v>
      </c>
      <c r="G20" s="171" t="s">
        <v>374</v>
      </c>
      <c r="H20" s="172" t="s">
        <v>375</v>
      </c>
      <c r="I20" s="197"/>
      <c r="J20" s="194"/>
      <c r="K20" s="171" t="s">
        <v>335</v>
      </c>
      <c r="L20" s="171" t="s">
        <v>335</v>
      </c>
      <c r="M20" s="171" t="s">
        <v>257</v>
      </c>
      <c r="N20" s="172" t="s">
        <v>382</v>
      </c>
      <c r="O20" s="171" t="s">
        <v>257</v>
      </c>
      <c r="P20" s="171" t="s">
        <v>382</v>
      </c>
    </row>
    <row r="21" spans="1:16" x14ac:dyDescent="0.15">
      <c r="A21" s="192"/>
      <c r="B21" s="195"/>
      <c r="C21" s="175" t="s">
        <v>343</v>
      </c>
      <c r="D21" s="175" t="s">
        <v>326</v>
      </c>
      <c r="E21" s="175" t="s">
        <v>271</v>
      </c>
      <c r="F21" s="176" t="s">
        <v>356</v>
      </c>
      <c r="G21" s="175" t="s">
        <v>271</v>
      </c>
      <c r="H21" s="176" t="s">
        <v>356</v>
      </c>
      <c r="I21" s="198"/>
      <c r="J21" s="195"/>
      <c r="K21" s="171" t="s">
        <v>329</v>
      </c>
      <c r="L21" s="171" t="s">
        <v>332</v>
      </c>
      <c r="M21" s="171" t="s">
        <v>251</v>
      </c>
      <c r="N21" s="172" t="s">
        <v>90</v>
      </c>
      <c r="O21" s="171" t="s">
        <v>251</v>
      </c>
      <c r="P21" s="171" t="s">
        <v>90</v>
      </c>
    </row>
    <row r="22" spans="1:16" ht="13.5" customHeight="1" x14ac:dyDescent="0.15">
      <c r="A22" s="191">
        <v>5</v>
      </c>
      <c r="B22" s="199" t="s">
        <v>378</v>
      </c>
      <c r="C22" s="171" t="s">
        <v>315</v>
      </c>
      <c r="D22" s="171" t="s">
        <v>379</v>
      </c>
      <c r="E22" s="171" t="s">
        <v>37</v>
      </c>
      <c r="F22" s="172" t="s">
        <v>37</v>
      </c>
      <c r="G22" s="171" t="s">
        <v>37</v>
      </c>
      <c r="H22" s="172" t="s">
        <v>37</v>
      </c>
      <c r="I22" s="200">
        <v>20</v>
      </c>
      <c r="J22" s="199" t="s">
        <v>100</v>
      </c>
      <c r="K22" s="173" t="s">
        <v>350</v>
      </c>
      <c r="L22" s="173" t="s">
        <v>383</v>
      </c>
      <c r="M22" s="173" t="s">
        <v>37</v>
      </c>
      <c r="N22" s="174" t="s">
        <v>37</v>
      </c>
      <c r="O22" s="173" t="s">
        <v>37</v>
      </c>
      <c r="P22" s="173" t="s">
        <v>37</v>
      </c>
    </row>
    <row r="23" spans="1:16" x14ac:dyDescent="0.15">
      <c r="A23" s="191"/>
      <c r="B23" s="194"/>
      <c r="C23" s="171" t="s">
        <v>380</v>
      </c>
      <c r="D23" s="171" t="s">
        <v>339</v>
      </c>
      <c r="E23" s="171" t="s">
        <v>256</v>
      </c>
      <c r="F23" s="172" t="s">
        <v>381</v>
      </c>
      <c r="G23" s="171" t="s">
        <v>256</v>
      </c>
      <c r="H23" s="172" t="s">
        <v>381</v>
      </c>
      <c r="I23" s="197"/>
      <c r="J23" s="194"/>
      <c r="K23" s="171" t="s">
        <v>384</v>
      </c>
      <c r="L23" s="171" t="s">
        <v>329</v>
      </c>
      <c r="M23" s="171" t="s">
        <v>258</v>
      </c>
      <c r="N23" s="172" t="s">
        <v>385</v>
      </c>
      <c r="O23" s="171" t="s">
        <v>258</v>
      </c>
      <c r="P23" s="171" t="s">
        <v>385</v>
      </c>
    </row>
    <row r="24" spans="1:16" x14ac:dyDescent="0.15">
      <c r="A24" s="191"/>
      <c r="B24" s="194"/>
      <c r="C24" s="171" t="s">
        <v>335</v>
      </c>
      <c r="D24" s="171" t="s">
        <v>335</v>
      </c>
      <c r="E24" s="171" t="s">
        <v>257</v>
      </c>
      <c r="F24" s="172" t="s">
        <v>382</v>
      </c>
      <c r="G24" s="171" t="s">
        <v>257</v>
      </c>
      <c r="H24" s="172" t="s">
        <v>382</v>
      </c>
      <c r="I24" s="197"/>
      <c r="J24" s="194"/>
      <c r="K24" s="171" t="s">
        <v>373</v>
      </c>
      <c r="L24" s="171" t="s">
        <v>351</v>
      </c>
      <c r="M24" s="171" t="s">
        <v>386</v>
      </c>
      <c r="N24" s="172" t="s">
        <v>387</v>
      </c>
      <c r="O24" s="171" t="s">
        <v>386</v>
      </c>
      <c r="P24" s="171" t="s">
        <v>388</v>
      </c>
    </row>
    <row r="25" spans="1:16" x14ac:dyDescent="0.15">
      <c r="A25" s="191"/>
      <c r="B25" s="202"/>
      <c r="C25" s="171" t="s">
        <v>329</v>
      </c>
      <c r="D25" s="171" t="s">
        <v>332</v>
      </c>
      <c r="E25" s="171" t="s">
        <v>389</v>
      </c>
      <c r="F25" s="172" t="s">
        <v>90</v>
      </c>
      <c r="G25" s="171" t="s">
        <v>389</v>
      </c>
      <c r="H25" s="172" t="s">
        <v>90</v>
      </c>
      <c r="I25" s="201"/>
      <c r="J25" s="202"/>
      <c r="K25" s="175"/>
      <c r="L25" s="175" t="s">
        <v>390</v>
      </c>
      <c r="M25" s="175" t="s">
        <v>389</v>
      </c>
      <c r="N25" s="176" t="s">
        <v>391</v>
      </c>
      <c r="O25" s="175" t="s">
        <v>389</v>
      </c>
      <c r="P25" s="175" t="s">
        <v>391</v>
      </c>
    </row>
    <row r="26" spans="1:16" ht="13.5" customHeight="1" x14ac:dyDescent="0.15">
      <c r="A26" s="190">
        <v>6</v>
      </c>
      <c r="B26" s="193" t="s">
        <v>100</v>
      </c>
      <c r="C26" s="173" t="s">
        <v>392</v>
      </c>
      <c r="D26" s="173" t="s">
        <v>383</v>
      </c>
      <c r="E26" s="173" t="s">
        <v>37</v>
      </c>
      <c r="F26" s="174" t="s">
        <v>37</v>
      </c>
      <c r="G26" s="173" t="s">
        <v>37</v>
      </c>
      <c r="H26" s="174" t="s">
        <v>37</v>
      </c>
      <c r="I26" s="196">
        <v>21</v>
      </c>
      <c r="J26" s="193" t="s">
        <v>393</v>
      </c>
      <c r="K26" s="171" t="s">
        <v>394</v>
      </c>
      <c r="L26" s="171" t="s">
        <v>395</v>
      </c>
      <c r="M26" s="171" t="s">
        <v>37</v>
      </c>
      <c r="N26" s="172" t="s">
        <v>396</v>
      </c>
      <c r="O26" s="171" t="s">
        <v>37</v>
      </c>
      <c r="P26" s="171" t="s">
        <v>396</v>
      </c>
    </row>
    <row r="27" spans="1:16" x14ac:dyDescent="0.15">
      <c r="A27" s="191"/>
      <c r="B27" s="194"/>
      <c r="C27" s="171" t="s">
        <v>384</v>
      </c>
      <c r="D27" s="171" t="s">
        <v>329</v>
      </c>
      <c r="E27" s="171" t="s">
        <v>258</v>
      </c>
      <c r="F27" s="172" t="s">
        <v>385</v>
      </c>
      <c r="G27" s="171" t="s">
        <v>258</v>
      </c>
      <c r="H27" s="172" t="s">
        <v>385</v>
      </c>
      <c r="I27" s="197"/>
      <c r="J27" s="194"/>
      <c r="K27" s="171" t="s">
        <v>397</v>
      </c>
      <c r="L27" s="171" t="s">
        <v>398</v>
      </c>
      <c r="M27" s="171" t="s">
        <v>262</v>
      </c>
      <c r="N27" s="172" t="s">
        <v>399</v>
      </c>
      <c r="O27" s="171" t="s">
        <v>262</v>
      </c>
      <c r="P27" s="171" t="s">
        <v>399</v>
      </c>
    </row>
    <row r="28" spans="1:16" x14ac:dyDescent="0.15">
      <c r="A28" s="191"/>
      <c r="B28" s="194"/>
      <c r="C28" s="171" t="s">
        <v>373</v>
      </c>
      <c r="D28" s="171" t="s">
        <v>351</v>
      </c>
      <c r="E28" s="171" t="s">
        <v>259</v>
      </c>
      <c r="F28" s="172" t="s">
        <v>234</v>
      </c>
      <c r="G28" s="171" t="s">
        <v>259</v>
      </c>
      <c r="H28" s="172" t="s">
        <v>388</v>
      </c>
      <c r="I28" s="197"/>
      <c r="J28" s="194"/>
      <c r="K28" s="171" t="s">
        <v>400</v>
      </c>
      <c r="L28" s="171" t="s">
        <v>372</v>
      </c>
      <c r="M28" s="171" t="s">
        <v>401</v>
      </c>
      <c r="N28" s="172" t="s">
        <v>402</v>
      </c>
      <c r="O28" s="171" t="s">
        <v>401</v>
      </c>
      <c r="P28" s="171" t="s">
        <v>402</v>
      </c>
    </row>
    <row r="29" spans="1:16" x14ac:dyDescent="0.15">
      <c r="A29" s="192"/>
      <c r="B29" s="195"/>
      <c r="C29" s="175"/>
      <c r="D29" s="175" t="s">
        <v>390</v>
      </c>
      <c r="E29" s="175" t="s">
        <v>251</v>
      </c>
      <c r="F29" s="176" t="s">
        <v>341</v>
      </c>
      <c r="G29" s="175" t="s">
        <v>251</v>
      </c>
      <c r="H29" s="176" t="s">
        <v>341</v>
      </c>
      <c r="I29" s="198"/>
      <c r="J29" s="195"/>
      <c r="K29" s="171" t="s">
        <v>343</v>
      </c>
      <c r="L29" s="171" t="s">
        <v>403</v>
      </c>
      <c r="M29" s="171" t="s">
        <v>404</v>
      </c>
      <c r="N29" s="172" t="s">
        <v>405</v>
      </c>
      <c r="O29" s="171" t="s">
        <v>406</v>
      </c>
      <c r="P29" s="171" t="s">
        <v>405</v>
      </c>
    </row>
    <row r="30" spans="1:16" ht="13.5" customHeight="1" x14ac:dyDescent="0.15">
      <c r="A30" s="191">
        <v>7</v>
      </c>
      <c r="B30" s="199" t="s">
        <v>393</v>
      </c>
      <c r="C30" s="171" t="s">
        <v>394</v>
      </c>
      <c r="D30" s="171" t="s">
        <v>395</v>
      </c>
      <c r="E30" s="171" t="s">
        <v>37</v>
      </c>
      <c r="F30" s="172" t="s">
        <v>396</v>
      </c>
      <c r="G30" s="171" t="s">
        <v>37</v>
      </c>
      <c r="H30" s="172" t="s">
        <v>396</v>
      </c>
      <c r="I30" s="200">
        <v>22</v>
      </c>
      <c r="J30" s="199" t="s">
        <v>314</v>
      </c>
      <c r="K30" s="173" t="s">
        <v>407</v>
      </c>
      <c r="L30" s="173" t="s">
        <v>408</v>
      </c>
      <c r="M30" s="173" t="s">
        <v>227</v>
      </c>
      <c r="N30" s="174" t="s">
        <v>37</v>
      </c>
      <c r="O30" s="173" t="s">
        <v>227</v>
      </c>
      <c r="P30" s="173" t="s">
        <v>37</v>
      </c>
    </row>
    <row r="31" spans="1:16" x14ac:dyDescent="0.15">
      <c r="A31" s="191"/>
      <c r="B31" s="194"/>
      <c r="C31" s="171" t="s">
        <v>409</v>
      </c>
      <c r="D31" s="171" t="s">
        <v>410</v>
      </c>
      <c r="E31" s="171" t="s">
        <v>262</v>
      </c>
      <c r="F31" s="172" t="s">
        <v>399</v>
      </c>
      <c r="G31" s="171" t="s">
        <v>262</v>
      </c>
      <c r="H31" s="172" t="s">
        <v>399</v>
      </c>
      <c r="I31" s="197"/>
      <c r="J31" s="194"/>
      <c r="K31" s="171" t="s">
        <v>411</v>
      </c>
      <c r="L31" s="171" t="s">
        <v>335</v>
      </c>
      <c r="M31" s="171" t="s">
        <v>412</v>
      </c>
      <c r="N31" s="172" t="s">
        <v>235</v>
      </c>
      <c r="O31" s="171" t="s">
        <v>412</v>
      </c>
      <c r="P31" s="171" t="s">
        <v>235</v>
      </c>
    </row>
    <row r="32" spans="1:16" x14ac:dyDescent="0.15">
      <c r="A32" s="191"/>
      <c r="B32" s="194"/>
      <c r="C32" s="171" t="s">
        <v>400</v>
      </c>
      <c r="D32" s="171" t="s">
        <v>372</v>
      </c>
      <c r="E32" s="171" t="s">
        <v>401</v>
      </c>
      <c r="F32" s="172" t="s">
        <v>402</v>
      </c>
      <c r="G32" s="171" t="s">
        <v>401</v>
      </c>
      <c r="H32" s="172" t="s">
        <v>402</v>
      </c>
      <c r="I32" s="197"/>
      <c r="J32" s="194"/>
      <c r="K32" s="171" t="s">
        <v>361</v>
      </c>
      <c r="L32" s="171" t="s">
        <v>326</v>
      </c>
      <c r="M32" s="171" t="s">
        <v>413</v>
      </c>
      <c r="N32" s="172" t="s">
        <v>236</v>
      </c>
      <c r="O32" s="171" t="s">
        <v>265</v>
      </c>
      <c r="P32" s="171" t="s">
        <v>236</v>
      </c>
    </row>
    <row r="33" spans="1:16" x14ac:dyDescent="0.15">
      <c r="A33" s="191"/>
      <c r="B33" s="202"/>
      <c r="C33" s="171" t="s">
        <v>343</v>
      </c>
      <c r="D33" s="171" t="s">
        <v>403</v>
      </c>
      <c r="E33" s="171" t="s">
        <v>404</v>
      </c>
      <c r="F33" s="172" t="s">
        <v>405</v>
      </c>
      <c r="G33" s="171" t="s">
        <v>404</v>
      </c>
      <c r="H33" s="172" t="s">
        <v>405</v>
      </c>
      <c r="I33" s="201"/>
      <c r="J33" s="202"/>
      <c r="K33" s="175" t="s">
        <v>337</v>
      </c>
      <c r="L33" s="175" t="s">
        <v>342</v>
      </c>
      <c r="M33" s="175" t="s">
        <v>414</v>
      </c>
      <c r="N33" s="176" t="s">
        <v>389</v>
      </c>
      <c r="O33" s="175" t="s">
        <v>414</v>
      </c>
      <c r="P33" s="175" t="s">
        <v>389</v>
      </c>
    </row>
    <row r="34" spans="1:16" ht="13.5" customHeight="1" x14ac:dyDescent="0.15">
      <c r="A34" s="190">
        <v>8</v>
      </c>
      <c r="B34" s="193" t="s">
        <v>314</v>
      </c>
      <c r="C34" s="173" t="s">
        <v>407</v>
      </c>
      <c r="D34" s="173" t="s">
        <v>408</v>
      </c>
      <c r="E34" s="173" t="s">
        <v>227</v>
      </c>
      <c r="F34" s="174" t="s">
        <v>37</v>
      </c>
      <c r="G34" s="173" t="s">
        <v>227</v>
      </c>
      <c r="H34" s="174" t="s">
        <v>37</v>
      </c>
      <c r="I34" s="196">
        <v>23</v>
      </c>
      <c r="J34" s="193" t="s">
        <v>319</v>
      </c>
      <c r="K34" s="171" t="s">
        <v>415</v>
      </c>
      <c r="L34" s="171" t="s">
        <v>416</v>
      </c>
      <c r="M34" s="171" t="s">
        <v>37</v>
      </c>
      <c r="N34" s="172" t="s">
        <v>37</v>
      </c>
      <c r="O34" s="171" t="s">
        <v>37</v>
      </c>
      <c r="P34" s="171" t="s">
        <v>37</v>
      </c>
    </row>
    <row r="35" spans="1:16" x14ac:dyDescent="0.15">
      <c r="A35" s="191"/>
      <c r="B35" s="194"/>
      <c r="C35" s="171" t="s">
        <v>411</v>
      </c>
      <c r="D35" s="171" t="s">
        <v>335</v>
      </c>
      <c r="E35" s="171" t="s">
        <v>412</v>
      </c>
      <c r="F35" s="172" t="s">
        <v>235</v>
      </c>
      <c r="G35" s="171" t="s">
        <v>412</v>
      </c>
      <c r="H35" s="172" t="s">
        <v>235</v>
      </c>
      <c r="I35" s="197"/>
      <c r="J35" s="194"/>
      <c r="K35" s="171" t="s">
        <v>339</v>
      </c>
      <c r="L35" s="171" t="s">
        <v>417</v>
      </c>
      <c r="M35" s="171" t="s">
        <v>418</v>
      </c>
      <c r="N35" s="172" t="s">
        <v>419</v>
      </c>
      <c r="O35" s="171" t="s">
        <v>418</v>
      </c>
      <c r="P35" s="171" t="s">
        <v>419</v>
      </c>
    </row>
    <row r="36" spans="1:16" x14ac:dyDescent="0.15">
      <c r="A36" s="191"/>
      <c r="B36" s="194"/>
      <c r="C36" s="171" t="s">
        <v>361</v>
      </c>
      <c r="D36" s="171" t="s">
        <v>326</v>
      </c>
      <c r="E36" s="171" t="s">
        <v>420</v>
      </c>
      <c r="F36" s="172" t="s">
        <v>236</v>
      </c>
      <c r="G36" s="171" t="s">
        <v>265</v>
      </c>
      <c r="H36" s="172" t="s">
        <v>236</v>
      </c>
      <c r="I36" s="197"/>
      <c r="J36" s="194"/>
      <c r="K36" s="171" t="s">
        <v>332</v>
      </c>
      <c r="L36" s="171" t="s">
        <v>421</v>
      </c>
      <c r="M36" s="171" t="s">
        <v>422</v>
      </c>
      <c r="N36" s="172" t="s">
        <v>423</v>
      </c>
      <c r="O36" s="171" t="s">
        <v>422</v>
      </c>
      <c r="P36" s="171" t="s">
        <v>423</v>
      </c>
    </row>
    <row r="37" spans="1:16" x14ac:dyDescent="0.15">
      <c r="A37" s="192"/>
      <c r="B37" s="195"/>
      <c r="C37" s="175" t="s">
        <v>424</v>
      </c>
      <c r="D37" s="175" t="s">
        <v>342</v>
      </c>
      <c r="E37" s="175" t="s">
        <v>414</v>
      </c>
      <c r="F37" s="176" t="s">
        <v>389</v>
      </c>
      <c r="G37" s="175" t="s">
        <v>414</v>
      </c>
      <c r="H37" s="176" t="s">
        <v>389</v>
      </c>
      <c r="I37" s="198"/>
      <c r="J37" s="195"/>
      <c r="K37" s="171" t="s">
        <v>335</v>
      </c>
      <c r="L37" s="171" t="s">
        <v>425</v>
      </c>
      <c r="M37" s="171" t="s">
        <v>67</v>
      </c>
      <c r="N37" s="172" t="s">
        <v>426</v>
      </c>
      <c r="O37" s="171" t="s">
        <v>67</v>
      </c>
      <c r="P37" s="171" t="s">
        <v>426</v>
      </c>
    </row>
    <row r="38" spans="1:16" ht="13.5" customHeight="1" x14ac:dyDescent="0.15">
      <c r="A38" s="191">
        <v>9</v>
      </c>
      <c r="B38" s="199" t="s">
        <v>319</v>
      </c>
      <c r="C38" s="171" t="s">
        <v>415</v>
      </c>
      <c r="D38" s="171" t="s">
        <v>416</v>
      </c>
      <c r="E38" s="171" t="s">
        <v>37</v>
      </c>
      <c r="F38" s="172" t="s">
        <v>37</v>
      </c>
      <c r="G38" s="171" t="s">
        <v>37</v>
      </c>
      <c r="H38" s="172" t="s">
        <v>37</v>
      </c>
      <c r="I38" s="200">
        <v>24</v>
      </c>
      <c r="J38" s="199" t="s">
        <v>348</v>
      </c>
      <c r="K38" s="173" t="s">
        <v>427</v>
      </c>
      <c r="L38" s="173" t="s">
        <v>408</v>
      </c>
      <c r="M38" s="173" t="s">
        <v>37</v>
      </c>
      <c r="N38" s="174" t="s">
        <v>396</v>
      </c>
      <c r="O38" s="173" t="s">
        <v>37</v>
      </c>
      <c r="P38" s="173" t="s">
        <v>396</v>
      </c>
    </row>
    <row r="39" spans="1:16" x14ac:dyDescent="0.15">
      <c r="A39" s="191"/>
      <c r="B39" s="194"/>
      <c r="C39" s="171" t="s">
        <v>339</v>
      </c>
      <c r="D39" s="171" t="s">
        <v>417</v>
      </c>
      <c r="E39" s="171" t="s">
        <v>418</v>
      </c>
      <c r="F39" s="172" t="s">
        <v>419</v>
      </c>
      <c r="G39" s="171" t="s">
        <v>418</v>
      </c>
      <c r="H39" s="172" t="s">
        <v>419</v>
      </c>
      <c r="I39" s="197"/>
      <c r="J39" s="194"/>
      <c r="K39" s="171" t="s">
        <v>335</v>
      </c>
      <c r="L39" s="171" t="s">
        <v>335</v>
      </c>
      <c r="M39" s="171" t="s">
        <v>428</v>
      </c>
      <c r="N39" s="172" t="s">
        <v>238</v>
      </c>
      <c r="O39" s="171" t="s">
        <v>428</v>
      </c>
      <c r="P39" s="171" t="s">
        <v>238</v>
      </c>
    </row>
    <row r="40" spans="1:16" x14ac:dyDescent="0.15">
      <c r="A40" s="191"/>
      <c r="B40" s="194"/>
      <c r="C40" s="171" t="s">
        <v>332</v>
      </c>
      <c r="D40" s="171" t="s">
        <v>421</v>
      </c>
      <c r="E40" s="171" t="s">
        <v>422</v>
      </c>
      <c r="F40" s="172" t="s">
        <v>423</v>
      </c>
      <c r="G40" s="171" t="s">
        <v>422</v>
      </c>
      <c r="H40" s="172" t="s">
        <v>423</v>
      </c>
      <c r="I40" s="197"/>
      <c r="J40" s="194"/>
      <c r="K40" s="171" t="s">
        <v>329</v>
      </c>
      <c r="L40" s="171" t="s">
        <v>332</v>
      </c>
      <c r="M40" s="171" t="s">
        <v>429</v>
      </c>
      <c r="N40" s="172" t="s">
        <v>387</v>
      </c>
      <c r="O40" s="171" t="s">
        <v>430</v>
      </c>
      <c r="P40" s="171" t="s">
        <v>387</v>
      </c>
    </row>
    <row r="41" spans="1:16" x14ac:dyDescent="0.15">
      <c r="A41" s="191"/>
      <c r="B41" s="202"/>
      <c r="C41" s="171" t="s">
        <v>335</v>
      </c>
      <c r="D41" s="171" t="s">
        <v>425</v>
      </c>
      <c r="E41" s="171" t="s">
        <v>67</v>
      </c>
      <c r="F41" s="172" t="s">
        <v>426</v>
      </c>
      <c r="G41" s="171" t="s">
        <v>67</v>
      </c>
      <c r="H41" s="172" t="s">
        <v>426</v>
      </c>
      <c r="I41" s="201"/>
      <c r="J41" s="202"/>
      <c r="K41" s="175" t="s">
        <v>431</v>
      </c>
      <c r="L41" s="175"/>
      <c r="M41" s="175" t="s">
        <v>432</v>
      </c>
      <c r="N41" s="176" t="s">
        <v>356</v>
      </c>
      <c r="O41" s="175" t="s">
        <v>432</v>
      </c>
      <c r="P41" s="175" t="s">
        <v>356</v>
      </c>
    </row>
    <row r="42" spans="1:16" ht="13.5" customHeight="1" x14ac:dyDescent="0.15">
      <c r="A42" s="190">
        <v>10</v>
      </c>
      <c r="B42" s="193" t="s">
        <v>348</v>
      </c>
      <c r="C42" s="173" t="s">
        <v>427</v>
      </c>
      <c r="D42" s="173" t="s">
        <v>408</v>
      </c>
      <c r="E42" s="173" t="s">
        <v>37</v>
      </c>
      <c r="F42" s="174" t="s">
        <v>396</v>
      </c>
      <c r="G42" s="173" t="s">
        <v>37</v>
      </c>
      <c r="H42" s="174" t="s">
        <v>396</v>
      </c>
      <c r="I42" s="196">
        <v>25</v>
      </c>
      <c r="J42" s="193" t="s">
        <v>364</v>
      </c>
      <c r="K42" s="171" t="s">
        <v>433</v>
      </c>
      <c r="L42" s="171" t="s">
        <v>394</v>
      </c>
      <c r="M42" s="171" t="s">
        <v>37</v>
      </c>
      <c r="N42" s="172" t="s">
        <v>37</v>
      </c>
      <c r="O42" s="171" t="s">
        <v>37</v>
      </c>
      <c r="P42" s="171" t="s">
        <v>37</v>
      </c>
    </row>
    <row r="43" spans="1:16" x14ac:dyDescent="0.15">
      <c r="A43" s="191"/>
      <c r="B43" s="194"/>
      <c r="C43" s="171" t="s">
        <v>335</v>
      </c>
      <c r="D43" s="171" t="s">
        <v>335</v>
      </c>
      <c r="E43" s="171" t="s">
        <v>428</v>
      </c>
      <c r="F43" s="172" t="s">
        <v>238</v>
      </c>
      <c r="G43" s="171" t="s">
        <v>428</v>
      </c>
      <c r="H43" s="172" t="s">
        <v>238</v>
      </c>
      <c r="I43" s="197"/>
      <c r="J43" s="194"/>
      <c r="K43" s="171" t="s">
        <v>434</v>
      </c>
      <c r="L43" s="171" t="s">
        <v>435</v>
      </c>
      <c r="M43" s="171" t="s">
        <v>436</v>
      </c>
      <c r="N43" s="172" t="s">
        <v>437</v>
      </c>
      <c r="O43" s="171" t="s">
        <v>438</v>
      </c>
      <c r="P43" s="171" t="s">
        <v>437</v>
      </c>
    </row>
    <row r="44" spans="1:16" x14ac:dyDescent="0.15">
      <c r="A44" s="191"/>
      <c r="B44" s="194"/>
      <c r="C44" s="171" t="s">
        <v>329</v>
      </c>
      <c r="D44" s="171" t="s">
        <v>332</v>
      </c>
      <c r="E44" s="171" t="s">
        <v>429</v>
      </c>
      <c r="F44" s="172" t="s">
        <v>387</v>
      </c>
      <c r="G44" s="171" t="s">
        <v>430</v>
      </c>
      <c r="H44" s="172" t="s">
        <v>387</v>
      </c>
      <c r="I44" s="197"/>
      <c r="J44" s="194"/>
      <c r="K44" s="171" t="s">
        <v>439</v>
      </c>
      <c r="L44" s="171" t="s">
        <v>440</v>
      </c>
      <c r="M44" s="171" t="s">
        <v>387</v>
      </c>
      <c r="N44" s="172" t="s">
        <v>441</v>
      </c>
      <c r="O44" s="171" t="s">
        <v>387</v>
      </c>
      <c r="P44" s="171" t="s">
        <v>441</v>
      </c>
    </row>
    <row r="45" spans="1:16" x14ac:dyDescent="0.15">
      <c r="A45" s="192"/>
      <c r="B45" s="195"/>
      <c r="C45" s="175" t="s">
        <v>431</v>
      </c>
      <c r="D45" s="175"/>
      <c r="E45" s="175" t="s">
        <v>432</v>
      </c>
      <c r="F45" s="176" t="s">
        <v>356</v>
      </c>
      <c r="G45" s="175" t="s">
        <v>432</v>
      </c>
      <c r="H45" s="176" t="s">
        <v>356</v>
      </c>
      <c r="I45" s="198"/>
      <c r="J45" s="195"/>
      <c r="K45" s="171"/>
      <c r="L45" s="171" t="s">
        <v>335</v>
      </c>
      <c r="M45" s="171" t="s">
        <v>389</v>
      </c>
      <c r="N45" s="172" t="s">
        <v>442</v>
      </c>
      <c r="O45" s="171" t="s">
        <v>389</v>
      </c>
      <c r="P45" s="171" t="s">
        <v>442</v>
      </c>
    </row>
    <row r="46" spans="1:16" ht="13.5" customHeight="1" x14ac:dyDescent="0.15">
      <c r="A46" s="191">
        <v>11</v>
      </c>
      <c r="B46" s="199" t="s">
        <v>364</v>
      </c>
      <c r="C46" s="171" t="s">
        <v>433</v>
      </c>
      <c r="D46" s="171" t="s">
        <v>394</v>
      </c>
      <c r="E46" s="171" t="s">
        <v>37</v>
      </c>
      <c r="F46" s="172" t="s">
        <v>37</v>
      </c>
      <c r="G46" s="171" t="s">
        <v>37</v>
      </c>
      <c r="H46" s="172" t="s">
        <v>37</v>
      </c>
      <c r="I46" s="200">
        <v>26</v>
      </c>
      <c r="J46" s="199" t="s">
        <v>378</v>
      </c>
      <c r="K46" s="173" t="s">
        <v>443</v>
      </c>
      <c r="L46" s="173" t="s">
        <v>433</v>
      </c>
      <c r="M46" s="173" t="s">
        <v>396</v>
      </c>
      <c r="N46" s="174" t="s">
        <v>37</v>
      </c>
      <c r="O46" s="173" t="s">
        <v>396</v>
      </c>
      <c r="P46" s="173" t="s">
        <v>37</v>
      </c>
    </row>
    <row r="47" spans="1:16" x14ac:dyDescent="0.15">
      <c r="A47" s="191"/>
      <c r="B47" s="194"/>
      <c r="C47" s="171" t="s">
        <v>434</v>
      </c>
      <c r="D47" s="171" t="s">
        <v>435</v>
      </c>
      <c r="E47" s="171" t="s">
        <v>436</v>
      </c>
      <c r="F47" s="172" t="s">
        <v>437</v>
      </c>
      <c r="G47" s="171" t="s">
        <v>438</v>
      </c>
      <c r="H47" s="172" t="s">
        <v>437</v>
      </c>
      <c r="I47" s="197"/>
      <c r="J47" s="194"/>
      <c r="K47" s="171" t="s">
        <v>444</v>
      </c>
      <c r="L47" s="171" t="s">
        <v>329</v>
      </c>
      <c r="M47" s="171" t="s">
        <v>445</v>
      </c>
      <c r="N47" s="172" t="s">
        <v>257</v>
      </c>
      <c r="O47" s="171" t="s">
        <v>445</v>
      </c>
      <c r="P47" s="171" t="s">
        <v>257</v>
      </c>
    </row>
    <row r="48" spans="1:16" x14ac:dyDescent="0.15">
      <c r="A48" s="191"/>
      <c r="B48" s="194"/>
      <c r="C48" s="171" t="s">
        <v>439</v>
      </c>
      <c r="D48" s="171" t="s">
        <v>440</v>
      </c>
      <c r="E48" s="171" t="s">
        <v>387</v>
      </c>
      <c r="F48" s="172" t="s">
        <v>441</v>
      </c>
      <c r="G48" s="171" t="s">
        <v>387</v>
      </c>
      <c r="H48" s="172" t="s">
        <v>441</v>
      </c>
      <c r="I48" s="197"/>
      <c r="J48" s="194"/>
      <c r="K48" s="171" t="s">
        <v>335</v>
      </c>
      <c r="L48" s="171" t="s">
        <v>411</v>
      </c>
      <c r="M48" s="171" t="s">
        <v>446</v>
      </c>
      <c r="N48" s="172" t="s">
        <v>258</v>
      </c>
      <c r="O48" s="171" t="s">
        <v>446</v>
      </c>
      <c r="P48" s="171" t="s">
        <v>258</v>
      </c>
    </row>
    <row r="49" spans="1:16" x14ac:dyDescent="0.15">
      <c r="A49" s="191"/>
      <c r="B49" s="202"/>
      <c r="C49" s="171"/>
      <c r="D49" s="171" t="s">
        <v>335</v>
      </c>
      <c r="E49" s="171" t="s">
        <v>389</v>
      </c>
      <c r="F49" s="172" t="s">
        <v>442</v>
      </c>
      <c r="G49" s="171" t="s">
        <v>389</v>
      </c>
      <c r="H49" s="172" t="s">
        <v>442</v>
      </c>
      <c r="I49" s="201"/>
      <c r="J49" s="202"/>
      <c r="K49" s="175" t="s">
        <v>425</v>
      </c>
      <c r="L49" s="175" t="s">
        <v>339</v>
      </c>
      <c r="M49" s="175" t="s">
        <v>115</v>
      </c>
      <c r="N49" s="176"/>
      <c r="O49" s="175" t="s">
        <v>115</v>
      </c>
      <c r="P49" s="175" t="s">
        <v>389</v>
      </c>
    </row>
    <row r="50" spans="1:16" ht="13.5" customHeight="1" x14ac:dyDescent="0.15">
      <c r="A50" s="203">
        <v>12</v>
      </c>
      <c r="B50" s="193" t="s">
        <v>378</v>
      </c>
      <c r="C50" s="173" t="s">
        <v>443</v>
      </c>
      <c r="D50" s="173" t="s">
        <v>433</v>
      </c>
      <c r="E50" s="173" t="s">
        <v>396</v>
      </c>
      <c r="F50" s="174" t="s">
        <v>37</v>
      </c>
      <c r="G50" s="173" t="s">
        <v>396</v>
      </c>
      <c r="H50" s="174" t="s">
        <v>37</v>
      </c>
      <c r="I50" s="196">
        <v>27</v>
      </c>
      <c r="J50" s="193" t="s">
        <v>100</v>
      </c>
      <c r="K50" s="171" t="s">
        <v>408</v>
      </c>
      <c r="L50" s="171" t="s">
        <v>433</v>
      </c>
      <c r="M50" s="171" t="s">
        <v>37</v>
      </c>
      <c r="N50" s="172" t="s">
        <v>396</v>
      </c>
      <c r="O50" s="171" t="s">
        <v>37</v>
      </c>
      <c r="P50" s="171" t="s">
        <v>396</v>
      </c>
    </row>
    <row r="51" spans="1:16" x14ac:dyDescent="0.15">
      <c r="A51" s="191"/>
      <c r="B51" s="194"/>
      <c r="C51" s="171" t="s">
        <v>444</v>
      </c>
      <c r="D51" s="171" t="s">
        <v>329</v>
      </c>
      <c r="E51" s="171" t="s">
        <v>445</v>
      </c>
      <c r="F51" s="172" t="s">
        <v>257</v>
      </c>
      <c r="G51" s="171" t="s">
        <v>445</v>
      </c>
      <c r="H51" s="172" t="s">
        <v>257</v>
      </c>
      <c r="I51" s="197"/>
      <c r="J51" s="194"/>
      <c r="K51" s="171" t="s">
        <v>447</v>
      </c>
      <c r="L51" s="171" t="s">
        <v>351</v>
      </c>
      <c r="M51" s="171" t="s">
        <v>371</v>
      </c>
      <c r="N51" s="172" t="s">
        <v>246</v>
      </c>
      <c r="O51" s="171" t="s">
        <v>371</v>
      </c>
      <c r="P51" s="171" t="s">
        <v>246</v>
      </c>
    </row>
    <row r="52" spans="1:16" x14ac:dyDescent="0.15">
      <c r="A52" s="191"/>
      <c r="B52" s="194"/>
      <c r="C52" s="171" t="s">
        <v>335</v>
      </c>
      <c r="D52" s="171" t="s">
        <v>411</v>
      </c>
      <c r="E52" s="171" t="s">
        <v>446</v>
      </c>
      <c r="F52" s="172" t="s">
        <v>258</v>
      </c>
      <c r="G52" s="171" t="s">
        <v>446</v>
      </c>
      <c r="H52" s="172" t="s">
        <v>258</v>
      </c>
      <c r="I52" s="197"/>
      <c r="J52" s="194"/>
      <c r="K52" s="171" t="s">
        <v>373</v>
      </c>
      <c r="L52" s="171" t="s">
        <v>361</v>
      </c>
      <c r="M52" s="171" t="s">
        <v>448</v>
      </c>
      <c r="N52" s="172" t="s">
        <v>449</v>
      </c>
      <c r="O52" s="171" t="s">
        <v>448</v>
      </c>
      <c r="P52" s="171" t="s">
        <v>449</v>
      </c>
    </row>
    <row r="53" spans="1:16" x14ac:dyDescent="0.15">
      <c r="A53" s="192"/>
      <c r="B53" s="195"/>
      <c r="C53" s="175" t="s">
        <v>425</v>
      </c>
      <c r="D53" s="175" t="s">
        <v>339</v>
      </c>
      <c r="E53" s="175" t="s">
        <v>115</v>
      </c>
      <c r="F53" s="176"/>
      <c r="G53" s="175" t="s">
        <v>115</v>
      </c>
      <c r="H53" s="176" t="s">
        <v>389</v>
      </c>
      <c r="I53" s="198"/>
      <c r="J53" s="195"/>
      <c r="K53" s="171" t="s">
        <v>424</v>
      </c>
      <c r="L53" s="171"/>
      <c r="M53" s="175" t="s">
        <v>391</v>
      </c>
      <c r="N53" s="176" t="s">
        <v>67</v>
      </c>
      <c r="O53" s="175" t="s">
        <v>391</v>
      </c>
      <c r="P53" s="175" t="s">
        <v>67</v>
      </c>
    </row>
    <row r="54" spans="1:16" ht="13.5" customHeight="1" x14ac:dyDescent="0.15">
      <c r="A54" s="204">
        <v>13</v>
      </c>
      <c r="B54" s="199" t="s">
        <v>100</v>
      </c>
      <c r="C54" s="171" t="s">
        <v>408</v>
      </c>
      <c r="D54" s="171" t="s">
        <v>433</v>
      </c>
      <c r="E54" s="171" t="s">
        <v>37</v>
      </c>
      <c r="F54" s="172" t="s">
        <v>396</v>
      </c>
      <c r="G54" s="171" t="s">
        <v>37</v>
      </c>
      <c r="H54" s="172" t="s">
        <v>396</v>
      </c>
      <c r="I54" s="200">
        <v>28</v>
      </c>
      <c r="J54" s="199" t="s">
        <v>393</v>
      </c>
      <c r="K54" s="173" t="s">
        <v>450</v>
      </c>
      <c r="L54" s="173" t="s">
        <v>451</v>
      </c>
      <c r="M54" s="173" t="s">
        <v>396</v>
      </c>
      <c r="N54" s="174" t="s">
        <v>37</v>
      </c>
      <c r="O54" s="173" t="s">
        <v>396</v>
      </c>
      <c r="P54" s="173" t="s">
        <v>37</v>
      </c>
    </row>
    <row r="55" spans="1:16" x14ac:dyDescent="0.15">
      <c r="A55" s="191"/>
      <c r="B55" s="194"/>
      <c r="C55" s="171" t="s">
        <v>447</v>
      </c>
      <c r="D55" s="171" t="s">
        <v>351</v>
      </c>
      <c r="E55" s="171" t="s">
        <v>371</v>
      </c>
      <c r="F55" s="172" t="s">
        <v>246</v>
      </c>
      <c r="G55" s="171" t="s">
        <v>371</v>
      </c>
      <c r="H55" s="172" t="s">
        <v>246</v>
      </c>
      <c r="I55" s="197"/>
      <c r="J55" s="194"/>
      <c r="K55" s="171" t="s">
        <v>339</v>
      </c>
      <c r="L55" s="171" t="s">
        <v>452</v>
      </c>
      <c r="M55" s="171" t="s">
        <v>247</v>
      </c>
      <c r="N55" s="172" t="s">
        <v>453</v>
      </c>
      <c r="O55" s="171" t="s">
        <v>247</v>
      </c>
      <c r="P55" s="171" t="s">
        <v>453</v>
      </c>
    </row>
    <row r="56" spans="1:16" x14ac:dyDescent="0.15">
      <c r="A56" s="191"/>
      <c r="B56" s="194"/>
      <c r="C56" s="171" t="s">
        <v>373</v>
      </c>
      <c r="D56" s="171" t="s">
        <v>361</v>
      </c>
      <c r="E56" s="171" t="s">
        <v>448</v>
      </c>
      <c r="F56" s="172" t="s">
        <v>449</v>
      </c>
      <c r="G56" s="171" t="s">
        <v>448</v>
      </c>
      <c r="H56" s="172" t="s">
        <v>449</v>
      </c>
      <c r="I56" s="197"/>
      <c r="J56" s="194"/>
      <c r="K56" s="171" t="s">
        <v>335</v>
      </c>
      <c r="L56" s="171" t="s">
        <v>454</v>
      </c>
      <c r="M56" s="171" t="s">
        <v>387</v>
      </c>
      <c r="N56" s="172" t="s">
        <v>455</v>
      </c>
      <c r="O56" s="171" t="s">
        <v>387</v>
      </c>
      <c r="P56" s="171" t="s">
        <v>455</v>
      </c>
    </row>
    <row r="57" spans="1:16" x14ac:dyDescent="0.15">
      <c r="A57" s="191"/>
      <c r="B57" s="202"/>
      <c r="C57" s="171" t="s">
        <v>424</v>
      </c>
      <c r="D57" s="171"/>
      <c r="E57" s="175" t="s">
        <v>391</v>
      </c>
      <c r="F57" s="176" t="s">
        <v>67</v>
      </c>
      <c r="G57" s="175" t="s">
        <v>391</v>
      </c>
      <c r="H57" s="176" t="s">
        <v>67</v>
      </c>
      <c r="I57" s="201"/>
      <c r="J57" s="202"/>
      <c r="K57" s="175" t="s">
        <v>425</v>
      </c>
      <c r="L57" s="175" t="s">
        <v>431</v>
      </c>
      <c r="M57" s="175" t="s">
        <v>456</v>
      </c>
      <c r="N57" s="176" t="s">
        <v>457</v>
      </c>
      <c r="O57" s="175" t="s">
        <v>456</v>
      </c>
      <c r="P57" s="175" t="s">
        <v>457</v>
      </c>
    </row>
    <row r="58" spans="1:16" ht="13.5" customHeight="1" x14ac:dyDescent="0.15">
      <c r="A58" s="190">
        <v>14</v>
      </c>
      <c r="B58" s="193" t="s">
        <v>393</v>
      </c>
      <c r="C58" s="173" t="s">
        <v>450</v>
      </c>
      <c r="D58" s="173" t="s">
        <v>451</v>
      </c>
      <c r="E58" s="173" t="s">
        <v>396</v>
      </c>
      <c r="F58" s="174" t="s">
        <v>37</v>
      </c>
      <c r="G58" s="173" t="s">
        <v>396</v>
      </c>
      <c r="H58" s="174" t="s">
        <v>37</v>
      </c>
      <c r="I58" s="196">
        <v>29</v>
      </c>
      <c r="J58" s="193" t="s">
        <v>314</v>
      </c>
      <c r="K58" s="171" t="s">
        <v>458</v>
      </c>
      <c r="L58" s="171" t="s">
        <v>433</v>
      </c>
      <c r="M58" s="171" t="s">
        <v>37</v>
      </c>
      <c r="N58" s="172" t="s">
        <v>274</v>
      </c>
      <c r="O58" s="171" t="s">
        <v>37</v>
      </c>
      <c r="P58" s="171" t="s">
        <v>274</v>
      </c>
    </row>
    <row r="59" spans="1:16" x14ac:dyDescent="0.15">
      <c r="A59" s="191"/>
      <c r="B59" s="194"/>
      <c r="C59" s="171" t="s">
        <v>339</v>
      </c>
      <c r="D59" s="171" t="s">
        <v>452</v>
      </c>
      <c r="E59" s="171" t="s">
        <v>247</v>
      </c>
      <c r="F59" s="172" t="s">
        <v>453</v>
      </c>
      <c r="G59" s="171" t="s">
        <v>247</v>
      </c>
      <c r="H59" s="172" t="s">
        <v>453</v>
      </c>
      <c r="I59" s="197"/>
      <c r="J59" s="194"/>
      <c r="K59" s="171" t="s">
        <v>325</v>
      </c>
      <c r="L59" s="171" t="s">
        <v>326</v>
      </c>
      <c r="M59" s="171" t="s">
        <v>327</v>
      </c>
      <c r="N59" s="172" t="s">
        <v>328</v>
      </c>
      <c r="O59" s="171" t="s">
        <v>327</v>
      </c>
      <c r="P59" s="171" t="s">
        <v>328</v>
      </c>
    </row>
    <row r="60" spans="1:16" x14ac:dyDescent="0.15">
      <c r="A60" s="191"/>
      <c r="B60" s="194"/>
      <c r="C60" s="171" t="s">
        <v>335</v>
      </c>
      <c r="D60" s="171" t="s">
        <v>454</v>
      </c>
      <c r="E60" s="171" t="s">
        <v>387</v>
      </c>
      <c r="F60" s="172" t="s">
        <v>455</v>
      </c>
      <c r="G60" s="171" t="s">
        <v>387</v>
      </c>
      <c r="H60" s="172" t="s">
        <v>455</v>
      </c>
      <c r="I60" s="197"/>
      <c r="J60" s="194"/>
      <c r="K60" s="171" t="s">
        <v>332</v>
      </c>
      <c r="L60" s="171" t="s">
        <v>329</v>
      </c>
      <c r="M60" s="171" t="s">
        <v>333</v>
      </c>
      <c r="N60" s="172" t="s">
        <v>334</v>
      </c>
      <c r="O60" s="171" t="s">
        <v>333</v>
      </c>
      <c r="P60" s="171" t="s">
        <v>334</v>
      </c>
    </row>
    <row r="61" spans="1:16" x14ac:dyDescent="0.15">
      <c r="A61" s="192"/>
      <c r="B61" s="195"/>
      <c r="C61" s="175" t="s">
        <v>425</v>
      </c>
      <c r="D61" s="175" t="s">
        <v>431</v>
      </c>
      <c r="E61" s="175" t="s">
        <v>456</v>
      </c>
      <c r="F61" s="176" t="s">
        <v>457</v>
      </c>
      <c r="G61" s="175" t="s">
        <v>456</v>
      </c>
      <c r="H61" s="176" t="s">
        <v>457</v>
      </c>
      <c r="I61" s="198"/>
      <c r="J61" s="195"/>
      <c r="K61" s="171" t="s">
        <v>424</v>
      </c>
      <c r="L61" s="171" t="s">
        <v>339</v>
      </c>
      <c r="M61" s="171" t="s">
        <v>391</v>
      </c>
      <c r="N61" s="172" t="s">
        <v>90</v>
      </c>
      <c r="O61" s="171" t="s">
        <v>391</v>
      </c>
      <c r="P61" s="171" t="s">
        <v>90</v>
      </c>
    </row>
    <row r="62" spans="1:16" ht="13.5" customHeight="1" x14ac:dyDescent="0.15">
      <c r="A62" s="191">
        <v>15</v>
      </c>
      <c r="B62" s="199" t="s">
        <v>314</v>
      </c>
      <c r="C62" s="171" t="s">
        <v>458</v>
      </c>
      <c r="D62" s="171" t="s">
        <v>433</v>
      </c>
      <c r="E62" s="171" t="s">
        <v>37</v>
      </c>
      <c r="F62" s="172" t="s">
        <v>274</v>
      </c>
      <c r="G62" s="171" t="s">
        <v>37</v>
      </c>
      <c r="H62" s="172" t="s">
        <v>274</v>
      </c>
      <c r="I62" s="200">
        <v>30</v>
      </c>
      <c r="J62" s="199" t="s">
        <v>319</v>
      </c>
      <c r="K62" s="173" t="s">
        <v>459</v>
      </c>
      <c r="L62" s="173" t="s">
        <v>460</v>
      </c>
      <c r="M62" s="173" t="s">
        <v>396</v>
      </c>
      <c r="N62" s="174" t="s">
        <v>37</v>
      </c>
      <c r="O62" s="173" t="s">
        <v>396</v>
      </c>
      <c r="P62" s="173" t="s">
        <v>37</v>
      </c>
    </row>
    <row r="63" spans="1:16" x14ac:dyDescent="0.15">
      <c r="A63" s="191"/>
      <c r="B63" s="194"/>
      <c r="C63" s="171" t="s">
        <v>325</v>
      </c>
      <c r="D63" s="171" t="s">
        <v>326</v>
      </c>
      <c r="E63" s="171" t="s">
        <v>327</v>
      </c>
      <c r="F63" s="172" t="s">
        <v>328</v>
      </c>
      <c r="G63" s="171" t="s">
        <v>327</v>
      </c>
      <c r="H63" s="172" t="s">
        <v>328</v>
      </c>
      <c r="I63" s="197"/>
      <c r="J63" s="194"/>
      <c r="K63" s="171" t="s">
        <v>329</v>
      </c>
      <c r="L63" s="171" t="s">
        <v>330</v>
      </c>
      <c r="M63" s="171" t="s">
        <v>246</v>
      </c>
      <c r="N63" s="172" t="s">
        <v>331</v>
      </c>
      <c r="O63" s="171" t="s">
        <v>246</v>
      </c>
      <c r="P63" s="171" t="s">
        <v>331</v>
      </c>
    </row>
    <row r="64" spans="1:16" x14ac:dyDescent="0.15">
      <c r="A64" s="191"/>
      <c r="B64" s="194"/>
      <c r="C64" s="171" t="s">
        <v>332</v>
      </c>
      <c r="D64" s="171" t="s">
        <v>329</v>
      </c>
      <c r="E64" s="171" t="s">
        <v>333</v>
      </c>
      <c r="F64" s="172" t="s">
        <v>334</v>
      </c>
      <c r="G64" s="171" t="s">
        <v>333</v>
      </c>
      <c r="H64" s="172" t="s">
        <v>334</v>
      </c>
      <c r="I64" s="197"/>
      <c r="J64" s="194"/>
      <c r="K64" s="171" t="s">
        <v>335</v>
      </c>
      <c r="L64" s="171" t="s">
        <v>335</v>
      </c>
      <c r="M64" s="171" t="s">
        <v>386</v>
      </c>
      <c r="N64" s="172" t="s">
        <v>252</v>
      </c>
      <c r="O64" s="171" t="s">
        <v>386</v>
      </c>
      <c r="P64" s="171" t="s">
        <v>252</v>
      </c>
    </row>
    <row r="65" spans="1:16" x14ac:dyDescent="0.15">
      <c r="A65" s="192"/>
      <c r="B65" s="195"/>
      <c r="C65" s="171" t="s">
        <v>424</v>
      </c>
      <c r="D65" s="171" t="s">
        <v>339</v>
      </c>
      <c r="E65" s="171" t="s">
        <v>391</v>
      </c>
      <c r="F65" s="172" t="s">
        <v>90</v>
      </c>
      <c r="G65" s="171" t="s">
        <v>391</v>
      </c>
      <c r="H65" s="172" t="s">
        <v>90</v>
      </c>
      <c r="I65" s="201"/>
      <c r="J65" s="202"/>
      <c r="K65" s="175" t="s">
        <v>342</v>
      </c>
      <c r="L65" s="175" t="s">
        <v>425</v>
      </c>
      <c r="M65" s="175"/>
      <c r="N65" s="176" t="s">
        <v>461</v>
      </c>
      <c r="O65" s="175" t="s">
        <v>389</v>
      </c>
      <c r="P65" s="175" t="s">
        <v>461</v>
      </c>
    </row>
    <row r="66" spans="1:16" x14ac:dyDescent="0.15">
      <c r="C66" s="177"/>
      <c r="D66" s="177"/>
      <c r="E66" s="177"/>
      <c r="F66" s="177"/>
      <c r="G66" s="177"/>
      <c r="H66" s="177"/>
      <c r="I66" s="187"/>
      <c r="J66" s="187"/>
      <c r="K66" s="179"/>
      <c r="L66" s="179"/>
      <c r="M66" s="179"/>
      <c r="N66" s="179"/>
      <c r="O66" s="179"/>
      <c r="P66" s="179"/>
    </row>
    <row r="67" spans="1:16" x14ac:dyDescent="0.15">
      <c r="C67" s="180"/>
      <c r="D67" s="180"/>
      <c r="E67" s="180"/>
      <c r="F67" s="180"/>
      <c r="G67" s="180"/>
      <c r="H67" s="180"/>
      <c r="I67" s="188"/>
      <c r="J67" s="189"/>
      <c r="K67" s="183"/>
      <c r="L67" s="183"/>
      <c r="M67" s="183"/>
      <c r="N67" s="183"/>
      <c r="O67" s="183"/>
      <c r="P67" s="183"/>
    </row>
    <row r="68" spans="1:16" x14ac:dyDescent="0.15">
      <c r="C68" s="180"/>
      <c r="D68" s="180"/>
      <c r="E68" s="180"/>
      <c r="F68" s="180"/>
      <c r="G68" s="180"/>
      <c r="H68" s="180"/>
      <c r="I68" s="188"/>
      <c r="J68" s="189"/>
      <c r="K68" s="183"/>
      <c r="L68" s="183"/>
      <c r="M68" s="183"/>
      <c r="N68" s="183"/>
      <c r="O68" s="183"/>
      <c r="P68" s="183"/>
    </row>
    <row r="69" spans="1:16" x14ac:dyDescent="0.15">
      <c r="C69" s="180"/>
      <c r="D69" s="180"/>
      <c r="E69" s="180"/>
      <c r="F69" s="180"/>
      <c r="G69" s="180"/>
      <c r="H69" s="180"/>
      <c r="I69" s="188"/>
      <c r="J69" s="189"/>
      <c r="K69" s="183"/>
      <c r="L69" s="183"/>
      <c r="M69" s="183"/>
      <c r="N69" s="183"/>
      <c r="O69" s="183"/>
      <c r="P69" s="183"/>
    </row>
    <row r="70" spans="1:16" x14ac:dyDescent="0.15">
      <c r="C70" s="180"/>
      <c r="D70" s="180"/>
      <c r="E70" s="180"/>
      <c r="F70" s="180"/>
      <c r="G70" s="180"/>
      <c r="H70" s="180"/>
    </row>
    <row r="71" spans="1:16" x14ac:dyDescent="0.15">
      <c r="C71" s="180"/>
      <c r="D71" s="180"/>
      <c r="E71" s="180"/>
      <c r="F71" s="180"/>
      <c r="G71" s="180"/>
      <c r="H71" s="180"/>
    </row>
    <row r="72" spans="1:16" x14ac:dyDescent="0.15">
      <c r="C72" s="180"/>
      <c r="D72" s="180"/>
      <c r="E72" s="180"/>
      <c r="F72" s="180"/>
      <c r="G72" s="180"/>
      <c r="H72" s="180"/>
    </row>
  </sheetData>
  <mergeCells count="72">
    <mergeCell ref="J2:J5"/>
    <mergeCell ref="K2:L4"/>
    <mergeCell ref="M2:N4"/>
    <mergeCell ref="O2:P4"/>
    <mergeCell ref="A6:A9"/>
    <mergeCell ref="B6:B9"/>
    <mergeCell ref="I6:I9"/>
    <mergeCell ref="J6:J9"/>
    <mergeCell ref="A2:A5"/>
    <mergeCell ref="B2:B5"/>
    <mergeCell ref="C2:D4"/>
    <mergeCell ref="E2:F4"/>
    <mergeCell ref="G2:H4"/>
    <mergeCell ref="I2:I5"/>
    <mergeCell ref="A10:A13"/>
    <mergeCell ref="B10:B13"/>
    <mergeCell ref="I10:I13"/>
    <mergeCell ref="J10:J13"/>
    <mergeCell ref="A14:A17"/>
    <mergeCell ref="B14:B17"/>
    <mergeCell ref="I14:I17"/>
    <mergeCell ref="J14:J17"/>
    <mergeCell ref="A18:A21"/>
    <mergeCell ref="B18:B21"/>
    <mergeCell ref="I18:I21"/>
    <mergeCell ref="J18:J21"/>
    <mergeCell ref="A22:A25"/>
    <mergeCell ref="B22:B25"/>
    <mergeCell ref="I22:I25"/>
    <mergeCell ref="J22:J25"/>
    <mergeCell ref="A26:A29"/>
    <mergeCell ref="B26:B29"/>
    <mergeCell ref="I26:I29"/>
    <mergeCell ref="J26:J29"/>
    <mergeCell ref="A30:A33"/>
    <mergeCell ref="B30:B33"/>
    <mergeCell ref="I30:I33"/>
    <mergeCell ref="J30:J33"/>
    <mergeCell ref="A34:A37"/>
    <mergeCell ref="B34:B37"/>
    <mergeCell ref="I34:I37"/>
    <mergeCell ref="J34:J37"/>
    <mergeCell ref="A38:A41"/>
    <mergeCell ref="B38:B41"/>
    <mergeCell ref="I38:I41"/>
    <mergeCell ref="J38:J41"/>
    <mergeCell ref="A42:A45"/>
    <mergeCell ref="B42:B45"/>
    <mergeCell ref="I42:I45"/>
    <mergeCell ref="J42:J45"/>
    <mergeCell ref="A46:A49"/>
    <mergeCell ref="B46:B49"/>
    <mergeCell ref="I46:I49"/>
    <mergeCell ref="J46:J49"/>
    <mergeCell ref="A50:A53"/>
    <mergeCell ref="B50:B53"/>
    <mergeCell ref="I50:I53"/>
    <mergeCell ref="J50:J53"/>
    <mergeCell ref="A54:A57"/>
    <mergeCell ref="B54:B57"/>
    <mergeCell ref="I54:I57"/>
    <mergeCell ref="J54:J57"/>
    <mergeCell ref="I66:I69"/>
    <mergeCell ref="J66:J69"/>
    <mergeCell ref="A58:A61"/>
    <mergeCell ref="B58:B61"/>
    <mergeCell ref="I58:I61"/>
    <mergeCell ref="J58:J61"/>
    <mergeCell ref="A62:A65"/>
    <mergeCell ref="B62:B65"/>
    <mergeCell ref="I62:I65"/>
    <mergeCell ref="J62:J65"/>
  </mergeCells>
  <phoneticPr fontId="25"/>
  <printOptions horizontalCentered="1" verticalCentered="1"/>
  <pageMargins left="0.39370078740157483" right="0.39370078740157483" top="0.39370078740157483" bottom="0.39370078740157483" header="0" footer="0"/>
  <pageSetup paperSize="12" scale="74"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X68"/>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69" t="s">
        <v>8</v>
      </c>
      <c r="S5" s="270"/>
      <c r="T5" s="270"/>
      <c r="U5" s="270"/>
      <c r="V5" s="270"/>
    </row>
    <row r="6" spans="1:24" ht="30" customHeight="1" x14ac:dyDescent="0.15">
      <c r="A6" s="1"/>
      <c r="B6" s="1"/>
      <c r="C6" s="2"/>
      <c r="D6" s="5"/>
      <c r="E6" s="2"/>
      <c r="F6" s="6"/>
      <c r="G6" s="16"/>
      <c r="H6" s="16"/>
      <c r="I6" s="2"/>
      <c r="J6" s="12" t="s">
        <v>9</v>
      </c>
      <c r="K6" s="13"/>
      <c r="L6" s="14"/>
      <c r="M6" s="14"/>
      <c r="N6" s="15"/>
      <c r="O6" s="221" t="s">
        <v>10</v>
      </c>
      <c r="P6" s="222"/>
      <c r="Q6" s="17"/>
      <c r="R6" s="211" t="s">
        <v>11</v>
      </c>
      <c r="S6" s="271"/>
      <c r="T6" s="272"/>
      <c r="U6" s="107" t="s">
        <v>12</v>
      </c>
      <c r="V6" s="107" t="s">
        <v>13</v>
      </c>
      <c r="W6" s="107" t="s">
        <v>14</v>
      </c>
      <c r="X6" s="108" t="s">
        <v>15</v>
      </c>
    </row>
    <row r="7" spans="1:24" ht="24" customHeight="1" thickBot="1" x14ac:dyDescent="0.3">
      <c r="A7" s="223" t="s">
        <v>207</v>
      </c>
      <c r="B7" s="224"/>
      <c r="C7" s="224"/>
      <c r="D7" s="224"/>
      <c r="E7" s="224"/>
      <c r="F7" s="20"/>
      <c r="G7" s="20"/>
      <c r="H7" s="20"/>
      <c r="I7" s="4"/>
      <c r="J7" s="4"/>
      <c r="K7" s="21"/>
      <c r="L7" s="22"/>
      <c r="M7" s="3"/>
      <c r="N7" s="3"/>
      <c r="O7" s="225" t="s">
        <v>94</v>
      </c>
      <c r="P7" s="226"/>
      <c r="Q7" s="23"/>
      <c r="R7" s="273"/>
      <c r="S7" s="274"/>
      <c r="T7" s="275"/>
      <c r="U7" s="109" t="s">
        <v>17</v>
      </c>
      <c r="V7" s="109" t="s">
        <v>95</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182</v>
      </c>
      <c r="C9" s="46" t="s">
        <v>63</v>
      </c>
      <c r="D9" s="47">
        <v>30</v>
      </c>
      <c r="E9" s="48" t="s">
        <v>51</v>
      </c>
      <c r="F9" s="48">
        <f t="shared" ref="F9:F14" si="0">ROUNDUP(D9*0.75,2)</f>
        <v>22.5</v>
      </c>
      <c r="G9" s="49">
        <f>ROUNDUP((K4*D9)+(K5*D9*0.75)+(K6*(D9*2)),0)</f>
        <v>0</v>
      </c>
      <c r="H9" s="49">
        <f>G9</f>
        <v>0</v>
      </c>
      <c r="I9" s="234" t="s">
        <v>307</v>
      </c>
      <c r="J9" s="235"/>
      <c r="K9" s="50" t="s">
        <v>36</v>
      </c>
      <c r="L9" s="51">
        <f>ROUNDUP((K4*M9)+(K5*M9*0.75)+(K6*(M9*2)),2)</f>
        <v>0</v>
      </c>
      <c r="M9" s="47">
        <v>110</v>
      </c>
      <c r="N9" s="52">
        <f>ROUNDUP(M9*0.75,2)</f>
        <v>82.5</v>
      </c>
      <c r="O9" s="53"/>
      <c r="P9" s="90"/>
      <c r="R9" s="227" t="s">
        <v>76</v>
      </c>
      <c r="S9" s="94" t="s">
        <v>37</v>
      </c>
      <c r="T9" s="74" t="s">
        <v>37</v>
      </c>
      <c r="U9" s="74"/>
      <c r="V9" s="75" t="s">
        <v>38</v>
      </c>
      <c r="W9" s="75" t="s">
        <v>39</v>
      </c>
      <c r="X9" s="101">
        <v>30</v>
      </c>
    </row>
    <row r="10" spans="1:24" ht="18.75" customHeight="1" x14ac:dyDescent="0.15">
      <c r="A10" s="242"/>
      <c r="B10" s="54"/>
      <c r="C10" s="54" t="s">
        <v>42</v>
      </c>
      <c r="D10" s="55">
        <v>30</v>
      </c>
      <c r="E10" s="56" t="s">
        <v>51</v>
      </c>
      <c r="F10" s="56">
        <f t="shared" si="0"/>
        <v>22.5</v>
      </c>
      <c r="G10" s="57">
        <f>ROUNDUP((K4*D10)+(K5*D10*0.75)+(K6*(D10*2)),0)</f>
        <v>0</v>
      </c>
      <c r="H10" s="57">
        <f>G10+(G10*6/100)</f>
        <v>0</v>
      </c>
      <c r="I10" s="236"/>
      <c r="J10" s="236"/>
      <c r="K10" s="58" t="s">
        <v>45</v>
      </c>
      <c r="L10" s="59">
        <f>ROUNDUP((K4*M10)+(K5*M10*0.75)+(K6*(M10*2)),2)</f>
        <v>0</v>
      </c>
      <c r="M10" s="55">
        <v>1</v>
      </c>
      <c r="N10" s="60">
        <f>ROUNDUP(M10*0.75,2)</f>
        <v>0.75</v>
      </c>
      <c r="O10" s="61"/>
      <c r="P10" s="91"/>
      <c r="R10" s="276"/>
      <c r="S10" s="152" t="s">
        <v>244</v>
      </c>
      <c r="T10" s="129" t="s">
        <v>63</v>
      </c>
      <c r="U10" s="128"/>
      <c r="V10" s="128">
        <v>15</v>
      </c>
      <c r="W10" s="128">
        <v>10</v>
      </c>
      <c r="X10" s="153"/>
    </row>
    <row r="11" spans="1:24" ht="18.75" customHeight="1" x14ac:dyDescent="0.15">
      <c r="A11" s="242"/>
      <c r="B11" s="54"/>
      <c r="C11" s="54" t="s">
        <v>133</v>
      </c>
      <c r="D11" s="55">
        <v>40</v>
      </c>
      <c r="E11" s="56" t="s">
        <v>51</v>
      </c>
      <c r="F11" s="56">
        <f t="shared" si="0"/>
        <v>30</v>
      </c>
      <c r="G11" s="57">
        <f>ROUNDUP((K4*D11)+(K5*D11*0.75)+(K6*(D11*2)),0)</f>
        <v>0</v>
      </c>
      <c r="H11" s="57">
        <f>G11+(G11*10/100)</f>
        <v>0</v>
      </c>
      <c r="I11" s="236"/>
      <c r="J11" s="236"/>
      <c r="K11" s="58" t="s">
        <v>100</v>
      </c>
      <c r="L11" s="59">
        <f>ROUNDUP((K4*M11)+(K5*M11*0.75)+(K6*(M11*2)),2)</f>
        <v>0</v>
      </c>
      <c r="M11" s="55">
        <v>40</v>
      </c>
      <c r="N11" s="60">
        <f>ROUNDUP(M11*0.75,2)</f>
        <v>30</v>
      </c>
      <c r="O11" s="61"/>
      <c r="P11" s="91"/>
      <c r="R11" s="276"/>
      <c r="S11" s="154"/>
      <c r="T11" s="120" t="s">
        <v>42</v>
      </c>
      <c r="U11" s="120"/>
      <c r="V11" s="121">
        <v>20</v>
      </c>
      <c r="W11" s="121">
        <v>20</v>
      </c>
      <c r="X11" s="122">
        <v>20</v>
      </c>
    </row>
    <row r="12" spans="1:24" ht="18.75" customHeight="1" x14ac:dyDescent="0.15">
      <c r="A12" s="242"/>
      <c r="B12" s="54"/>
      <c r="C12" s="54" t="s">
        <v>65</v>
      </c>
      <c r="D12" s="55">
        <v>10</v>
      </c>
      <c r="E12" s="56" t="s">
        <v>51</v>
      </c>
      <c r="F12" s="56">
        <f t="shared" si="0"/>
        <v>7.5</v>
      </c>
      <c r="G12" s="57">
        <f>ROUNDUP((K4*D12)+(K5*D12*0.75)+(K6*(D12*2)),0)</f>
        <v>0</v>
      </c>
      <c r="H12" s="57">
        <f>G12+(G12*3/100)</f>
        <v>0</v>
      </c>
      <c r="I12" s="236"/>
      <c r="J12" s="236"/>
      <c r="K12" s="58"/>
      <c r="L12" s="59"/>
      <c r="M12" s="55"/>
      <c r="N12" s="60"/>
      <c r="O12" s="61"/>
      <c r="P12" s="91"/>
      <c r="R12" s="276"/>
      <c r="S12" s="154"/>
      <c r="T12" s="120" t="s">
        <v>133</v>
      </c>
      <c r="U12" s="120"/>
      <c r="V12" s="121">
        <v>30</v>
      </c>
      <c r="W12" s="121">
        <v>20</v>
      </c>
      <c r="X12" s="122">
        <v>10</v>
      </c>
    </row>
    <row r="13" spans="1:24" ht="18.75" customHeight="1" x14ac:dyDescent="0.15">
      <c r="A13" s="242"/>
      <c r="B13" s="54"/>
      <c r="C13" s="54" t="s">
        <v>183</v>
      </c>
      <c r="D13" s="55">
        <v>9</v>
      </c>
      <c r="E13" s="56" t="s">
        <v>51</v>
      </c>
      <c r="F13" s="56">
        <f t="shared" si="0"/>
        <v>6.75</v>
      </c>
      <c r="G13" s="57">
        <f>ROUNDUP((K4*D13)+(K5*D13*0.75)+(K6*(D13*2)),0)</f>
        <v>0</v>
      </c>
      <c r="H13" s="57">
        <f>G13</f>
        <v>0</v>
      </c>
      <c r="I13" s="236"/>
      <c r="J13" s="236"/>
      <c r="K13" s="58"/>
      <c r="L13" s="59"/>
      <c r="M13" s="55"/>
      <c r="N13" s="60"/>
      <c r="O13" s="61" t="s">
        <v>109</v>
      </c>
      <c r="P13" s="91"/>
      <c r="R13" s="276"/>
      <c r="S13" s="154"/>
      <c r="T13" s="120" t="s">
        <v>65</v>
      </c>
      <c r="U13" s="120"/>
      <c r="V13" s="121">
        <v>10</v>
      </c>
      <c r="W13" s="121">
        <v>10</v>
      </c>
      <c r="X13" s="122">
        <v>10</v>
      </c>
    </row>
    <row r="14" spans="1:24" ht="18.75" customHeight="1" x14ac:dyDescent="0.15">
      <c r="A14" s="242"/>
      <c r="B14" s="54"/>
      <c r="C14" s="54" t="s">
        <v>77</v>
      </c>
      <c r="D14" s="55">
        <v>30</v>
      </c>
      <c r="E14" s="56" t="s">
        <v>79</v>
      </c>
      <c r="F14" s="56">
        <f t="shared" si="0"/>
        <v>22.5</v>
      </c>
      <c r="G14" s="57">
        <f>ROUNDUP((K4*D14)+(K5*D14*0.75)+(K6*(D14*2)),0)</f>
        <v>0</v>
      </c>
      <c r="H14" s="57">
        <f>G14</f>
        <v>0</v>
      </c>
      <c r="I14" s="236"/>
      <c r="J14" s="236"/>
      <c r="K14" s="58"/>
      <c r="L14" s="59"/>
      <c r="M14" s="55"/>
      <c r="N14" s="60"/>
      <c r="O14" s="61" t="s">
        <v>78</v>
      </c>
      <c r="P14" s="91"/>
      <c r="R14" s="276"/>
      <c r="S14" s="151"/>
      <c r="T14" s="120" t="s">
        <v>77</v>
      </c>
      <c r="U14" s="120"/>
      <c r="V14" s="121">
        <v>30</v>
      </c>
      <c r="W14" s="121">
        <v>20</v>
      </c>
      <c r="X14" s="122">
        <v>15</v>
      </c>
    </row>
    <row r="15" spans="1:24" ht="18.75" customHeight="1" x14ac:dyDescent="0.15">
      <c r="A15" s="242"/>
      <c r="B15" s="54"/>
      <c r="C15" s="54"/>
      <c r="D15" s="55"/>
      <c r="E15" s="56"/>
      <c r="F15" s="56"/>
      <c r="G15" s="57"/>
      <c r="H15" s="57"/>
      <c r="I15" s="236"/>
      <c r="J15" s="236"/>
      <c r="K15" s="58"/>
      <c r="L15" s="59"/>
      <c r="M15" s="55"/>
      <c r="N15" s="60"/>
      <c r="O15" s="61"/>
      <c r="P15" s="91"/>
      <c r="R15" s="276"/>
      <c r="S15" s="155"/>
      <c r="T15" s="125"/>
      <c r="U15" s="120" t="s">
        <v>240</v>
      </c>
      <c r="V15" s="121" t="s">
        <v>241</v>
      </c>
      <c r="W15" s="121" t="s">
        <v>241</v>
      </c>
      <c r="X15" s="122"/>
    </row>
    <row r="16" spans="1:24" ht="18.75" customHeight="1" x14ac:dyDescent="0.15">
      <c r="A16" s="242"/>
      <c r="B16" s="54"/>
      <c r="C16" s="54"/>
      <c r="D16" s="55"/>
      <c r="E16" s="56"/>
      <c r="F16" s="56"/>
      <c r="G16" s="57"/>
      <c r="H16" s="57"/>
      <c r="I16" s="236"/>
      <c r="J16" s="236"/>
      <c r="K16" s="58"/>
      <c r="L16" s="59"/>
      <c r="M16" s="55"/>
      <c r="N16" s="60"/>
      <c r="O16" s="61"/>
      <c r="P16" s="91"/>
      <c r="R16" s="276"/>
      <c r="S16" s="156"/>
      <c r="T16" s="132"/>
      <c r="U16" s="145" t="s">
        <v>242</v>
      </c>
      <c r="V16" s="146" t="s">
        <v>243</v>
      </c>
      <c r="W16" s="146" t="s">
        <v>243</v>
      </c>
      <c r="X16" s="147"/>
    </row>
    <row r="17" spans="1:24" ht="18.75" customHeight="1" x14ac:dyDescent="0.15">
      <c r="A17" s="242"/>
      <c r="B17" s="54"/>
      <c r="C17" s="54"/>
      <c r="D17" s="55"/>
      <c r="E17" s="56"/>
      <c r="F17" s="56"/>
      <c r="G17" s="57"/>
      <c r="H17" s="57"/>
      <c r="I17" s="236"/>
      <c r="J17" s="236"/>
      <c r="K17" s="58"/>
      <c r="L17" s="59"/>
      <c r="M17" s="55"/>
      <c r="N17" s="60"/>
      <c r="O17" s="61"/>
      <c r="P17" s="91"/>
      <c r="R17" s="276"/>
      <c r="S17" s="119" t="s">
        <v>267</v>
      </c>
      <c r="T17" s="125" t="s">
        <v>64</v>
      </c>
      <c r="U17" s="125"/>
      <c r="V17" s="126">
        <v>30</v>
      </c>
      <c r="W17" s="126">
        <v>20</v>
      </c>
      <c r="X17" s="127">
        <v>20</v>
      </c>
    </row>
    <row r="18" spans="1:24" ht="18.75" customHeight="1" x14ac:dyDescent="0.15">
      <c r="A18" s="242"/>
      <c r="B18" s="54"/>
      <c r="C18" s="54"/>
      <c r="D18" s="55"/>
      <c r="E18" s="56"/>
      <c r="F18" s="56"/>
      <c r="G18" s="57"/>
      <c r="H18" s="57"/>
      <c r="I18" s="236"/>
      <c r="J18" s="236"/>
      <c r="K18" s="58"/>
      <c r="L18" s="59"/>
      <c r="M18" s="55"/>
      <c r="N18" s="60"/>
      <c r="O18" s="61"/>
      <c r="P18" s="91"/>
      <c r="R18" s="276"/>
      <c r="S18" s="119"/>
      <c r="T18" s="125"/>
      <c r="U18" s="125"/>
      <c r="V18" s="126"/>
      <c r="W18" s="126"/>
      <c r="X18" s="127"/>
    </row>
    <row r="19" spans="1:24" ht="18.75" customHeight="1" x14ac:dyDescent="0.15">
      <c r="A19" s="242"/>
      <c r="B19" s="62"/>
      <c r="C19" s="62"/>
      <c r="D19" s="63"/>
      <c r="E19" s="64"/>
      <c r="F19" s="64"/>
      <c r="G19" s="65"/>
      <c r="H19" s="65"/>
      <c r="I19" s="237"/>
      <c r="J19" s="237"/>
      <c r="K19" s="66"/>
      <c r="L19" s="67"/>
      <c r="M19" s="63"/>
      <c r="N19" s="68"/>
      <c r="O19" s="69"/>
      <c r="P19" s="92"/>
      <c r="R19" s="276"/>
      <c r="S19" s="119"/>
      <c r="T19" s="125"/>
      <c r="U19" s="125"/>
      <c r="V19" s="126"/>
      <c r="W19" s="126"/>
      <c r="X19" s="127"/>
    </row>
    <row r="20" spans="1:24" ht="18.75" customHeight="1" x14ac:dyDescent="0.15">
      <c r="A20" s="242"/>
      <c r="B20" s="54" t="s">
        <v>184</v>
      </c>
      <c r="C20" s="54" t="s">
        <v>64</v>
      </c>
      <c r="D20" s="55">
        <v>30</v>
      </c>
      <c r="E20" s="56" t="s">
        <v>51</v>
      </c>
      <c r="F20" s="56">
        <f>ROUNDUP(D20*0.75,2)</f>
        <v>22.5</v>
      </c>
      <c r="G20" s="57">
        <f>ROUNDUP((K4*D20)+(K5*D20*0.75)+(K6*(D20*2)),0)</f>
        <v>0</v>
      </c>
      <c r="H20" s="57">
        <f>G20+(G20*10/100)</f>
        <v>0</v>
      </c>
      <c r="I20" s="238" t="s">
        <v>185</v>
      </c>
      <c r="J20" s="239"/>
      <c r="K20" s="58" t="s">
        <v>55</v>
      </c>
      <c r="L20" s="59">
        <f>ROUNDUP((K4*M20)+(K5*M20*0.75)+(K6*(M20*2)),2)</f>
        <v>0</v>
      </c>
      <c r="M20" s="55">
        <v>0.3</v>
      </c>
      <c r="N20" s="60">
        <f>ROUNDUP(M20*0.75,2)</f>
        <v>0.23</v>
      </c>
      <c r="O20" s="61"/>
      <c r="P20" s="91"/>
      <c r="R20" s="276"/>
      <c r="S20" s="119"/>
      <c r="T20" s="125"/>
      <c r="U20" s="125"/>
      <c r="V20" s="126"/>
      <c r="W20" s="126"/>
      <c r="X20" s="127"/>
    </row>
    <row r="21" spans="1:24" ht="18.75" customHeight="1" x14ac:dyDescent="0.15">
      <c r="A21" s="242"/>
      <c r="B21" s="54"/>
      <c r="C21" s="54" t="s">
        <v>52</v>
      </c>
      <c r="D21" s="55">
        <v>5</v>
      </c>
      <c r="E21" s="56" t="s">
        <v>51</v>
      </c>
      <c r="F21" s="56">
        <f>ROUNDUP(D21*0.75,2)</f>
        <v>3.75</v>
      </c>
      <c r="G21" s="57">
        <f>ROUNDUP((K4*D21)+(K5*D21*0.75)+(K6*(D21*2)),0)</f>
        <v>0</v>
      </c>
      <c r="H21" s="57">
        <f>G21</f>
        <v>0</v>
      </c>
      <c r="I21" s="236"/>
      <c r="J21" s="236"/>
      <c r="K21" s="58" t="s">
        <v>56</v>
      </c>
      <c r="L21" s="59">
        <f>ROUNDUP((K4*M21)+(K5*M21*0.75)+(K6*(M21*2)),2)</f>
        <v>0</v>
      </c>
      <c r="M21" s="55">
        <v>0.1</v>
      </c>
      <c r="N21" s="60">
        <f>ROUNDUP(M21*0.75,2)</f>
        <v>0.08</v>
      </c>
      <c r="O21" s="61"/>
      <c r="P21" s="91"/>
      <c r="R21" s="276"/>
      <c r="S21" s="138"/>
      <c r="T21" s="132"/>
      <c r="U21" s="132"/>
      <c r="V21" s="133"/>
      <c r="W21" s="133"/>
      <c r="X21" s="134"/>
    </row>
    <row r="22" spans="1:24" ht="18.75" customHeight="1" thickBot="1" x14ac:dyDescent="0.2">
      <c r="A22" s="242"/>
      <c r="B22" s="54"/>
      <c r="C22" s="54" t="s">
        <v>131</v>
      </c>
      <c r="D22" s="55">
        <v>2</v>
      </c>
      <c r="E22" s="56" t="s">
        <v>51</v>
      </c>
      <c r="F22" s="56">
        <f>ROUNDUP(D22*0.75,2)</f>
        <v>1.5</v>
      </c>
      <c r="G22" s="57">
        <f>ROUNDUP((K4*D22)+(K5*D22*0.75)+(K6*(D22*2)),0)</f>
        <v>0</v>
      </c>
      <c r="H22" s="57">
        <f>G22</f>
        <v>0</v>
      </c>
      <c r="I22" s="236"/>
      <c r="J22" s="236"/>
      <c r="K22" s="58" t="s">
        <v>57</v>
      </c>
      <c r="L22" s="59">
        <f>ROUNDUP((K4*M22)+(K5*M22*0.75)+(K6*(M22*2)),2)</f>
        <v>0</v>
      </c>
      <c r="M22" s="55">
        <v>0.5</v>
      </c>
      <c r="N22" s="60">
        <f>ROUNDUP(M22*0.75,2)</f>
        <v>0.38</v>
      </c>
      <c r="O22" s="61"/>
      <c r="P22" s="91" t="s">
        <v>58</v>
      </c>
      <c r="R22" s="277"/>
      <c r="S22" s="139" t="s">
        <v>115</v>
      </c>
      <c r="T22" s="140" t="s">
        <v>116</v>
      </c>
      <c r="U22" s="140"/>
      <c r="V22" s="141">
        <v>0</v>
      </c>
      <c r="W22" s="141">
        <v>0</v>
      </c>
      <c r="X22" s="142">
        <v>0</v>
      </c>
    </row>
    <row r="23" spans="1:24" ht="18.75" customHeight="1" x14ac:dyDescent="0.15">
      <c r="A23" s="242"/>
      <c r="B23" s="54"/>
      <c r="C23" s="54"/>
      <c r="D23" s="55"/>
      <c r="E23" s="56"/>
      <c r="F23" s="56"/>
      <c r="G23" s="57"/>
      <c r="H23" s="57"/>
      <c r="I23" s="236"/>
      <c r="J23" s="236"/>
      <c r="K23" s="58" t="s">
        <v>88</v>
      </c>
      <c r="L23" s="59">
        <f>ROUNDUP((K4*M23)+(K5*M23*0.75)+(K6*(M23*2)),2)</f>
        <v>0</v>
      </c>
      <c r="M23" s="55">
        <v>3</v>
      </c>
      <c r="N23" s="60">
        <f>ROUNDUP(M23*0.75,2)</f>
        <v>2.25</v>
      </c>
      <c r="O23" s="61"/>
      <c r="P23" s="91" t="s">
        <v>89</v>
      </c>
      <c r="R23" s="4"/>
      <c r="S23" s="4"/>
      <c r="T23" s="4"/>
      <c r="U23" s="4"/>
      <c r="V23" s="4"/>
      <c r="W23" s="4"/>
      <c r="X23" s="4"/>
    </row>
    <row r="24" spans="1:24" ht="18.75" customHeight="1" x14ac:dyDescent="0.15">
      <c r="A24" s="242"/>
      <c r="B24" s="54"/>
      <c r="C24" s="54"/>
      <c r="D24" s="55"/>
      <c r="E24" s="56"/>
      <c r="F24" s="56"/>
      <c r="G24" s="57"/>
      <c r="H24" s="57"/>
      <c r="I24" s="236"/>
      <c r="J24" s="236"/>
      <c r="K24" s="58"/>
      <c r="L24" s="59"/>
      <c r="M24" s="55"/>
      <c r="N24" s="60"/>
      <c r="O24" s="61"/>
      <c r="P24" s="91"/>
      <c r="R24" s="4"/>
      <c r="S24" s="4"/>
      <c r="T24" s="4"/>
      <c r="U24" s="4"/>
      <c r="V24" s="4"/>
      <c r="W24" s="4"/>
      <c r="X24" s="4"/>
    </row>
    <row r="25" spans="1:24" ht="18.75" customHeight="1" x14ac:dyDescent="0.15">
      <c r="A25" s="242"/>
      <c r="B25" s="54"/>
      <c r="C25" s="54"/>
      <c r="D25" s="55"/>
      <c r="E25" s="56"/>
      <c r="F25" s="56"/>
      <c r="G25" s="57"/>
      <c r="H25" s="57"/>
      <c r="I25" s="236"/>
      <c r="J25" s="236"/>
      <c r="K25" s="58"/>
      <c r="L25" s="59"/>
      <c r="M25" s="55"/>
      <c r="N25" s="60"/>
      <c r="O25" s="61"/>
      <c r="P25" s="91"/>
      <c r="R25" s="4"/>
      <c r="S25" s="4"/>
      <c r="T25" s="4"/>
      <c r="U25" s="4"/>
      <c r="V25" s="4"/>
      <c r="W25" s="4"/>
      <c r="X25" s="4"/>
    </row>
    <row r="26" spans="1:24" ht="18.75" customHeight="1" x14ac:dyDescent="0.15">
      <c r="A26" s="242"/>
      <c r="B26" s="54"/>
      <c r="C26" s="54"/>
      <c r="D26" s="55"/>
      <c r="E26" s="56"/>
      <c r="F26" s="56"/>
      <c r="G26" s="57"/>
      <c r="H26" s="57"/>
      <c r="I26" s="236"/>
      <c r="J26" s="236"/>
      <c r="K26" s="58"/>
      <c r="L26" s="59"/>
      <c r="M26" s="55"/>
      <c r="N26" s="60"/>
      <c r="O26" s="61"/>
      <c r="P26" s="91"/>
      <c r="R26" s="4"/>
      <c r="S26" s="4"/>
      <c r="T26" s="4"/>
      <c r="U26" s="4"/>
      <c r="V26" s="4"/>
      <c r="W26" s="4"/>
      <c r="X26" s="4"/>
    </row>
    <row r="27" spans="1:24" ht="18.75" customHeight="1" x14ac:dyDescent="0.15">
      <c r="A27" s="242"/>
      <c r="B27" s="62"/>
      <c r="C27" s="62"/>
      <c r="D27" s="63"/>
      <c r="E27" s="64"/>
      <c r="F27" s="64"/>
      <c r="G27" s="65"/>
      <c r="H27" s="65"/>
      <c r="I27" s="237"/>
      <c r="J27" s="237"/>
      <c r="K27" s="66"/>
      <c r="L27" s="67"/>
      <c r="M27" s="63"/>
      <c r="N27" s="68"/>
      <c r="O27" s="69"/>
      <c r="P27" s="92"/>
      <c r="R27" s="4"/>
      <c r="S27" s="4"/>
      <c r="T27" s="4"/>
      <c r="U27" s="4"/>
      <c r="V27" s="4"/>
      <c r="W27" s="4"/>
      <c r="X27" s="4"/>
    </row>
    <row r="28" spans="1:24" ht="18.75" customHeight="1" x14ac:dyDescent="0.15">
      <c r="A28" s="242"/>
      <c r="B28" s="54" t="s">
        <v>115</v>
      </c>
      <c r="C28" s="54" t="s">
        <v>116</v>
      </c>
      <c r="D28" s="80">
        <v>0.16666666666666666</v>
      </c>
      <c r="E28" s="56" t="s">
        <v>54</v>
      </c>
      <c r="F28" s="56">
        <f>ROUNDUP(D28*0.75,2)</f>
        <v>0.13</v>
      </c>
      <c r="G28" s="57">
        <f>ROUNDUP((K4*D28)+(K5*D28*0.75)+(K6*(D28*2)),0)</f>
        <v>0</v>
      </c>
      <c r="H28" s="57">
        <f>G28</f>
        <v>0</v>
      </c>
      <c r="I28" s="238" t="s">
        <v>73</v>
      </c>
      <c r="J28" s="239"/>
      <c r="K28" s="58"/>
      <c r="L28" s="59"/>
      <c r="M28" s="55"/>
      <c r="N28" s="60"/>
      <c r="O28" s="61"/>
      <c r="P28" s="91"/>
      <c r="R28" s="4"/>
      <c r="S28" s="4"/>
      <c r="T28" s="4"/>
      <c r="U28" s="4"/>
      <c r="V28" s="4"/>
      <c r="W28" s="4"/>
      <c r="X28" s="4"/>
    </row>
    <row r="29" spans="1:24" ht="18.75" customHeight="1" x14ac:dyDescent="0.15">
      <c r="A29" s="242"/>
      <c r="B29" s="54"/>
      <c r="C29" s="54"/>
      <c r="D29" s="55"/>
      <c r="E29" s="56"/>
      <c r="F29" s="56"/>
      <c r="G29" s="57"/>
      <c r="H29" s="57"/>
      <c r="I29" s="236"/>
      <c r="J29" s="236"/>
      <c r="K29" s="58"/>
      <c r="L29" s="59"/>
      <c r="M29" s="55"/>
      <c r="N29" s="60"/>
      <c r="O29" s="61"/>
      <c r="P29" s="91"/>
      <c r="R29" s="4"/>
      <c r="S29" s="4"/>
      <c r="T29" s="4"/>
      <c r="U29" s="4"/>
      <c r="V29" s="4"/>
      <c r="W29" s="4"/>
      <c r="X29" s="4"/>
    </row>
    <row r="30" spans="1:24" ht="18.75" customHeight="1" thickBot="1" x14ac:dyDescent="0.2">
      <c r="A30" s="243"/>
      <c r="B30" s="82"/>
      <c r="C30" s="82"/>
      <c r="D30" s="83"/>
      <c r="E30" s="84"/>
      <c r="F30" s="84"/>
      <c r="G30" s="85"/>
      <c r="H30" s="85"/>
      <c r="I30" s="240"/>
      <c r="J30" s="240"/>
      <c r="K30" s="86"/>
      <c r="L30" s="87"/>
      <c r="M30" s="83"/>
      <c r="N30" s="88"/>
      <c r="O30" s="89"/>
      <c r="P30" s="93"/>
      <c r="R30" s="4"/>
      <c r="S30" s="4"/>
      <c r="T30" s="4"/>
      <c r="U30" s="4"/>
      <c r="V30" s="4"/>
      <c r="W30" s="4"/>
      <c r="X30" s="4"/>
    </row>
    <row r="31" spans="1:24" ht="18.75" customHeight="1" x14ac:dyDescent="0.15">
      <c r="R31" s="4"/>
      <c r="S31" s="4"/>
      <c r="T31" s="4"/>
      <c r="U31" s="4"/>
      <c r="V31" s="4"/>
      <c r="W31" s="4"/>
      <c r="X31" s="4"/>
    </row>
    <row r="32" spans="1:24" ht="18.75" customHeight="1" x14ac:dyDescent="0.15">
      <c r="R32" s="4"/>
      <c r="S32" s="4"/>
      <c r="T32" s="4"/>
      <c r="U32" s="4"/>
      <c r="V32" s="4"/>
      <c r="W32" s="4"/>
      <c r="X32" s="4"/>
    </row>
    <row r="33" spans="18:24" ht="18.75" customHeight="1" x14ac:dyDescent="0.15">
      <c r="R33" s="4"/>
      <c r="S33" s="4"/>
      <c r="T33" s="4"/>
      <c r="U33" s="4"/>
      <c r="V33" s="4"/>
      <c r="W33" s="4"/>
      <c r="X33" s="4"/>
    </row>
    <row r="34" spans="18:24" ht="18.75" customHeight="1" x14ac:dyDescent="0.15">
      <c r="S34" s="143"/>
      <c r="T34" s="143"/>
      <c r="U34" s="143"/>
      <c r="V34" s="144"/>
      <c r="W34" s="144"/>
      <c r="X34" s="144"/>
    </row>
    <row r="35" spans="18:24" ht="18.75" customHeight="1" x14ac:dyDescent="0.15">
      <c r="S35" s="143"/>
      <c r="T35" s="143"/>
      <c r="U35" s="143"/>
      <c r="V35" s="144"/>
      <c r="W35" s="144"/>
      <c r="X35" s="144"/>
    </row>
    <row r="36" spans="18:24" ht="18.75" customHeight="1" x14ac:dyDescent="0.15">
      <c r="S36" s="143"/>
      <c r="T36" s="143"/>
      <c r="U36" s="143"/>
      <c r="V36" s="144"/>
      <c r="W36" s="144"/>
      <c r="X36" s="144"/>
    </row>
    <row r="37" spans="18:24" ht="18.75" customHeight="1" x14ac:dyDescent="0.15">
      <c r="S37" s="143"/>
      <c r="T37" s="143"/>
      <c r="U37" s="143"/>
      <c r="V37" s="144"/>
      <c r="W37" s="144"/>
      <c r="X37" s="144"/>
    </row>
    <row r="38" spans="18:24" ht="18.75" customHeight="1" x14ac:dyDescent="0.15">
      <c r="S38" s="143"/>
      <c r="T38" s="143"/>
      <c r="U38" s="143"/>
      <c r="V38" s="144"/>
      <c r="W38" s="144"/>
      <c r="X38" s="144"/>
    </row>
    <row r="39" spans="18:24" ht="18.75" customHeight="1" x14ac:dyDescent="0.15">
      <c r="S39" s="143"/>
      <c r="T39" s="143"/>
      <c r="U39" s="143"/>
      <c r="V39" s="144"/>
      <c r="W39" s="144"/>
      <c r="X39" s="144"/>
    </row>
    <row r="40" spans="18:24" ht="18.75" customHeight="1" x14ac:dyDescent="0.15">
      <c r="S40" s="143"/>
      <c r="T40" s="143"/>
      <c r="U40" s="143"/>
      <c r="V40" s="144"/>
      <c r="W40" s="144"/>
      <c r="X40" s="144"/>
    </row>
    <row r="41" spans="18:24" ht="18.75" customHeight="1" x14ac:dyDescent="0.15">
      <c r="S41" s="143"/>
      <c r="T41" s="143"/>
      <c r="U41" s="143"/>
      <c r="V41" s="144"/>
      <c r="W41" s="144"/>
      <c r="X41" s="144"/>
    </row>
    <row r="42" spans="18:24" ht="18.75" customHeight="1" x14ac:dyDescent="0.15">
      <c r="S42" s="143"/>
      <c r="T42" s="143"/>
      <c r="U42" s="143"/>
      <c r="V42" s="144"/>
      <c r="W42" s="144"/>
      <c r="X42" s="144"/>
    </row>
    <row r="43" spans="18:24" ht="18.75" customHeight="1" x14ac:dyDescent="0.15">
      <c r="S43" s="143"/>
      <c r="T43" s="143"/>
      <c r="U43" s="143"/>
      <c r="V43" s="144"/>
      <c r="W43" s="144"/>
      <c r="X43" s="144"/>
    </row>
    <row r="44" spans="18:24" ht="18.75" customHeight="1" x14ac:dyDescent="0.15">
      <c r="S44" s="143"/>
      <c r="T44" s="143"/>
      <c r="U44" s="143"/>
      <c r="V44" s="144"/>
      <c r="W44" s="144"/>
      <c r="X44" s="144"/>
    </row>
    <row r="45" spans="18:24" ht="18.75" customHeight="1" x14ac:dyDescent="0.15">
      <c r="S45" s="143"/>
      <c r="T45" s="143"/>
      <c r="U45" s="143"/>
      <c r="V45" s="144"/>
      <c r="W45" s="144"/>
      <c r="X45" s="144"/>
    </row>
    <row r="46" spans="18:24" ht="18.75" customHeight="1" x14ac:dyDescent="0.15">
      <c r="S46" s="143"/>
      <c r="T46" s="143"/>
      <c r="U46" s="143"/>
      <c r="V46" s="144"/>
      <c r="W46" s="144"/>
      <c r="X46" s="144"/>
    </row>
    <row r="47" spans="18:24" ht="18.75" customHeight="1" x14ac:dyDescent="0.15">
      <c r="S47" s="143"/>
      <c r="T47" s="143"/>
      <c r="U47" s="143"/>
      <c r="V47" s="144"/>
      <c r="W47" s="144"/>
      <c r="X47" s="144"/>
    </row>
    <row r="48" spans="18:24" ht="18.75" customHeight="1" x14ac:dyDescent="0.15">
      <c r="S48" s="143"/>
      <c r="T48" s="143"/>
      <c r="U48" s="143"/>
      <c r="V48" s="144"/>
      <c r="W48" s="144"/>
      <c r="X48" s="144"/>
    </row>
    <row r="49" spans="19:24" ht="18.75" customHeight="1" x14ac:dyDescent="0.15">
      <c r="S49" s="143"/>
      <c r="T49" s="143"/>
      <c r="U49" s="143"/>
      <c r="V49" s="144"/>
      <c r="W49" s="144"/>
      <c r="X49" s="144"/>
    </row>
    <row r="50" spans="19:24" ht="18.75" customHeight="1" x14ac:dyDescent="0.15">
      <c r="S50" s="143"/>
      <c r="T50" s="143"/>
      <c r="U50" s="143"/>
      <c r="V50" s="144"/>
      <c r="W50" s="144"/>
      <c r="X50" s="144"/>
    </row>
    <row r="51" spans="19:24" ht="18.75" customHeight="1" x14ac:dyDescent="0.15">
      <c r="S51" s="143"/>
      <c r="T51" s="143"/>
      <c r="U51" s="143"/>
      <c r="V51" s="144"/>
      <c r="W51" s="144"/>
      <c r="X51" s="144"/>
    </row>
    <row r="52" spans="19:24" ht="18.75" customHeight="1" x14ac:dyDescent="0.15">
      <c r="S52" s="143"/>
      <c r="T52" s="143"/>
      <c r="U52" s="143"/>
      <c r="V52" s="144"/>
      <c r="W52" s="144"/>
      <c r="X52" s="144"/>
    </row>
    <row r="53" spans="19:24" ht="18.75" customHeight="1" x14ac:dyDescent="0.15">
      <c r="S53" s="143"/>
      <c r="T53" s="143"/>
      <c r="U53" s="143"/>
      <c r="V53" s="144"/>
      <c r="W53" s="144"/>
      <c r="X53" s="144"/>
    </row>
    <row r="54" spans="19:24" ht="18.75" customHeight="1" x14ac:dyDescent="0.15">
      <c r="S54" s="143"/>
      <c r="T54" s="143"/>
      <c r="U54" s="143"/>
      <c r="V54" s="144"/>
      <c r="W54" s="144"/>
      <c r="X54" s="144"/>
    </row>
    <row r="55" spans="19:24" ht="18.75" customHeight="1" x14ac:dyDescent="0.15">
      <c r="S55" s="143"/>
      <c r="T55" s="143"/>
      <c r="U55" s="143"/>
      <c r="V55" s="144"/>
      <c r="W55" s="144"/>
      <c r="X55" s="144"/>
    </row>
    <row r="56" spans="19:24" ht="18.75" customHeight="1" x14ac:dyDescent="0.15">
      <c r="S56" s="143"/>
      <c r="T56" s="143"/>
      <c r="U56" s="143"/>
      <c r="V56" s="144"/>
      <c r="W56" s="144"/>
      <c r="X56" s="144"/>
    </row>
    <row r="57" spans="19:24" ht="18.75" customHeight="1" x14ac:dyDescent="0.15">
      <c r="S57" s="143"/>
      <c r="T57" s="143"/>
      <c r="U57" s="143"/>
      <c r="V57" s="144"/>
      <c r="W57" s="144"/>
      <c r="X57" s="144"/>
    </row>
    <row r="58" spans="19:24" ht="18.75" customHeight="1" x14ac:dyDescent="0.15">
      <c r="S58" s="143"/>
      <c r="T58" s="143"/>
      <c r="U58" s="143"/>
      <c r="V58" s="144"/>
      <c r="W58" s="144"/>
      <c r="X58" s="144"/>
    </row>
    <row r="59" spans="19:24" ht="18.75" customHeight="1" x14ac:dyDescent="0.15">
      <c r="S59" s="143"/>
      <c r="T59" s="143"/>
      <c r="U59" s="143"/>
      <c r="V59" s="144"/>
      <c r="W59" s="144"/>
      <c r="X59" s="144"/>
    </row>
    <row r="60" spans="19:24" ht="18.75" customHeight="1" x14ac:dyDescent="0.15">
      <c r="S60" s="143"/>
      <c r="T60" s="143"/>
      <c r="U60" s="143"/>
      <c r="V60" s="144"/>
      <c r="W60" s="144"/>
      <c r="X60" s="144"/>
    </row>
    <row r="61" spans="19:24" ht="18.75" customHeight="1" x14ac:dyDescent="0.15">
      <c r="S61" s="143"/>
      <c r="T61" s="143"/>
      <c r="U61" s="143"/>
      <c r="V61" s="144"/>
      <c r="W61" s="144"/>
      <c r="X61" s="144"/>
    </row>
    <row r="62" spans="19:24" ht="18.75" customHeight="1" x14ac:dyDescent="0.15">
      <c r="S62" s="143"/>
      <c r="T62" s="143"/>
      <c r="U62" s="143"/>
      <c r="V62" s="144"/>
      <c r="W62" s="144"/>
      <c r="X62" s="144"/>
    </row>
    <row r="63" spans="19:24" ht="18.75" customHeight="1" x14ac:dyDescent="0.15">
      <c r="S63" s="143"/>
      <c r="T63" s="143"/>
      <c r="U63" s="143"/>
      <c r="V63" s="144"/>
      <c r="W63" s="144"/>
      <c r="X63" s="144"/>
    </row>
    <row r="64" spans="19:24" ht="18.75" customHeight="1" x14ac:dyDescent="0.15">
      <c r="S64" s="143"/>
      <c r="T64" s="143"/>
      <c r="U64" s="143"/>
      <c r="V64" s="144"/>
      <c r="W64" s="144"/>
      <c r="X64" s="144"/>
    </row>
    <row r="65" spans="19:24" ht="18.75" customHeight="1" x14ac:dyDescent="0.15">
      <c r="S65" s="143"/>
      <c r="T65" s="143"/>
      <c r="U65" s="143"/>
      <c r="V65" s="144"/>
      <c r="W65" s="144"/>
      <c r="X65" s="144"/>
    </row>
    <row r="66" spans="19:24" ht="18.75" customHeight="1" x14ac:dyDescent="0.15">
      <c r="S66" s="143"/>
      <c r="T66" s="143"/>
      <c r="U66" s="143"/>
      <c r="V66" s="144"/>
      <c r="W66" s="144"/>
      <c r="X66" s="144"/>
    </row>
    <row r="67" spans="19:24" ht="18.75" customHeight="1" x14ac:dyDescent="0.15">
      <c r="S67" s="143"/>
      <c r="T67" s="143"/>
      <c r="U67" s="143"/>
      <c r="V67" s="144"/>
      <c r="W67" s="144"/>
      <c r="X67" s="144"/>
    </row>
    <row r="68" spans="19:24" ht="18.75" customHeight="1" x14ac:dyDescent="0.15">
      <c r="S68" s="143"/>
      <c r="T68" s="143"/>
      <c r="U68" s="143"/>
      <c r="V68" s="144"/>
      <c r="W68" s="144"/>
      <c r="X68" s="144"/>
    </row>
  </sheetData>
  <mergeCells count="15">
    <mergeCell ref="R9:R22"/>
    <mergeCell ref="I8:J8"/>
    <mergeCell ref="K8:L8"/>
    <mergeCell ref="I9:J19"/>
    <mergeCell ref="I20:J27"/>
    <mergeCell ref="I28:J30"/>
    <mergeCell ref="A9:A30"/>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X47"/>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69" t="s">
        <v>8</v>
      </c>
      <c r="S5" s="270"/>
      <c r="T5" s="270"/>
      <c r="U5" s="270"/>
      <c r="V5" s="270"/>
    </row>
    <row r="6" spans="1:24" ht="30" customHeight="1" x14ac:dyDescent="0.15">
      <c r="A6" s="1"/>
      <c r="B6" s="1"/>
      <c r="C6" s="2"/>
      <c r="D6" s="5"/>
      <c r="E6" s="2"/>
      <c r="F6" s="6"/>
      <c r="G6" s="16"/>
      <c r="H6" s="16"/>
      <c r="I6" s="2"/>
      <c r="J6" s="12" t="s">
        <v>9</v>
      </c>
      <c r="K6" s="13"/>
      <c r="L6" s="14"/>
      <c r="M6" s="14"/>
      <c r="N6" s="15"/>
      <c r="O6" s="221" t="s">
        <v>10</v>
      </c>
      <c r="P6" s="222"/>
      <c r="Q6" s="17"/>
      <c r="R6" s="211" t="s">
        <v>11</v>
      </c>
      <c r="S6" s="271"/>
      <c r="T6" s="272"/>
      <c r="U6" s="107" t="s">
        <v>12</v>
      </c>
      <c r="V6" s="107" t="s">
        <v>13</v>
      </c>
      <c r="W6" s="107" t="s">
        <v>14</v>
      </c>
      <c r="X6" s="108" t="s">
        <v>15</v>
      </c>
    </row>
    <row r="7" spans="1:24" ht="24" customHeight="1" thickBot="1" x14ac:dyDescent="0.3">
      <c r="A7" s="223" t="s">
        <v>208</v>
      </c>
      <c r="B7" s="224"/>
      <c r="C7" s="224"/>
      <c r="D7" s="224"/>
      <c r="E7" s="224"/>
      <c r="F7" s="20"/>
      <c r="G7" s="20"/>
      <c r="H7" s="20"/>
      <c r="I7" s="4"/>
      <c r="J7" s="4"/>
      <c r="K7" s="21"/>
      <c r="L7" s="22"/>
      <c r="M7" s="3"/>
      <c r="N7" s="3"/>
      <c r="O7" s="225" t="s">
        <v>94</v>
      </c>
      <c r="P7" s="226"/>
      <c r="Q7" s="23"/>
      <c r="R7" s="273"/>
      <c r="S7" s="274"/>
      <c r="T7" s="275"/>
      <c r="U7" s="109" t="s">
        <v>17</v>
      </c>
      <c r="V7" s="109" t="s">
        <v>95</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27"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76"/>
      <c r="S10" s="138"/>
      <c r="T10" s="132"/>
      <c r="U10" s="132"/>
      <c r="V10" s="133"/>
      <c r="W10" s="133"/>
      <c r="X10" s="134"/>
    </row>
    <row r="11" spans="1:24" ht="18.75" customHeight="1" x14ac:dyDescent="0.15">
      <c r="A11" s="242"/>
      <c r="B11" s="62"/>
      <c r="C11" s="62"/>
      <c r="D11" s="63"/>
      <c r="E11" s="64"/>
      <c r="F11" s="64"/>
      <c r="G11" s="65"/>
      <c r="H11" s="65"/>
      <c r="I11" s="237"/>
      <c r="J11" s="237"/>
      <c r="K11" s="66"/>
      <c r="L11" s="67"/>
      <c r="M11" s="63"/>
      <c r="N11" s="68"/>
      <c r="O11" s="69"/>
      <c r="P11" s="92"/>
      <c r="R11" s="276"/>
      <c r="S11" s="119" t="s">
        <v>245</v>
      </c>
      <c r="T11" s="125" t="s">
        <v>134</v>
      </c>
      <c r="U11" s="125"/>
      <c r="V11" s="126">
        <v>20</v>
      </c>
      <c r="W11" s="126">
        <v>10</v>
      </c>
      <c r="X11" s="127">
        <v>5</v>
      </c>
    </row>
    <row r="12" spans="1:24" ht="18.75" customHeight="1" x14ac:dyDescent="0.15">
      <c r="A12" s="242"/>
      <c r="B12" s="54" t="s">
        <v>187</v>
      </c>
      <c r="C12" s="54" t="s">
        <v>134</v>
      </c>
      <c r="D12" s="55">
        <v>1</v>
      </c>
      <c r="E12" s="56" t="s">
        <v>111</v>
      </c>
      <c r="F12" s="56">
        <f>ROUNDUP(D12*0.75,2)</f>
        <v>0.75</v>
      </c>
      <c r="G12" s="57">
        <f>ROUNDUP((K4*D12)+(K5*D12*0.75)+(K6*(D12*2)),0)</f>
        <v>0</v>
      </c>
      <c r="H12" s="57">
        <f>G12</f>
        <v>0</v>
      </c>
      <c r="I12" s="238" t="s">
        <v>188</v>
      </c>
      <c r="J12" s="239"/>
      <c r="K12" s="58" t="s">
        <v>84</v>
      </c>
      <c r="L12" s="59">
        <f>ROUNDUP((K4*M12)+(K5*M12*0.75)+(K6*(M12*2)),2)</f>
        <v>0</v>
      </c>
      <c r="M12" s="55">
        <v>3</v>
      </c>
      <c r="N12" s="60">
        <f>ROUNDUP(M12*0.75,2)</f>
        <v>2.25</v>
      </c>
      <c r="O12" s="61"/>
      <c r="P12" s="91" t="s">
        <v>58</v>
      </c>
      <c r="R12" s="276"/>
      <c r="S12" s="119" t="s">
        <v>268</v>
      </c>
      <c r="T12" s="125" t="s">
        <v>104</v>
      </c>
      <c r="U12" s="125"/>
      <c r="V12" s="126">
        <v>20</v>
      </c>
      <c r="W12" s="126">
        <v>20</v>
      </c>
      <c r="X12" s="127">
        <v>20</v>
      </c>
    </row>
    <row r="13" spans="1:24" ht="18.75" customHeight="1" x14ac:dyDescent="0.15">
      <c r="A13" s="242"/>
      <c r="B13" s="54"/>
      <c r="C13" s="54" t="s">
        <v>112</v>
      </c>
      <c r="D13" s="55">
        <v>0.5</v>
      </c>
      <c r="E13" s="56" t="s">
        <v>51</v>
      </c>
      <c r="F13" s="56">
        <f>ROUNDUP(D13*0.75,2)</f>
        <v>0.38</v>
      </c>
      <c r="G13" s="57">
        <f>ROUNDUP((K4*D13)+(K5*D13*0.75)+(K6*(D13*2)),0)</f>
        <v>0</v>
      </c>
      <c r="H13" s="57">
        <f>G13+(G13*20/100)</f>
        <v>0</v>
      </c>
      <c r="I13" s="236"/>
      <c r="J13" s="236"/>
      <c r="K13" s="58" t="s">
        <v>57</v>
      </c>
      <c r="L13" s="59">
        <f>ROUNDUP((K4*M13)+(K5*M13*0.75)+(K6*(M13*2)),2)</f>
        <v>0</v>
      </c>
      <c r="M13" s="55">
        <v>2</v>
      </c>
      <c r="N13" s="60">
        <f>ROUNDUP(M13*0.75,2)</f>
        <v>1.5</v>
      </c>
      <c r="O13" s="61"/>
      <c r="P13" s="91" t="s">
        <v>58</v>
      </c>
      <c r="R13" s="276"/>
      <c r="S13" s="119"/>
      <c r="T13" s="125"/>
      <c r="U13" s="120" t="s">
        <v>217</v>
      </c>
      <c r="V13" s="121" t="s">
        <v>50</v>
      </c>
      <c r="W13" s="121" t="s">
        <v>50</v>
      </c>
      <c r="X13" s="122"/>
    </row>
    <row r="14" spans="1:24" ht="18.75" customHeight="1" x14ac:dyDescent="0.15">
      <c r="A14" s="242"/>
      <c r="B14" s="54"/>
      <c r="C14" s="54" t="s">
        <v>104</v>
      </c>
      <c r="D14" s="55">
        <v>20</v>
      </c>
      <c r="E14" s="56" t="s">
        <v>51</v>
      </c>
      <c r="F14" s="56">
        <f>ROUNDUP(D14*0.75,2)</f>
        <v>15</v>
      </c>
      <c r="G14" s="57">
        <f>ROUNDUP((K4*D14)+(K5*D14*0.75)+(K6*(D14*2)),0)</f>
        <v>0</v>
      </c>
      <c r="H14" s="57">
        <f>G14+(G14*10/100)</f>
        <v>0</v>
      </c>
      <c r="I14" s="236"/>
      <c r="J14" s="236"/>
      <c r="K14" s="58" t="s">
        <v>59</v>
      </c>
      <c r="L14" s="59">
        <f>ROUNDUP((K4*M14)+(K5*M14*0.75)+(K6*(M14*2)),2)</f>
        <v>0</v>
      </c>
      <c r="M14" s="55">
        <v>1</v>
      </c>
      <c r="N14" s="60">
        <f>ROUNDUP(M14*0.75,2)</f>
        <v>0.75</v>
      </c>
      <c r="O14" s="61"/>
      <c r="P14" s="91"/>
      <c r="R14" s="276"/>
      <c r="S14" s="119"/>
      <c r="T14" s="125"/>
      <c r="U14" s="120" t="s">
        <v>218</v>
      </c>
      <c r="V14" s="121" t="s">
        <v>47</v>
      </c>
      <c r="W14" s="121" t="s">
        <v>47</v>
      </c>
      <c r="X14" s="122"/>
    </row>
    <row r="15" spans="1:24" ht="18.75" customHeight="1" x14ac:dyDescent="0.15">
      <c r="A15" s="242"/>
      <c r="B15" s="54"/>
      <c r="C15" s="54"/>
      <c r="D15" s="55"/>
      <c r="E15" s="56"/>
      <c r="F15" s="56"/>
      <c r="G15" s="57"/>
      <c r="H15" s="57"/>
      <c r="I15" s="236"/>
      <c r="J15" s="236"/>
      <c r="K15" s="58" t="s">
        <v>45</v>
      </c>
      <c r="L15" s="59">
        <f>ROUNDUP((K4*M15)+(K5*M15*0.75)+(K6*(M15*2)),2)</f>
        <v>0</v>
      </c>
      <c r="M15" s="55">
        <v>2</v>
      </c>
      <c r="N15" s="60">
        <f>ROUNDUP(M15*0.75,2)</f>
        <v>1.5</v>
      </c>
      <c r="O15" s="61"/>
      <c r="P15" s="91"/>
      <c r="R15" s="276"/>
      <c r="S15" s="138"/>
      <c r="T15" s="132"/>
      <c r="U15" s="120" t="s">
        <v>219</v>
      </c>
      <c r="V15" s="121" t="s">
        <v>47</v>
      </c>
      <c r="W15" s="121" t="s">
        <v>47</v>
      </c>
      <c r="X15" s="122"/>
    </row>
    <row r="16" spans="1:24" ht="18.75" customHeight="1" x14ac:dyDescent="0.15">
      <c r="A16" s="242"/>
      <c r="B16" s="54"/>
      <c r="C16" s="54"/>
      <c r="D16" s="55"/>
      <c r="E16" s="56"/>
      <c r="F16" s="56"/>
      <c r="G16" s="57"/>
      <c r="H16" s="57"/>
      <c r="I16" s="236"/>
      <c r="J16" s="236"/>
      <c r="K16" s="58"/>
      <c r="L16" s="59"/>
      <c r="M16" s="55"/>
      <c r="N16" s="60"/>
      <c r="O16" s="61"/>
      <c r="P16" s="91"/>
      <c r="R16" s="276"/>
      <c r="S16" s="119" t="s">
        <v>308</v>
      </c>
      <c r="T16" s="125" t="s">
        <v>180</v>
      </c>
      <c r="U16" s="128"/>
      <c r="V16" s="130">
        <v>3</v>
      </c>
      <c r="W16" s="130">
        <v>3</v>
      </c>
      <c r="X16" s="131"/>
    </row>
    <row r="17" spans="1:24" ht="18.75" customHeight="1" x14ac:dyDescent="0.15">
      <c r="A17" s="242"/>
      <c r="B17" s="54"/>
      <c r="C17" s="54"/>
      <c r="D17" s="55"/>
      <c r="E17" s="56"/>
      <c r="F17" s="56"/>
      <c r="G17" s="57"/>
      <c r="H17" s="57"/>
      <c r="I17" s="236"/>
      <c r="J17" s="236"/>
      <c r="K17" s="58"/>
      <c r="L17" s="59"/>
      <c r="M17" s="55"/>
      <c r="N17" s="60"/>
      <c r="O17" s="61"/>
      <c r="P17" s="91"/>
      <c r="R17" s="276"/>
      <c r="S17" s="119"/>
      <c r="T17" s="125" t="s">
        <v>65</v>
      </c>
      <c r="U17" s="125"/>
      <c r="V17" s="126">
        <v>10</v>
      </c>
      <c r="W17" s="126">
        <v>10</v>
      </c>
      <c r="X17" s="127">
        <v>10</v>
      </c>
    </row>
    <row r="18" spans="1:24" ht="18.75" customHeight="1" x14ac:dyDescent="0.15">
      <c r="A18" s="242"/>
      <c r="B18" s="54"/>
      <c r="C18" s="54"/>
      <c r="D18" s="55"/>
      <c r="E18" s="56"/>
      <c r="F18" s="56"/>
      <c r="G18" s="57"/>
      <c r="H18" s="57"/>
      <c r="I18" s="236"/>
      <c r="J18" s="236"/>
      <c r="K18" s="58"/>
      <c r="L18" s="59"/>
      <c r="M18" s="55"/>
      <c r="N18" s="60"/>
      <c r="O18" s="61"/>
      <c r="P18" s="91"/>
      <c r="R18" s="276"/>
      <c r="S18" s="119"/>
      <c r="T18" s="125" t="s">
        <v>107</v>
      </c>
      <c r="U18" s="125"/>
      <c r="V18" s="126">
        <v>5</v>
      </c>
      <c r="W18" s="126"/>
      <c r="X18" s="127"/>
    </row>
    <row r="19" spans="1:24" ht="18.75" customHeight="1" x14ac:dyDescent="0.15">
      <c r="A19" s="242"/>
      <c r="B19" s="54"/>
      <c r="C19" s="54"/>
      <c r="D19" s="55"/>
      <c r="E19" s="56"/>
      <c r="F19" s="56"/>
      <c r="G19" s="57"/>
      <c r="H19" s="57"/>
      <c r="I19" s="236"/>
      <c r="J19" s="236"/>
      <c r="K19" s="58"/>
      <c r="L19" s="59"/>
      <c r="M19" s="55"/>
      <c r="N19" s="60"/>
      <c r="O19" s="61"/>
      <c r="P19" s="91"/>
      <c r="R19" s="276"/>
      <c r="S19" s="119"/>
      <c r="T19" s="125" t="s">
        <v>43</v>
      </c>
      <c r="U19" s="125"/>
      <c r="V19" s="157" t="s">
        <v>215</v>
      </c>
      <c r="W19" s="123" t="s">
        <v>216</v>
      </c>
      <c r="X19" s="127"/>
    </row>
    <row r="20" spans="1:24" ht="18.75" customHeight="1" x14ac:dyDescent="0.15">
      <c r="A20" s="242"/>
      <c r="B20" s="62"/>
      <c r="C20" s="62"/>
      <c r="D20" s="63"/>
      <c r="E20" s="64"/>
      <c r="F20" s="64"/>
      <c r="G20" s="65"/>
      <c r="H20" s="65"/>
      <c r="I20" s="237"/>
      <c r="J20" s="237"/>
      <c r="K20" s="66"/>
      <c r="L20" s="67"/>
      <c r="M20" s="63"/>
      <c r="N20" s="68"/>
      <c r="O20" s="69"/>
      <c r="P20" s="92"/>
      <c r="R20" s="276"/>
      <c r="S20" s="119"/>
      <c r="T20" s="125"/>
      <c r="U20" s="120" t="s">
        <v>217</v>
      </c>
      <c r="V20" s="121" t="s">
        <v>50</v>
      </c>
      <c r="W20" s="121" t="s">
        <v>50</v>
      </c>
      <c r="X20" s="122"/>
    </row>
    <row r="21" spans="1:24" ht="18.75" customHeight="1" x14ac:dyDescent="0.15">
      <c r="A21" s="242"/>
      <c r="B21" s="54" t="s">
        <v>189</v>
      </c>
      <c r="C21" s="54" t="s">
        <v>180</v>
      </c>
      <c r="D21" s="55">
        <v>5</v>
      </c>
      <c r="E21" s="56" t="s">
        <v>51</v>
      </c>
      <c r="F21" s="56">
        <f t="shared" ref="F21:F26" si="0">ROUNDUP(D21*0.75,2)</f>
        <v>3.75</v>
      </c>
      <c r="G21" s="57">
        <f>ROUNDUP((K4*D21)+(K5*D21*0.75)+(K6*(D21*2)),0)</f>
        <v>0</v>
      </c>
      <c r="H21" s="57">
        <f>G21</f>
        <v>0</v>
      </c>
      <c r="I21" s="238" t="s">
        <v>190</v>
      </c>
      <c r="J21" s="239"/>
      <c r="K21" s="58" t="s">
        <v>45</v>
      </c>
      <c r="L21" s="59">
        <f>ROUNDUP((K4*M21)+(K5*M21*0.75)+(K6*(M21*2)),2)</f>
        <v>0</v>
      </c>
      <c r="M21" s="55">
        <v>1.5</v>
      </c>
      <c r="N21" s="60">
        <f>ROUNDUP(M21*0.75,2)</f>
        <v>1.1300000000000001</v>
      </c>
      <c r="O21" s="61"/>
      <c r="P21" s="91"/>
      <c r="R21" s="276"/>
      <c r="S21" s="119"/>
      <c r="T21" s="125"/>
      <c r="U21" s="120" t="s">
        <v>218</v>
      </c>
      <c r="V21" s="121" t="s">
        <v>47</v>
      </c>
      <c r="W21" s="121" t="s">
        <v>47</v>
      </c>
      <c r="X21" s="122"/>
    </row>
    <row r="22" spans="1:24" ht="18.75" customHeight="1" x14ac:dyDescent="0.15">
      <c r="A22" s="242"/>
      <c r="B22" s="54"/>
      <c r="C22" s="54" t="s">
        <v>65</v>
      </c>
      <c r="D22" s="55">
        <v>10</v>
      </c>
      <c r="E22" s="56" t="s">
        <v>51</v>
      </c>
      <c r="F22" s="56">
        <f t="shared" si="0"/>
        <v>7.5</v>
      </c>
      <c r="G22" s="57">
        <f>ROUNDUP((K4*D22)+(K5*D22*0.75)+(K6*(D22*2)),0)</f>
        <v>0</v>
      </c>
      <c r="H22" s="57">
        <f>G22+(G22*3/100)</f>
        <v>0</v>
      </c>
      <c r="I22" s="236"/>
      <c r="J22" s="236"/>
      <c r="K22" s="58" t="s">
        <v>60</v>
      </c>
      <c r="L22" s="59">
        <f>ROUNDUP((K4*M22)+(K5*M22*0.75)+(K6*(M22*2)),2)</f>
        <v>0</v>
      </c>
      <c r="M22" s="55">
        <v>20</v>
      </c>
      <c r="N22" s="60">
        <f>ROUNDUP(M22*0.75,2)</f>
        <v>15</v>
      </c>
      <c r="O22" s="61"/>
      <c r="P22" s="91"/>
      <c r="R22" s="276"/>
      <c r="S22" s="119"/>
      <c r="T22" s="125"/>
      <c r="U22" s="120" t="s">
        <v>219</v>
      </c>
      <c r="V22" s="121" t="s">
        <v>47</v>
      </c>
      <c r="W22" s="121" t="s">
        <v>47</v>
      </c>
      <c r="X22" s="122"/>
    </row>
    <row r="23" spans="1:24" ht="18.75" customHeight="1" x14ac:dyDescent="0.15">
      <c r="A23" s="242"/>
      <c r="B23" s="54"/>
      <c r="C23" s="54" t="s">
        <v>107</v>
      </c>
      <c r="D23" s="55">
        <v>5</v>
      </c>
      <c r="E23" s="56" t="s">
        <v>51</v>
      </c>
      <c r="F23" s="56">
        <f t="shared" si="0"/>
        <v>3.75</v>
      </c>
      <c r="G23" s="57">
        <f>ROUNDUP((K4*D23)+(K5*D23*0.75)+(K6*(D23*2)),0)</f>
        <v>0</v>
      </c>
      <c r="H23" s="57">
        <f>G23+(G23*10/100)</f>
        <v>0</v>
      </c>
      <c r="I23" s="236"/>
      <c r="J23" s="236"/>
      <c r="K23" s="58" t="s">
        <v>55</v>
      </c>
      <c r="L23" s="59">
        <f>ROUNDUP((K4*M23)+(K5*M23*0.75)+(K6*(M23*2)),2)</f>
        <v>0</v>
      </c>
      <c r="M23" s="55">
        <v>1</v>
      </c>
      <c r="N23" s="60">
        <f>ROUNDUP(M23*0.75,2)</f>
        <v>0.75</v>
      </c>
      <c r="O23" s="61"/>
      <c r="P23" s="91"/>
      <c r="R23" s="276"/>
      <c r="S23" s="138"/>
      <c r="T23" s="132"/>
      <c r="U23" s="132"/>
      <c r="V23" s="133"/>
      <c r="W23" s="133"/>
      <c r="X23" s="134"/>
    </row>
    <row r="24" spans="1:24" ht="18.75" customHeight="1" x14ac:dyDescent="0.15">
      <c r="A24" s="242"/>
      <c r="B24" s="54"/>
      <c r="C24" s="54" t="s">
        <v>92</v>
      </c>
      <c r="D24" s="55">
        <v>5</v>
      </c>
      <c r="E24" s="56" t="s">
        <v>51</v>
      </c>
      <c r="F24" s="56">
        <f t="shared" si="0"/>
        <v>3.75</v>
      </c>
      <c r="G24" s="57">
        <f>ROUNDUP((K4*D24)+(K5*D24*0.75)+(K6*(D24*2)),0)</f>
        <v>0</v>
      </c>
      <c r="H24" s="57">
        <f>G24+(G24*40/100)</f>
        <v>0</v>
      </c>
      <c r="I24" s="236"/>
      <c r="J24" s="236"/>
      <c r="K24" s="58" t="s">
        <v>57</v>
      </c>
      <c r="L24" s="59">
        <f>ROUNDUP((K4*M24)+(K5*M24*0.75)+(K6*(M24*2)),2)</f>
        <v>0</v>
      </c>
      <c r="M24" s="55">
        <v>1.5</v>
      </c>
      <c r="N24" s="60">
        <f>ROUNDUP(M24*0.75,2)</f>
        <v>1.1300000000000001</v>
      </c>
      <c r="O24" s="61"/>
      <c r="P24" s="91" t="s">
        <v>58</v>
      </c>
      <c r="R24" s="276"/>
      <c r="S24" s="119" t="s">
        <v>67</v>
      </c>
      <c r="T24" s="125" t="s">
        <v>42</v>
      </c>
      <c r="U24" s="125"/>
      <c r="V24" s="126">
        <v>20</v>
      </c>
      <c r="W24" s="126">
        <v>20</v>
      </c>
      <c r="X24" s="127">
        <v>15</v>
      </c>
    </row>
    <row r="25" spans="1:24" ht="18.75" customHeight="1" x14ac:dyDescent="0.15">
      <c r="A25" s="242"/>
      <c r="B25" s="54"/>
      <c r="C25" s="54" t="s">
        <v>43</v>
      </c>
      <c r="D25" s="80">
        <v>0.25</v>
      </c>
      <c r="E25" s="56" t="s">
        <v>54</v>
      </c>
      <c r="F25" s="56">
        <f t="shared" si="0"/>
        <v>0.19</v>
      </c>
      <c r="G25" s="57">
        <f>ROUNDUP((K4*D25)+(K5*D25*0.75)+(K6*(D25*2)),0)</f>
        <v>0</v>
      </c>
      <c r="H25" s="57">
        <f>G25</f>
        <v>0</v>
      </c>
      <c r="I25" s="236"/>
      <c r="J25" s="236"/>
      <c r="K25" s="58" t="s">
        <v>56</v>
      </c>
      <c r="L25" s="59">
        <f>ROUNDUP((K4*M25)+(K5*M25*0.75)+(K6*(M25*2)),2)</f>
        <v>0</v>
      </c>
      <c r="M25" s="55">
        <v>0.1</v>
      </c>
      <c r="N25" s="60">
        <f>ROUNDUP(M25*0.75,2)</f>
        <v>0.08</v>
      </c>
      <c r="O25" s="61" t="s">
        <v>53</v>
      </c>
      <c r="P25" s="91"/>
      <c r="R25" s="276"/>
      <c r="S25" s="119"/>
      <c r="T25" s="125" t="s">
        <v>122</v>
      </c>
      <c r="U25" s="125"/>
      <c r="V25" s="126" t="s">
        <v>47</v>
      </c>
      <c r="W25" s="126" t="s">
        <v>47</v>
      </c>
      <c r="X25" s="127"/>
    </row>
    <row r="26" spans="1:24" ht="18.75" customHeight="1" x14ac:dyDescent="0.15">
      <c r="A26" s="242"/>
      <c r="B26" s="54"/>
      <c r="C26" s="54" t="s">
        <v>85</v>
      </c>
      <c r="D26" s="55">
        <v>5</v>
      </c>
      <c r="E26" s="56" t="s">
        <v>51</v>
      </c>
      <c r="F26" s="56">
        <f t="shared" si="0"/>
        <v>3.75</v>
      </c>
      <c r="G26" s="57">
        <f>ROUNDUP((K4*D26)+(K5*D26*0.75)+(K6*(D26*2)),0)</f>
        <v>0</v>
      </c>
      <c r="H26" s="57">
        <f>G26</f>
        <v>0</v>
      </c>
      <c r="I26" s="236"/>
      <c r="J26" s="236"/>
      <c r="K26" s="58"/>
      <c r="L26" s="59"/>
      <c r="M26" s="55"/>
      <c r="N26" s="60"/>
      <c r="O26" s="61"/>
      <c r="P26" s="91"/>
      <c r="R26" s="276"/>
      <c r="S26" s="119"/>
      <c r="T26" s="125"/>
      <c r="U26" s="125" t="s">
        <v>49</v>
      </c>
      <c r="V26" s="126" t="s">
        <v>50</v>
      </c>
      <c r="W26" s="126" t="s">
        <v>50</v>
      </c>
      <c r="X26" s="127"/>
    </row>
    <row r="27" spans="1:24" ht="18.75" customHeight="1" x14ac:dyDescent="0.15">
      <c r="A27" s="242"/>
      <c r="B27" s="54"/>
      <c r="C27" s="54"/>
      <c r="D27" s="55"/>
      <c r="E27" s="56"/>
      <c r="F27" s="56"/>
      <c r="G27" s="57"/>
      <c r="H27" s="57"/>
      <c r="I27" s="236"/>
      <c r="J27" s="236"/>
      <c r="K27" s="58"/>
      <c r="L27" s="59"/>
      <c r="M27" s="55"/>
      <c r="N27" s="60"/>
      <c r="O27" s="61"/>
      <c r="P27" s="91"/>
      <c r="R27" s="276"/>
      <c r="S27" s="138"/>
      <c r="T27" s="132"/>
      <c r="U27" s="132" t="s">
        <v>70</v>
      </c>
      <c r="V27" s="133" t="s">
        <v>47</v>
      </c>
      <c r="W27" s="133" t="s">
        <v>47</v>
      </c>
      <c r="X27" s="134"/>
    </row>
    <row r="28" spans="1:24" ht="18.75" customHeight="1" thickBot="1" x14ac:dyDescent="0.2">
      <c r="A28" s="242"/>
      <c r="B28" s="54"/>
      <c r="C28" s="54"/>
      <c r="D28" s="55"/>
      <c r="E28" s="56"/>
      <c r="F28" s="56"/>
      <c r="G28" s="57"/>
      <c r="H28" s="57"/>
      <c r="I28" s="236"/>
      <c r="J28" s="236"/>
      <c r="K28" s="58"/>
      <c r="L28" s="59"/>
      <c r="M28" s="55"/>
      <c r="N28" s="60"/>
      <c r="O28" s="61"/>
      <c r="P28" s="91"/>
      <c r="R28" s="277"/>
      <c r="S28" s="139" t="s">
        <v>72</v>
      </c>
      <c r="T28" s="140" t="s">
        <v>74</v>
      </c>
      <c r="U28" s="140"/>
      <c r="V28" s="141">
        <v>0</v>
      </c>
      <c r="W28" s="141">
        <v>0</v>
      </c>
      <c r="X28" s="142">
        <v>0</v>
      </c>
    </row>
    <row r="29" spans="1:24" ht="18.75" customHeight="1" x14ac:dyDescent="0.15">
      <c r="A29" s="242"/>
      <c r="B29" s="54"/>
      <c r="C29" s="54"/>
      <c r="D29" s="55"/>
      <c r="E29" s="56"/>
      <c r="F29" s="56"/>
      <c r="G29" s="57"/>
      <c r="H29" s="57"/>
      <c r="I29" s="236"/>
      <c r="J29" s="236"/>
      <c r="K29" s="58"/>
      <c r="L29" s="59"/>
      <c r="M29" s="55"/>
      <c r="N29" s="60"/>
      <c r="O29" s="61"/>
      <c r="P29" s="91"/>
      <c r="R29" s="4"/>
      <c r="S29" s="4"/>
      <c r="T29" s="4"/>
      <c r="U29" s="4"/>
      <c r="V29" s="4"/>
      <c r="W29" s="4"/>
      <c r="X29" s="4"/>
    </row>
    <row r="30" spans="1:24" ht="18.75" customHeight="1" x14ac:dyDescent="0.15">
      <c r="A30" s="242"/>
      <c r="B30" s="62"/>
      <c r="C30" s="62"/>
      <c r="D30" s="63"/>
      <c r="E30" s="64"/>
      <c r="F30" s="64"/>
      <c r="G30" s="65"/>
      <c r="H30" s="65"/>
      <c r="I30" s="237"/>
      <c r="J30" s="237"/>
      <c r="K30" s="66"/>
      <c r="L30" s="67"/>
      <c r="M30" s="63"/>
      <c r="N30" s="68"/>
      <c r="O30" s="69"/>
      <c r="P30" s="92"/>
      <c r="R30" s="4"/>
      <c r="S30" s="4"/>
      <c r="T30" s="4"/>
      <c r="U30" s="4"/>
      <c r="V30" s="4"/>
      <c r="W30" s="4"/>
      <c r="X30" s="4"/>
    </row>
    <row r="31" spans="1:24" ht="18.75" customHeight="1" x14ac:dyDescent="0.15">
      <c r="A31" s="242"/>
      <c r="B31" s="54" t="s">
        <v>67</v>
      </c>
      <c r="C31" s="54" t="s">
        <v>42</v>
      </c>
      <c r="D31" s="55">
        <v>20</v>
      </c>
      <c r="E31" s="56" t="s">
        <v>51</v>
      </c>
      <c r="F31" s="56">
        <f>ROUNDUP(D31*0.75,2)</f>
        <v>15</v>
      </c>
      <c r="G31" s="57">
        <f>ROUNDUP((K4*D31)+(K5*D31*0.75)+(K6*(D31*2)),0)</f>
        <v>0</v>
      </c>
      <c r="H31" s="57">
        <f>G31+(G31*6/100)</f>
        <v>0</v>
      </c>
      <c r="I31" s="238" t="s">
        <v>68</v>
      </c>
      <c r="J31" s="239"/>
      <c r="K31" s="58" t="s">
        <v>60</v>
      </c>
      <c r="L31" s="59">
        <f>ROUNDUP((K4*M31)+(K5*M31*0.75)+(K6*(M31*2)),2)</f>
        <v>0</v>
      </c>
      <c r="M31" s="55">
        <v>100</v>
      </c>
      <c r="N31" s="60">
        <f>ROUNDUP(M31*0.75,2)</f>
        <v>75</v>
      </c>
      <c r="O31" s="61"/>
      <c r="P31" s="91"/>
      <c r="R31" s="4"/>
      <c r="S31" s="4"/>
      <c r="T31" s="4"/>
      <c r="U31" s="4"/>
      <c r="V31" s="4"/>
      <c r="W31" s="4"/>
      <c r="X31" s="4"/>
    </row>
    <row r="32" spans="1:24" ht="18.75" customHeight="1" x14ac:dyDescent="0.15">
      <c r="A32" s="242"/>
      <c r="B32" s="54"/>
      <c r="C32" s="54" t="s">
        <v>122</v>
      </c>
      <c r="D32" s="55">
        <v>0.5</v>
      </c>
      <c r="E32" s="56" t="s">
        <v>51</v>
      </c>
      <c r="F32" s="56">
        <f>ROUNDUP(D32*0.75,2)</f>
        <v>0.38</v>
      </c>
      <c r="G32" s="57">
        <f>ROUNDUP((K4*D32)+(K5*D32*0.75)+(K6*(D32*2)),0)</f>
        <v>0</v>
      </c>
      <c r="H32" s="57">
        <f>G32</f>
        <v>0</v>
      </c>
      <c r="I32" s="236"/>
      <c r="J32" s="236"/>
      <c r="K32" s="58" t="s">
        <v>70</v>
      </c>
      <c r="L32" s="59">
        <f>ROUNDUP((K4*M32)+(K5*M32*0.75)+(K6*(M32*2)),2)</f>
        <v>0</v>
      </c>
      <c r="M32" s="55">
        <v>3</v>
      </c>
      <c r="N32" s="60">
        <f>ROUNDUP(M32*0.75,2)</f>
        <v>2.25</v>
      </c>
      <c r="O32" s="61"/>
      <c r="P32" s="91"/>
      <c r="R32" s="4"/>
      <c r="S32" s="4"/>
      <c r="T32" s="4"/>
      <c r="U32" s="4"/>
      <c r="V32" s="4"/>
      <c r="W32" s="4"/>
      <c r="X32" s="4"/>
    </row>
    <row r="33" spans="1:24" ht="18.75" customHeight="1" x14ac:dyDescent="0.15">
      <c r="A33" s="242"/>
      <c r="B33" s="54"/>
      <c r="C33" s="54"/>
      <c r="D33" s="55"/>
      <c r="E33" s="56"/>
      <c r="F33" s="56"/>
      <c r="G33" s="57"/>
      <c r="H33" s="57"/>
      <c r="I33" s="236"/>
      <c r="J33" s="236"/>
      <c r="K33" s="58"/>
      <c r="L33" s="59"/>
      <c r="M33" s="55"/>
      <c r="N33" s="60"/>
      <c r="O33" s="61"/>
      <c r="P33" s="91"/>
      <c r="R33" s="4"/>
      <c r="S33" s="4"/>
      <c r="T33" s="4"/>
      <c r="U33" s="4"/>
      <c r="V33" s="4"/>
      <c r="W33" s="4"/>
      <c r="X33" s="4"/>
    </row>
    <row r="34" spans="1:24" ht="18.75" customHeight="1" x14ac:dyDescent="0.15">
      <c r="A34" s="242"/>
      <c r="B34" s="62"/>
      <c r="C34" s="62"/>
      <c r="D34" s="63"/>
      <c r="E34" s="64"/>
      <c r="F34" s="64"/>
      <c r="G34" s="65"/>
      <c r="H34" s="65"/>
      <c r="I34" s="237"/>
      <c r="J34" s="237"/>
      <c r="K34" s="66"/>
      <c r="L34" s="67"/>
      <c r="M34" s="63"/>
      <c r="N34" s="68"/>
      <c r="O34" s="69"/>
      <c r="P34" s="92"/>
      <c r="R34" s="4"/>
      <c r="S34" s="4"/>
      <c r="T34" s="4"/>
      <c r="U34" s="4"/>
      <c r="V34" s="4"/>
      <c r="W34" s="4"/>
      <c r="X34" s="4"/>
    </row>
    <row r="35" spans="1:24" ht="18.75" customHeight="1" x14ac:dyDescent="0.15">
      <c r="A35" s="242"/>
      <c r="B35" s="54" t="s">
        <v>72</v>
      </c>
      <c r="C35" s="54" t="s">
        <v>74</v>
      </c>
      <c r="D35" s="80">
        <v>0.25</v>
      </c>
      <c r="E35" s="56" t="s">
        <v>75</v>
      </c>
      <c r="F35" s="56">
        <f>ROUNDUP(D35*0.75,2)</f>
        <v>0.19</v>
      </c>
      <c r="G35" s="57">
        <f>ROUNDUP((K4*D35)+(K5*D35*0.75)+(K6*(D35*2)),0)</f>
        <v>0</v>
      </c>
      <c r="H35" s="57">
        <f>G35</f>
        <v>0</v>
      </c>
      <c r="I35" s="238" t="s">
        <v>73</v>
      </c>
      <c r="J35" s="239"/>
      <c r="K35" s="58"/>
      <c r="L35" s="59"/>
      <c r="M35" s="55"/>
      <c r="N35" s="60"/>
      <c r="O35" s="61"/>
      <c r="P35" s="91"/>
      <c r="R35" s="4"/>
      <c r="S35" s="4"/>
      <c r="T35" s="4"/>
      <c r="U35" s="4"/>
      <c r="V35" s="4"/>
      <c r="W35" s="4"/>
      <c r="X35" s="4"/>
    </row>
    <row r="36" spans="1:24" ht="18.75" customHeight="1" x14ac:dyDescent="0.15">
      <c r="A36" s="242"/>
      <c r="B36" s="54"/>
      <c r="C36" s="54"/>
      <c r="D36" s="55"/>
      <c r="E36" s="56"/>
      <c r="F36" s="56"/>
      <c r="G36" s="57"/>
      <c r="H36" s="57"/>
      <c r="I36" s="236"/>
      <c r="J36" s="236"/>
      <c r="K36" s="58"/>
      <c r="L36" s="59"/>
      <c r="M36" s="55"/>
      <c r="N36" s="60"/>
      <c r="O36" s="61"/>
      <c r="P36" s="91"/>
      <c r="R36" s="4"/>
      <c r="S36" s="4"/>
      <c r="T36" s="4"/>
      <c r="U36" s="4"/>
      <c r="V36" s="4"/>
      <c r="W36" s="4"/>
      <c r="X36" s="4"/>
    </row>
    <row r="37" spans="1:24" ht="18.75" customHeight="1" thickBot="1" x14ac:dyDescent="0.2">
      <c r="A37" s="243"/>
      <c r="B37" s="82"/>
      <c r="C37" s="82"/>
      <c r="D37" s="83"/>
      <c r="E37" s="84"/>
      <c r="F37" s="84"/>
      <c r="G37" s="85"/>
      <c r="H37" s="85"/>
      <c r="I37" s="240"/>
      <c r="J37" s="240"/>
      <c r="K37" s="86"/>
      <c r="L37" s="87"/>
      <c r="M37" s="83"/>
      <c r="N37" s="88"/>
      <c r="O37" s="89"/>
      <c r="P37" s="93"/>
      <c r="R37" s="4"/>
      <c r="S37" s="4"/>
      <c r="T37" s="4"/>
      <c r="U37" s="4"/>
      <c r="V37" s="4"/>
      <c r="W37" s="4"/>
      <c r="X37" s="4"/>
    </row>
    <row r="38" spans="1:24" ht="18.75" customHeight="1" x14ac:dyDescent="0.15">
      <c r="S38" s="143"/>
      <c r="T38" s="143"/>
      <c r="U38" s="143"/>
      <c r="V38" s="144"/>
      <c r="W38" s="144"/>
      <c r="X38" s="144"/>
    </row>
    <row r="39" spans="1:24" ht="18.75" customHeight="1" x14ac:dyDescent="0.15">
      <c r="S39" s="143"/>
      <c r="T39" s="143"/>
      <c r="U39" s="143"/>
      <c r="V39" s="144"/>
      <c r="W39" s="144"/>
      <c r="X39" s="144"/>
    </row>
    <row r="40" spans="1:24" ht="18.75" customHeight="1" x14ac:dyDescent="0.15">
      <c r="S40" s="143"/>
      <c r="T40" s="143"/>
      <c r="U40" s="143"/>
      <c r="V40" s="144"/>
      <c r="W40" s="144"/>
      <c r="X40" s="144"/>
    </row>
    <row r="41" spans="1:24" ht="18.75" customHeight="1" x14ac:dyDescent="0.15">
      <c r="S41" s="143"/>
      <c r="T41" s="143"/>
      <c r="U41" s="143"/>
      <c r="V41" s="144"/>
      <c r="W41" s="144"/>
      <c r="X41" s="144"/>
    </row>
    <row r="42" spans="1:24" ht="18.75" customHeight="1" x14ac:dyDescent="0.15">
      <c r="S42" s="143"/>
      <c r="T42" s="143"/>
      <c r="U42" s="143"/>
      <c r="V42" s="144"/>
      <c r="W42" s="144"/>
      <c r="X42" s="144"/>
    </row>
    <row r="43" spans="1:24" ht="18.75" customHeight="1" x14ac:dyDescent="0.15">
      <c r="S43" s="143"/>
      <c r="T43" s="143"/>
      <c r="U43" s="143"/>
      <c r="V43" s="144"/>
      <c r="W43" s="144"/>
      <c r="X43" s="144"/>
    </row>
    <row r="44" spans="1:24" ht="18.75" customHeight="1" x14ac:dyDescent="0.15">
      <c r="S44" s="143"/>
      <c r="T44" s="143"/>
      <c r="U44" s="143"/>
      <c r="V44" s="144"/>
      <c r="W44" s="144"/>
      <c r="X44" s="144"/>
    </row>
    <row r="45" spans="1:24" ht="18.75" customHeight="1" x14ac:dyDescent="0.15">
      <c r="S45" s="143"/>
      <c r="T45" s="143"/>
      <c r="U45" s="143"/>
      <c r="V45" s="144"/>
      <c r="W45" s="144"/>
      <c r="X45" s="144"/>
    </row>
    <row r="46" spans="1:24" ht="18.75" customHeight="1" x14ac:dyDescent="0.15">
      <c r="S46" s="143"/>
      <c r="T46" s="143"/>
      <c r="U46" s="143"/>
      <c r="V46" s="144"/>
      <c r="W46" s="144"/>
      <c r="X46" s="144"/>
    </row>
    <row r="47" spans="1:24" ht="18.75" customHeight="1" x14ac:dyDescent="0.15">
      <c r="S47" s="143"/>
      <c r="T47" s="143"/>
      <c r="U47" s="143"/>
      <c r="V47" s="144"/>
      <c r="W47" s="144"/>
      <c r="X47" s="144"/>
    </row>
  </sheetData>
  <mergeCells count="17">
    <mergeCell ref="I31:J34"/>
    <mergeCell ref="I35:J37"/>
    <mergeCell ref="A9:A37"/>
    <mergeCell ref="R9:R28"/>
    <mergeCell ref="I8:J8"/>
    <mergeCell ref="K8:L8"/>
    <mergeCell ref="I9:J11"/>
    <mergeCell ref="I12:J20"/>
    <mergeCell ref="I21:J30"/>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X101"/>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278" t="s">
        <v>273</v>
      </c>
      <c r="C5" s="278"/>
      <c r="D5" s="5"/>
      <c r="E5" s="2"/>
      <c r="F5" s="6"/>
      <c r="G5" s="7"/>
      <c r="H5" s="7"/>
      <c r="I5" s="2"/>
      <c r="J5" s="12" t="s">
        <v>7</v>
      </c>
      <c r="K5" s="13"/>
      <c r="L5" s="14"/>
      <c r="M5" s="14"/>
      <c r="N5" s="15"/>
      <c r="O5" s="4"/>
      <c r="P5" s="4"/>
      <c r="Q5" s="4"/>
      <c r="R5" s="246" t="s">
        <v>8</v>
      </c>
      <c r="S5" s="263"/>
      <c r="T5" s="263"/>
      <c r="U5" s="263"/>
      <c r="V5" s="263"/>
    </row>
    <row r="6" spans="1:24" ht="30" customHeight="1" x14ac:dyDescent="0.15">
      <c r="A6" s="1"/>
      <c r="B6" s="1"/>
      <c r="C6" s="2"/>
      <c r="D6" s="5"/>
      <c r="E6" s="2"/>
      <c r="F6" s="6"/>
      <c r="G6" s="16"/>
      <c r="H6" s="16"/>
      <c r="I6" s="2"/>
      <c r="J6" s="12" t="s">
        <v>9</v>
      </c>
      <c r="K6" s="13"/>
      <c r="L6" s="14"/>
      <c r="M6" s="14"/>
      <c r="N6" s="15"/>
      <c r="O6" s="221" t="s">
        <v>10</v>
      </c>
      <c r="P6" s="222"/>
      <c r="Q6" s="17"/>
      <c r="R6" s="249" t="s">
        <v>11</v>
      </c>
      <c r="S6" s="264"/>
      <c r="T6" s="265"/>
      <c r="U6" s="18" t="s">
        <v>12</v>
      </c>
      <c r="V6" s="18" t="s">
        <v>13</v>
      </c>
      <c r="W6" s="18" t="s">
        <v>14</v>
      </c>
      <c r="X6" s="19" t="s">
        <v>15</v>
      </c>
    </row>
    <row r="7" spans="1:24" ht="24" customHeight="1" thickBot="1" x14ac:dyDescent="0.3">
      <c r="A7" s="223" t="s">
        <v>209</v>
      </c>
      <c r="B7" s="224"/>
      <c r="C7" s="224"/>
      <c r="D7" s="224"/>
      <c r="E7" s="224"/>
      <c r="F7" s="20"/>
      <c r="G7" s="20"/>
      <c r="H7" s="20"/>
      <c r="I7" s="4"/>
      <c r="J7" s="4"/>
      <c r="K7" s="21"/>
      <c r="L7" s="22"/>
      <c r="M7" s="3"/>
      <c r="N7" s="3"/>
      <c r="O7" s="225" t="s">
        <v>94</v>
      </c>
      <c r="P7" s="226"/>
      <c r="Q7" s="23"/>
      <c r="R7" s="266"/>
      <c r="S7" s="267"/>
      <c r="T7" s="268"/>
      <c r="U7" s="9" t="s">
        <v>17</v>
      </c>
      <c r="V7" s="9" t="s">
        <v>95</v>
      </c>
      <c r="W7" s="9" t="s">
        <v>18</v>
      </c>
      <c r="X7" s="24"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97"/>
      <c r="S8" s="70" t="s">
        <v>20</v>
      </c>
      <c r="T8" s="71" t="s">
        <v>33</v>
      </c>
      <c r="U8" s="72" t="s">
        <v>32</v>
      </c>
      <c r="V8" s="72" t="s">
        <v>34</v>
      </c>
      <c r="W8" s="72" t="s">
        <v>34</v>
      </c>
      <c r="X8" s="73" t="s">
        <v>34</v>
      </c>
    </row>
    <row r="9" spans="1:24" ht="18.75" customHeight="1" x14ac:dyDescent="0.15">
      <c r="A9" s="241" t="s">
        <v>76</v>
      </c>
      <c r="B9" s="46" t="s">
        <v>210</v>
      </c>
      <c r="C9" s="46" t="s">
        <v>194</v>
      </c>
      <c r="D9" s="47">
        <v>10</v>
      </c>
      <c r="E9" s="48" t="s">
        <v>51</v>
      </c>
      <c r="F9" s="48">
        <f>ROUNDUP(D9*0.75,2)</f>
        <v>7.5</v>
      </c>
      <c r="G9" s="49">
        <f>ROUNDUP((K4*D9)+(K5*D9*0.75)+(K6*(D9*2)),0)</f>
        <v>0</v>
      </c>
      <c r="H9" s="49">
        <f>G9</f>
        <v>0</v>
      </c>
      <c r="I9" s="234" t="s">
        <v>211</v>
      </c>
      <c r="J9" s="235"/>
      <c r="K9" s="50" t="s">
        <v>36</v>
      </c>
      <c r="L9" s="51">
        <f>ROUNDUP((K4*M9)+(K5*M9*0.75)+(K6*(M9*2)),2)</f>
        <v>0</v>
      </c>
      <c r="M9" s="47">
        <v>110</v>
      </c>
      <c r="N9" s="52">
        <f>ROUNDUP(M9*0.75,2)</f>
        <v>82.5</v>
      </c>
      <c r="O9" s="53" t="s">
        <v>195</v>
      </c>
      <c r="P9" s="90"/>
      <c r="R9" s="262" t="s">
        <v>76</v>
      </c>
      <c r="S9" s="94" t="s">
        <v>37</v>
      </c>
      <c r="T9" s="74" t="s">
        <v>37</v>
      </c>
      <c r="U9" s="74"/>
      <c r="V9" s="75" t="s">
        <v>38</v>
      </c>
      <c r="W9" s="75" t="s">
        <v>39</v>
      </c>
      <c r="X9" s="101">
        <v>30</v>
      </c>
    </row>
    <row r="10" spans="1:24" ht="18.75" customHeight="1" x14ac:dyDescent="0.15">
      <c r="A10" s="242"/>
      <c r="B10" s="54"/>
      <c r="C10" s="54" t="s">
        <v>86</v>
      </c>
      <c r="D10" s="55">
        <v>20</v>
      </c>
      <c r="E10" s="56" t="s">
        <v>51</v>
      </c>
      <c r="F10" s="56">
        <f>ROUNDUP(D10*0.75,2)</f>
        <v>15</v>
      </c>
      <c r="G10" s="57">
        <f>ROUNDUP((K4*D10)+(K5*D10*0.75)+(K6*(D10*2)),0)</f>
        <v>0</v>
      </c>
      <c r="H10" s="57">
        <f>G10+(G10*2/100)</f>
        <v>0</v>
      </c>
      <c r="I10" s="236"/>
      <c r="J10" s="236"/>
      <c r="K10" s="58" t="s">
        <v>55</v>
      </c>
      <c r="L10" s="59">
        <f>ROUNDUP((K4*M10)+(K5*M10*0.75)+(K6*(M10*2)),2)</f>
        <v>0</v>
      </c>
      <c r="M10" s="55">
        <v>0.5</v>
      </c>
      <c r="N10" s="60">
        <f>ROUNDUP(M10*0.75,2)</f>
        <v>0.38</v>
      </c>
      <c r="O10" s="61"/>
      <c r="P10" s="91"/>
      <c r="R10" s="242"/>
      <c r="S10" s="129" t="s">
        <v>247</v>
      </c>
      <c r="T10" s="129" t="s">
        <v>272</v>
      </c>
      <c r="U10" s="129"/>
      <c r="V10" s="149">
        <v>20</v>
      </c>
      <c r="W10" s="149">
        <v>10</v>
      </c>
      <c r="X10" s="150"/>
    </row>
    <row r="11" spans="1:24" ht="18.75" customHeight="1" x14ac:dyDescent="0.15">
      <c r="A11" s="242"/>
      <c r="B11" s="54"/>
      <c r="C11" s="54" t="s">
        <v>43</v>
      </c>
      <c r="D11" s="80">
        <v>0.25</v>
      </c>
      <c r="E11" s="56" t="s">
        <v>54</v>
      </c>
      <c r="F11" s="56">
        <f>ROUNDUP(D11*0.75,2)</f>
        <v>0.19</v>
      </c>
      <c r="G11" s="57">
        <f>ROUNDUP((K4*D11)+(K5*D11*0.75)+(K6*(D11*2)),0)</f>
        <v>0</v>
      </c>
      <c r="H11" s="57">
        <f>G11</f>
        <v>0</v>
      </c>
      <c r="I11" s="236"/>
      <c r="J11" s="236"/>
      <c r="K11" s="58" t="s">
        <v>56</v>
      </c>
      <c r="L11" s="59">
        <f>ROUNDUP((K4*M11)+(K5*M11*0.75)+(K6*(M11*2)),2)</f>
        <v>0</v>
      </c>
      <c r="M11" s="55">
        <v>0.1</v>
      </c>
      <c r="N11" s="60">
        <f>ROUNDUP(M11*0.75,2)</f>
        <v>0.08</v>
      </c>
      <c r="O11" s="61" t="s">
        <v>53</v>
      </c>
      <c r="P11" s="91"/>
      <c r="R11" s="242"/>
      <c r="S11" s="78"/>
      <c r="T11" s="78" t="s">
        <v>91</v>
      </c>
      <c r="U11" s="78"/>
      <c r="V11" s="79">
        <v>30</v>
      </c>
      <c r="W11" s="79">
        <v>25</v>
      </c>
      <c r="X11" s="103">
        <v>25</v>
      </c>
    </row>
    <row r="12" spans="1:24" ht="18.75" customHeight="1" x14ac:dyDescent="0.15">
      <c r="A12" s="242"/>
      <c r="B12" s="54"/>
      <c r="C12" s="54"/>
      <c r="D12" s="55"/>
      <c r="E12" s="56"/>
      <c r="F12" s="56"/>
      <c r="G12" s="57"/>
      <c r="H12" s="57"/>
      <c r="I12" s="236"/>
      <c r="J12" s="236"/>
      <c r="K12" s="58" t="s">
        <v>45</v>
      </c>
      <c r="L12" s="59">
        <f>ROUNDUP((K4*M12)+(K5*M12*0.75)+(K6*(M12*2)),2)</f>
        <v>0</v>
      </c>
      <c r="M12" s="55">
        <v>1</v>
      </c>
      <c r="N12" s="60">
        <f>ROUNDUP(M12*0.75,2)</f>
        <v>0.75</v>
      </c>
      <c r="O12" s="61"/>
      <c r="P12" s="91"/>
      <c r="R12" s="242"/>
      <c r="S12" s="78"/>
      <c r="T12" s="78" t="s">
        <v>172</v>
      </c>
      <c r="U12" s="78"/>
      <c r="V12" s="79">
        <v>20</v>
      </c>
      <c r="W12" s="79">
        <v>10</v>
      </c>
      <c r="X12" s="103">
        <v>10</v>
      </c>
    </row>
    <row r="13" spans="1:24" ht="18.75" customHeight="1" x14ac:dyDescent="0.15">
      <c r="A13" s="242"/>
      <c r="B13" s="54"/>
      <c r="C13" s="54"/>
      <c r="D13" s="55"/>
      <c r="E13" s="56"/>
      <c r="F13" s="56"/>
      <c r="G13" s="57"/>
      <c r="H13" s="57"/>
      <c r="I13" s="236"/>
      <c r="J13" s="236"/>
      <c r="K13" s="58"/>
      <c r="L13" s="59"/>
      <c r="M13" s="55"/>
      <c r="N13" s="60"/>
      <c r="O13" s="61"/>
      <c r="P13" s="91"/>
      <c r="R13" s="242"/>
      <c r="S13" s="78"/>
      <c r="T13" s="78" t="s">
        <v>43</v>
      </c>
      <c r="U13" s="78"/>
      <c r="V13" s="148" t="s">
        <v>228</v>
      </c>
      <c r="W13" s="79" t="s">
        <v>44</v>
      </c>
      <c r="X13" s="103"/>
    </row>
    <row r="14" spans="1:24" ht="18.75" customHeight="1" x14ac:dyDescent="0.15">
      <c r="A14" s="242"/>
      <c r="B14" s="54"/>
      <c r="C14" s="54"/>
      <c r="D14" s="55"/>
      <c r="E14" s="56"/>
      <c r="F14" s="56"/>
      <c r="G14" s="57"/>
      <c r="H14" s="57"/>
      <c r="I14" s="236"/>
      <c r="J14" s="236"/>
      <c r="K14" s="58"/>
      <c r="L14" s="59"/>
      <c r="M14" s="55"/>
      <c r="N14" s="60"/>
      <c r="O14" s="61"/>
      <c r="P14" s="91"/>
      <c r="R14" s="242"/>
      <c r="S14" s="96"/>
      <c r="T14" s="78"/>
      <c r="U14" s="78" t="s">
        <v>49</v>
      </c>
      <c r="V14" s="79" t="s">
        <v>50</v>
      </c>
      <c r="W14" s="79" t="s">
        <v>50</v>
      </c>
      <c r="X14" s="103"/>
    </row>
    <row r="15" spans="1:24" ht="18.75" customHeight="1" x14ac:dyDescent="0.15">
      <c r="A15" s="242"/>
      <c r="B15" s="54"/>
      <c r="C15" s="54"/>
      <c r="D15" s="55"/>
      <c r="E15" s="56"/>
      <c r="F15" s="56"/>
      <c r="G15" s="57"/>
      <c r="H15" s="57"/>
      <c r="I15" s="236"/>
      <c r="J15" s="236"/>
      <c r="K15" s="58"/>
      <c r="L15" s="59"/>
      <c r="M15" s="55"/>
      <c r="N15" s="60"/>
      <c r="O15" s="61"/>
      <c r="P15" s="91"/>
      <c r="R15" s="242"/>
      <c r="S15" s="96"/>
      <c r="T15" s="78"/>
      <c r="U15" s="78" t="s">
        <v>46</v>
      </c>
      <c r="V15" s="79" t="s">
        <v>47</v>
      </c>
      <c r="W15" s="79" t="s">
        <v>47</v>
      </c>
      <c r="X15" s="103"/>
    </row>
    <row r="16" spans="1:24" ht="18.75" customHeight="1" x14ac:dyDescent="0.15">
      <c r="A16" s="242"/>
      <c r="B16" s="54"/>
      <c r="C16" s="54"/>
      <c r="D16" s="55"/>
      <c r="E16" s="56"/>
      <c r="F16" s="56"/>
      <c r="G16" s="57"/>
      <c r="H16" s="57"/>
      <c r="I16" s="236"/>
      <c r="J16" s="236"/>
      <c r="K16" s="58"/>
      <c r="L16" s="59"/>
      <c r="M16" s="55"/>
      <c r="N16" s="60"/>
      <c r="O16" s="61"/>
      <c r="P16" s="91"/>
      <c r="R16" s="242"/>
      <c r="S16" s="96"/>
      <c r="T16" s="78"/>
      <c r="U16" s="78" t="s">
        <v>48</v>
      </c>
      <c r="V16" s="79" t="s">
        <v>47</v>
      </c>
      <c r="W16" s="79" t="s">
        <v>47</v>
      </c>
      <c r="X16" s="103"/>
    </row>
    <row r="17" spans="1:24" ht="18.75" customHeight="1" x14ac:dyDescent="0.15">
      <c r="A17" s="242"/>
      <c r="B17" s="54"/>
      <c r="C17" s="54"/>
      <c r="D17" s="55"/>
      <c r="E17" s="56"/>
      <c r="F17" s="56"/>
      <c r="G17" s="57"/>
      <c r="H17" s="57"/>
      <c r="I17" s="236"/>
      <c r="J17" s="236"/>
      <c r="K17" s="58"/>
      <c r="L17" s="59"/>
      <c r="M17" s="55"/>
      <c r="N17" s="60"/>
      <c r="O17" s="61"/>
      <c r="P17" s="91"/>
      <c r="R17" s="242"/>
      <c r="S17" s="129" t="s">
        <v>234</v>
      </c>
      <c r="T17" s="129" t="s">
        <v>86</v>
      </c>
      <c r="U17" s="129"/>
      <c r="V17" s="149">
        <v>10</v>
      </c>
      <c r="W17" s="149">
        <v>10</v>
      </c>
      <c r="X17" s="150"/>
    </row>
    <row r="18" spans="1:24" ht="18.75" customHeight="1" x14ac:dyDescent="0.15">
      <c r="A18" s="242"/>
      <c r="B18" s="54"/>
      <c r="C18" s="54"/>
      <c r="D18" s="55"/>
      <c r="E18" s="56"/>
      <c r="F18" s="56"/>
      <c r="G18" s="57"/>
      <c r="H18" s="57"/>
      <c r="I18" s="236"/>
      <c r="J18" s="236"/>
      <c r="K18" s="58"/>
      <c r="L18" s="59"/>
      <c r="M18" s="55"/>
      <c r="N18" s="60"/>
      <c r="O18" s="61"/>
      <c r="P18" s="91"/>
      <c r="R18" s="242"/>
      <c r="S18" s="78"/>
      <c r="T18" s="78" t="s">
        <v>65</v>
      </c>
      <c r="U18" s="78"/>
      <c r="V18" s="79">
        <v>10</v>
      </c>
      <c r="W18" s="79">
        <v>10</v>
      </c>
      <c r="X18" s="103">
        <v>10</v>
      </c>
    </row>
    <row r="19" spans="1:24" ht="18.75" customHeight="1" x14ac:dyDescent="0.15">
      <c r="A19" s="242"/>
      <c r="B19" s="62"/>
      <c r="C19" s="62"/>
      <c r="D19" s="63"/>
      <c r="E19" s="64"/>
      <c r="F19" s="64"/>
      <c r="G19" s="65"/>
      <c r="H19" s="65"/>
      <c r="I19" s="237"/>
      <c r="J19" s="237"/>
      <c r="K19" s="66"/>
      <c r="L19" s="67"/>
      <c r="M19" s="63"/>
      <c r="N19" s="68"/>
      <c r="O19" s="69"/>
      <c r="P19" s="92"/>
      <c r="R19" s="242"/>
      <c r="S19" s="78"/>
      <c r="T19" s="78"/>
      <c r="U19" s="78"/>
      <c r="V19" s="79"/>
      <c r="W19" s="79"/>
      <c r="X19" s="103"/>
    </row>
    <row r="20" spans="1:24" ht="18.75" customHeight="1" x14ac:dyDescent="0.15">
      <c r="A20" s="242"/>
      <c r="B20" s="54" t="s">
        <v>196</v>
      </c>
      <c r="C20" s="54" t="s">
        <v>136</v>
      </c>
      <c r="D20" s="55">
        <v>40</v>
      </c>
      <c r="E20" s="56" t="s">
        <v>51</v>
      </c>
      <c r="F20" s="56">
        <f>ROUNDUP(D20*0.75,2)</f>
        <v>30</v>
      </c>
      <c r="G20" s="57">
        <f>ROUNDUP((K4*D20)+(K5*D20*0.75)+(K6*(D20*2)),0)</f>
        <v>0</v>
      </c>
      <c r="H20" s="57">
        <f>G20</f>
        <v>0</v>
      </c>
      <c r="I20" s="238" t="s">
        <v>197</v>
      </c>
      <c r="J20" s="239"/>
      <c r="K20" s="58" t="s">
        <v>84</v>
      </c>
      <c r="L20" s="59">
        <f>ROUNDUP((K4*M20)+(K5*M20*0.75)+(K6*(M20*2)),2)</f>
        <v>0</v>
      </c>
      <c r="M20" s="55">
        <v>3</v>
      </c>
      <c r="N20" s="60">
        <f>ROUNDUP(M20*0.75,2)</f>
        <v>2.25</v>
      </c>
      <c r="O20" s="61"/>
      <c r="P20" s="91" t="s">
        <v>58</v>
      </c>
      <c r="R20" s="242"/>
      <c r="S20" s="96"/>
      <c r="T20" s="78"/>
      <c r="U20" s="78"/>
      <c r="V20" s="79"/>
      <c r="W20" s="79"/>
      <c r="X20" s="103"/>
    </row>
    <row r="21" spans="1:24" ht="18.75" customHeight="1" x14ac:dyDescent="0.15">
      <c r="A21" s="242"/>
      <c r="B21" s="54"/>
      <c r="C21" s="54" t="s">
        <v>135</v>
      </c>
      <c r="D21" s="55">
        <v>5</v>
      </c>
      <c r="E21" s="56" t="s">
        <v>51</v>
      </c>
      <c r="F21" s="56">
        <f>ROUNDUP(D21*0.75,2)</f>
        <v>3.75</v>
      </c>
      <c r="G21" s="57">
        <f>ROUNDUP((K4*D21)+(K5*D21*0.75)+(K6*(D21*2)),0)</f>
        <v>0</v>
      </c>
      <c r="H21" s="57">
        <f>G21</f>
        <v>0</v>
      </c>
      <c r="I21" s="236"/>
      <c r="J21" s="236"/>
      <c r="K21" s="58" t="s">
        <v>84</v>
      </c>
      <c r="L21" s="59">
        <f>ROUNDUP((K4*M21)+(K5*M21*0.75)+(K6*(M21*2)),2)</f>
        <v>0</v>
      </c>
      <c r="M21" s="55">
        <v>3</v>
      </c>
      <c r="N21" s="60">
        <f>ROUNDUP(M21*0.75,2)</f>
        <v>2.25</v>
      </c>
      <c r="O21" s="61" t="s">
        <v>58</v>
      </c>
      <c r="P21" s="91" t="s">
        <v>58</v>
      </c>
      <c r="R21" s="242"/>
      <c r="S21" s="96"/>
      <c r="T21" s="78"/>
      <c r="U21" s="78"/>
      <c r="V21" s="79"/>
      <c r="W21" s="79"/>
      <c r="X21" s="103"/>
    </row>
    <row r="22" spans="1:24" ht="18.75" customHeight="1" x14ac:dyDescent="0.15">
      <c r="A22" s="242"/>
      <c r="B22" s="54"/>
      <c r="C22" s="54" t="s">
        <v>172</v>
      </c>
      <c r="D22" s="55">
        <v>20</v>
      </c>
      <c r="E22" s="56" t="s">
        <v>51</v>
      </c>
      <c r="F22" s="56">
        <f>ROUNDUP(D22*0.75,2)</f>
        <v>15</v>
      </c>
      <c r="G22" s="57">
        <f>ROUNDUP((K4*D22)+(K5*D22*0.75)+(K6*(D22*2)),0)</f>
        <v>0</v>
      </c>
      <c r="H22" s="57">
        <f>G22+(G22*3/100)</f>
        <v>0</v>
      </c>
      <c r="I22" s="236"/>
      <c r="J22" s="236"/>
      <c r="K22" s="58" t="s">
        <v>100</v>
      </c>
      <c r="L22" s="59">
        <f>ROUNDUP((K4*M22)+(K5*M22*0.75)+(K6*(M22*2)),2)</f>
        <v>0</v>
      </c>
      <c r="M22" s="55">
        <v>6</v>
      </c>
      <c r="N22" s="60">
        <f>ROUNDUP(M22*0.75,2)</f>
        <v>4.5</v>
      </c>
      <c r="O22" s="61"/>
      <c r="P22" s="91"/>
      <c r="R22" s="242"/>
      <c r="S22" s="96"/>
      <c r="T22" s="78"/>
      <c r="U22" s="78"/>
      <c r="V22" s="79"/>
      <c r="W22" s="79"/>
      <c r="X22" s="103"/>
    </row>
    <row r="23" spans="1:24" ht="18.75" customHeight="1" x14ac:dyDescent="0.15">
      <c r="A23" s="242"/>
      <c r="B23" s="54"/>
      <c r="C23" s="54"/>
      <c r="D23" s="55"/>
      <c r="E23" s="56"/>
      <c r="F23" s="56"/>
      <c r="G23" s="57"/>
      <c r="H23" s="57"/>
      <c r="I23" s="236"/>
      <c r="J23" s="236"/>
      <c r="K23" s="58" t="s">
        <v>45</v>
      </c>
      <c r="L23" s="59">
        <f>ROUNDUP((K4*M23)+(K5*M23*0.75)+(K6*(M23*2)),2)</f>
        <v>0</v>
      </c>
      <c r="M23" s="55">
        <v>4</v>
      </c>
      <c r="N23" s="60">
        <f>ROUNDUP(M23*0.75,2)</f>
        <v>3</v>
      </c>
      <c r="O23" s="61"/>
      <c r="P23" s="91"/>
      <c r="R23" s="242"/>
      <c r="S23" s="78"/>
      <c r="T23" s="78"/>
      <c r="U23" s="78"/>
      <c r="V23" s="79"/>
      <c r="W23" s="79"/>
      <c r="X23" s="103"/>
    </row>
    <row r="24" spans="1:24" ht="18.75" customHeight="1" x14ac:dyDescent="0.15">
      <c r="A24" s="242"/>
      <c r="B24" s="54"/>
      <c r="C24" s="54"/>
      <c r="D24" s="55"/>
      <c r="E24" s="56"/>
      <c r="F24" s="56"/>
      <c r="G24" s="57"/>
      <c r="H24" s="57"/>
      <c r="I24" s="236"/>
      <c r="J24" s="236"/>
      <c r="K24" s="58" t="s">
        <v>103</v>
      </c>
      <c r="L24" s="59">
        <f>ROUNDUP((K4*M24)+(K5*M24*0.75)+(K6*(M24*2)),2)</f>
        <v>0</v>
      </c>
      <c r="M24" s="55">
        <v>3</v>
      </c>
      <c r="N24" s="60">
        <f>ROUNDUP(M24*0.75,2)</f>
        <v>2.25</v>
      </c>
      <c r="O24" s="61"/>
      <c r="P24" s="91"/>
      <c r="R24" s="242"/>
      <c r="S24" s="129" t="s">
        <v>271</v>
      </c>
      <c r="T24" s="129" t="s">
        <v>270</v>
      </c>
      <c r="U24" s="129"/>
      <c r="V24" s="149"/>
      <c r="W24" s="149"/>
      <c r="X24" s="150"/>
    </row>
    <row r="25" spans="1:24" ht="18.75" customHeight="1" x14ac:dyDescent="0.15">
      <c r="A25" s="242"/>
      <c r="B25" s="54"/>
      <c r="C25" s="54"/>
      <c r="D25" s="55"/>
      <c r="E25" s="56"/>
      <c r="F25" s="56"/>
      <c r="G25" s="57"/>
      <c r="H25" s="57"/>
      <c r="I25" s="236"/>
      <c r="J25" s="236"/>
      <c r="K25" s="58"/>
      <c r="L25" s="59"/>
      <c r="M25" s="55"/>
      <c r="N25" s="60"/>
      <c r="O25" s="61"/>
      <c r="P25" s="91"/>
      <c r="R25" s="242"/>
      <c r="S25" s="78"/>
      <c r="T25" s="78"/>
      <c r="U25" s="78"/>
      <c r="V25" s="79"/>
      <c r="W25" s="79"/>
      <c r="X25" s="103"/>
    </row>
    <row r="26" spans="1:24" ht="18.75" customHeight="1" x14ac:dyDescent="0.15">
      <c r="A26" s="242"/>
      <c r="B26" s="62"/>
      <c r="C26" s="62"/>
      <c r="D26" s="63"/>
      <c r="E26" s="64"/>
      <c r="F26" s="64"/>
      <c r="G26" s="65"/>
      <c r="H26" s="65"/>
      <c r="I26" s="237"/>
      <c r="J26" s="237"/>
      <c r="K26" s="66"/>
      <c r="L26" s="67"/>
      <c r="M26" s="63"/>
      <c r="N26" s="68"/>
      <c r="O26" s="69"/>
      <c r="P26" s="92"/>
      <c r="R26" s="242"/>
      <c r="S26" s="96"/>
      <c r="T26" s="78"/>
      <c r="U26" s="78"/>
      <c r="V26" s="79"/>
      <c r="W26" s="79"/>
      <c r="X26" s="103"/>
    </row>
    <row r="27" spans="1:24" ht="18.75" customHeight="1" x14ac:dyDescent="0.15">
      <c r="A27" s="242"/>
      <c r="B27" s="54" t="s">
        <v>198</v>
      </c>
      <c r="C27" s="54" t="s">
        <v>91</v>
      </c>
      <c r="D27" s="55">
        <v>30</v>
      </c>
      <c r="E27" s="56" t="s">
        <v>51</v>
      </c>
      <c r="F27" s="56">
        <f>ROUNDUP(D27*0.75,2)</f>
        <v>22.5</v>
      </c>
      <c r="G27" s="57">
        <f>ROUNDUP((K4*D27)+(K5*D27*0.75)+(K6*(D27*2)),0)</f>
        <v>0</v>
      </c>
      <c r="H27" s="57">
        <f>G27+(G27*15/100)</f>
        <v>0</v>
      </c>
      <c r="I27" s="238" t="s">
        <v>199</v>
      </c>
      <c r="J27" s="239"/>
      <c r="K27" s="58" t="s">
        <v>60</v>
      </c>
      <c r="L27" s="59">
        <f>ROUNDUP((K4*M27)+(K5*M27*0.75)+(K6*(M27*2)),2)</f>
        <v>0</v>
      </c>
      <c r="M27" s="55">
        <v>2</v>
      </c>
      <c r="N27" s="60">
        <f>ROUNDUP(M27*0.75,2)</f>
        <v>1.5</v>
      </c>
      <c r="O27" s="61"/>
      <c r="P27" s="91"/>
      <c r="R27" s="242"/>
      <c r="S27" s="96"/>
      <c r="T27" s="78"/>
      <c r="U27" s="78"/>
      <c r="V27" s="79"/>
      <c r="W27" s="79"/>
      <c r="X27" s="103"/>
    </row>
    <row r="28" spans="1:24" ht="18.75" customHeight="1" x14ac:dyDescent="0.15">
      <c r="A28" s="242"/>
      <c r="B28" s="54"/>
      <c r="C28" s="54" t="s">
        <v>80</v>
      </c>
      <c r="D28" s="55">
        <v>10</v>
      </c>
      <c r="E28" s="56" t="s">
        <v>51</v>
      </c>
      <c r="F28" s="56">
        <f>ROUNDUP(D28*0.75,2)</f>
        <v>7.5</v>
      </c>
      <c r="G28" s="57">
        <f>ROUNDUP((K4*D28)+(K5*D28*0.75)+(K6*(D28*2)),0)</f>
        <v>0</v>
      </c>
      <c r="H28" s="57">
        <f>G28</f>
        <v>0</v>
      </c>
      <c r="I28" s="236"/>
      <c r="J28" s="236"/>
      <c r="K28" s="58" t="s">
        <v>55</v>
      </c>
      <c r="L28" s="59">
        <f>ROUNDUP((K4*M28)+(K5*M28*0.75)+(K6*(M28*2)),2)</f>
        <v>0</v>
      </c>
      <c r="M28" s="55">
        <v>0.6</v>
      </c>
      <c r="N28" s="60">
        <f>ROUNDUP(M28*0.75,2)</f>
        <v>0.45</v>
      </c>
      <c r="O28" s="61"/>
      <c r="P28" s="91"/>
      <c r="R28" s="242"/>
      <c r="S28" s="96"/>
      <c r="T28" s="78"/>
      <c r="U28" s="78"/>
      <c r="V28" s="79"/>
      <c r="W28" s="79"/>
      <c r="X28" s="103"/>
    </row>
    <row r="29" spans="1:24" ht="18.75" customHeight="1" x14ac:dyDescent="0.15">
      <c r="A29" s="242"/>
      <c r="B29" s="54"/>
      <c r="C29" s="54" t="s">
        <v>65</v>
      </c>
      <c r="D29" s="55">
        <v>10</v>
      </c>
      <c r="E29" s="56" t="s">
        <v>51</v>
      </c>
      <c r="F29" s="56">
        <f>ROUNDUP(D29*0.75,2)</f>
        <v>7.5</v>
      </c>
      <c r="G29" s="57">
        <f>ROUNDUP((K4*D29)+(K5*D29*0.75)+(K6*(D29*2)),0)</f>
        <v>0</v>
      </c>
      <c r="H29" s="57">
        <f>G29+(G29*3/100)</f>
        <v>0</v>
      </c>
      <c r="I29" s="236"/>
      <c r="J29" s="236"/>
      <c r="K29" s="58" t="s">
        <v>57</v>
      </c>
      <c r="L29" s="59">
        <f>ROUNDUP((K4*M29)+(K5*M29*0.75)+(K6*(M29*2)),2)</f>
        <v>0</v>
      </c>
      <c r="M29" s="55">
        <v>1</v>
      </c>
      <c r="N29" s="60">
        <f>ROUNDUP(M29*0.75,2)</f>
        <v>0.75</v>
      </c>
      <c r="O29" s="61"/>
      <c r="P29" s="91" t="s">
        <v>58</v>
      </c>
      <c r="R29" s="242"/>
      <c r="S29" s="78"/>
      <c r="T29" s="78"/>
      <c r="U29" s="78"/>
      <c r="V29" s="79"/>
      <c r="W29" s="79"/>
      <c r="X29" s="103"/>
    </row>
    <row r="30" spans="1:24" ht="18.75" customHeight="1" x14ac:dyDescent="0.15">
      <c r="A30" s="242"/>
      <c r="B30" s="54"/>
      <c r="C30" s="54"/>
      <c r="D30" s="55"/>
      <c r="E30" s="56"/>
      <c r="F30" s="56"/>
      <c r="G30" s="57"/>
      <c r="H30" s="57"/>
      <c r="I30" s="236"/>
      <c r="J30" s="236"/>
      <c r="K30" s="58"/>
      <c r="L30" s="59"/>
      <c r="M30" s="55"/>
      <c r="N30" s="60"/>
      <c r="O30" s="61"/>
      <c r="P30" s="91"/>
      <c r="R30" s="242"/>
      <c r="S30" s="96"/>
      <c r="T30" s="78"/>
      <c r="U30" s="78"/>
      <c r="V30" s="79">
        <v>0</v>
      </c>
      <c r="W30" s="79">
        <v>0</v>
      </c>
      <c r="X30" s="103"/>
    </row>
    <row r="31" spans="1:24" ht="18.75" customHeight="1" thickBot="1" x14ac:dyDescent="0.2">
      <c r="A31" s="242"/>
      <c r="B31" s="54"/>
      <c r="C31" s="54"/>
      <c r="D31" s="55"/>
      <c r="E31" s="56"/>
      <c r="F31" s="56"/>
      <c r="G31" s="57"/>
      <c r="H31" s="57"/>
      <c r="I31" s="236"/>
      <c r="J31" s="236"/>
      <c r="K31" s="58"/>
      <c r="L31" s="59"/>
      <c r="M31" s="55"/>
      <c r="N31" s="60"/>
      <c r="O31" s="61"/>
      <c r="P31" s="91"/>
      <c r="R31" s="166"/>
      <c r="S31" s="98"/>
      <c r="T31" s="99"/>
      <c r="U31" s="99"/>
      <c r="V31" s="100"/>
      <c r="W31" s="100"/>
      <c r="X31" s="104"/>
    </row>
    <row r="32" spans="1:24" ht="18.75" customHeight="1" x14ac:dyDescent="0.15">
      <c r="A32" s="242"/>
      <c r="B32" s="54"/>
      <c r="C32" s="54"/>
      <c r="D32" s="55"/>
      <c r="E32" s="56"/>
      <c r="F32" s="56"/>
      <c r="G32" s="57"/>
      <c r="H32" s="57"/>
      <c r="I32" s="236"/>
      <c r="J32" s="236"/>
      <c r="K32" s="58"/>
      <c r="L32" s="59"/>
      <c r="M32" s="55"/>
      <c r="N32" s="60"/>
      <c r="O32" s="61"/>
      <c r="P32" s="91"/>
    </row>
    <row r="33" spans="1:24" ht="18.75" customHeight="1" x14ac:dyDescent="0.15">
      <c r="A33" s="242"/>
      <c r="B33" s="62"/>
      <c r="C33" s="62"/>
      <c r="D33" s="63"/>
      <c r="E33" s="64"/>
      <c r="F33" s="64"/>
      <c r="G33" s="65"/>
      <c r="H33" s="65"/>
      <c r="I33" s="237"/>
      <c r="J33" s="237"/>
      <c r="K33" s="66"/>
      <c r="L33" s="67"/>
      <c r="M33" s="63"/>
      <c r="N33" s="68"/>
      <c r="O33" s="69"/>
      <c r="P33" s="92"/>
    </row>
    <row r="34" spans="1:24" ht="18.75" customHeight="1" x14ac:dyDescent="0.15">
      <c r="A34" s="242"/>
      <c r="B34" s="54" t="s">
        <v>90</v>
      </c>
      <c r="C34" s="54" t="s">
        <v>87</v>
      </c>
      <c r="D34" s="55">
        <v>5</v>
      </c>
      <c r="E34" s="56" t="s">
        <v>51</v>
      </c>
      <c r="F34" s="56">
        <f>ROUNDUP(D34*0.75,2)</f>
        <v>3.75</v>
      </c>
      <c r="G34" s="57">
        <f>ROUNDUP((K4*D34)+(K5*D34*0.75)+(K6*(D34*2)),0)</f>
        <v>0</v>
      </c>
      <c r="H34" s="57">
        <f>G34+(G34*10/100)</f>
        <v>0</v>
      </c>
      <c r="I34" s="238" t="s">
        <v>68</v>
      </c>
      <c r="J34" s="239"/>
      <c r="K34" s="58" t="s">
        <v>60</v>
      </c>
      <c r="L34" s="59">
        <f>ROUNDUP((K4*M34)+(K5*M34*0.75)+(K6*(M34*2)),2)</f>
        <v>0</v>
      </c>
      <c r="M34" s="55">
        <v>100</v>
      </c>
      <c r="N34" s="60">
        <f>ROUNDUP(M34*0.75,2)</f>
        <v>75</v>
      </c>
      <c r="O34" s="61"/>
      <c r="P34" s="91"/>
    </row>
    <row r="35" spans="1:24" ht="18.75" customHeight="1" x14ac:dyDescent="0.15">
      <c r="A35" s="242"/>
      <c r="B35" s="54"/>
      <c r="C35" s="54" t="s">
        <v>92</v>
      </c>
      <c r="D35" s="55">
        <v>3</v>
      </c>
      <c r="E35" s="56" t="s">
        <v>51</v>
      </c>
      <c r="F35" s="56">
        <f>ROUNDUP(D35*0.75,2)</f>
        <v>2.25</v>
      </c>
      <c r="G35" s="57">
        <f>ROUNDUP((K4*D35)+(K5*D35*0.75)+(K6*(D35*2)),0)</f>
        <v>0</v>
      </c>
      <c r="H35" s="57">
        <f>G35+(G35*40/100)</f>
        <v>0</v>
      </c>
      <c r="I35" s="236"/>
      <c r="J35" s="236"/>
      <c r="K35" s="58" t="s">
        <v>56</v>
      </c>
      <c r="L35" s="59">
        <f>ROUNDUP((K4*M35)+(K5*M35*0.75)+(K6*(M35*2)),2)</f>
        <v>0</v>
      </c>
      <c r="M35" s="55">
        <v>0.1</v>
      </c>
      <c r="N35" s="60">
        <f>ROUNDUP(M35*0.75,2)</f>
        <v>0.08</v>
      </c>
      <c r="O35" s="61"/>
      <c r="P35" s="91"/>
    </row>
    <row r="36" spans="1:24" ht="18.75" customHeight="1" x14ac:dyDescent="0.15">
      <c r="A36" s="242"/>
      <c r="B36" s="54"/>
      <c r="C36" s="54"/>
      <c r="D36" s="55"/>
      <c r="E36" s="56"/>
      <c r="F36" s="56"/>
      <c r="G36" s="57"/>
      <c r="H36" s="57"/>
      <c r="I36" s="236"/>
      <c r="J36" s="236"/>
      <c r="K36" s="58" t="s">
        <v>57</v>
      </c>
      <c r="L36" s="59">
        <f>ROUNDUP((K4*M36)+(K5*M36*0.75)+(K6*(M36*2)),2)</f>
        <v>0</v>
      </c>
      <c r="M36" s="55">
        <v>0.5</v>
      </c>
      <c r="N36" s="60">
        <f>ROUNDUP(M36*0.75,2)</f>
        <v>0.38</v>
      </c>
      <c r="O36" s="61"/>
      <c r="P36" s="91" t="s">
        <v>58</v>
      </c>
    </row>
    <row r="37" spans="1:24" ht="18.75" customHeight="1" x14ac:dyDescent="0.15">
      <c r="A37" s="242"/>
      <c r="B37" s="54"/>
      <c r="C37" s="54"/>
      <c r="D37" s="55"/>
      <c r="E37" s="56"/>
      <c r="F37" s="56"/>
      <c r="G37" s="57"/>
      <c r="H37" s="57"/>
      <c r="I37" s="236"/>
      <c r="J37" s="236"/>
      <c r="K37" s="58"/>
      <c r="L37" s="59"/>
      <c r="M37" s="55"/>
      <c r="N37" s="60"/>
      <c r="O37" s="61"/>
      <c r="P37" s="91"/>
    </row>
    <row r="38" spans="1:24" ht="18.75" customHeight="1" x14ac:dyDescent="0.15">
      <c r="A38" s="242"/>
      <c r="B38" s="62"/>
      <c r="C38" s="62"/>
      <c r="D38" s="63"/>
      <c r="E38" s="64"/>
      <c r="F38" s="64"/>
      <c r="G38" s="65"/>
      <c r="H38" s="65"/>
      <c r="I38" s="237"/>
      <c r="J38" s="237"/>
      <c r="K38" s="66"/>
      <c r="L38" s="67"/>
      <c r="M38" s="63"/>
      <c r="N38" s="68"/>
      <c r="O38" s="69"/>
      <c r="P38" s="92"/>
    </row>
    <row r="39" spans="1:24" ht="18.75" customHeight="1" x14ac:dyDescent="0.15">
      <c r="A39" s="242"/>
      <c r="B39" s="54" t="s">
        <v>115</v>
      </c>
      <c r="C39" s="54" t="s">
        <v>116</v>
      </c>
      <c r="D39" s="80">
        <v>0.16666666666666666</v>
      </c>
      <c r="E39" s="56" t="s">
        <v>54</v>
      </c>
      <c r="F39" s="56">
        <f>ROUNDUP(D39*0.75,2)</f>
        <v>0.13</v>
      </c>
      <c r="G39" s="57">
        <f>ROUNDUP((K4*D39)+(K5*D39*0.75)+(K6*(D39*2)),0)</f>
        <v>0</v>
      </c>
      <c r="H39" s="57">
        <f>G39</f>
        <v>0</v>
      </c>
      <c r="I39" s="238" t="s">
        <v>73</v>
      </c>
      <c r="J39" s="239"/>
      <c r="K39" s="58"/>
      <c r="L39" s="59"/>
      <c r="M39" s="55"/>
      <c r="N39" s="60"/>
      <c r="O39" s="61"/>
      <c r="P39" s="91"/>
    </row>
    <row r="40" spans="1:24" ht="18.75" customHeight="1" x14ac:dyDescent="0.15">
      <c r="A40" s="242"/>
      <c r="B40" s="54"/>
      <c r="C40" s="54"/>
      <c r="D40" s="55"/>
      <c r="E40" s="56"/>
      <c r="F40" s="56"/>
      <c r="G40" s="57"/>
      <c r="H40" s="57"/>
      <c r="I40" s="236"/>
      <c r="J40" s="236"/>
      <c r="K40" s="58"/>
      <c r="L40" s="59"/>
      <c r="M40" s="55"/>
      <c r="N40" s="60"/>
      <c r="O40" s="61"/>
      <c r="P40" s="91"/>
    </row>
    <row r="41" spans="1:24" ht="18.75" customHeight="1" thickBot="1" x14ac:dyDescent="0.2">
      <c r="A41" s="243"/>
      <c r="B41" s="82"/>
      <c r="C41" s="82"/>
      <c r="D41" s="83"/>
      <c r="E41" s="84"/>
      <c r="F41" s="84"/>
      <c r="G41" s="85"/>
      <c r="H41" s="85"/>
      <c r="I41" s="240"/>
      <c r="J41" s="240"/>
      <c r="K41" s="86"/>
      <c r="L41" s="87"/>
      <c r="M41" s="83"/>
      <c r="N41" s="88"/>
      <c r="O41" s="89"/>
      <c r="P41" s="93"/>
    </row>
    <row r="44" spans="1:24" ht="18.75" customHeight="1" x14ac:dyDescent="0.15">
      <c r="S44" s="36"/>
      <c r="T44" s="36"/>
      <c r="U44" s="36"/>
      <c r="V44" s="37"/>
      <c r="W44" s="37"/>
      <c r="X44" s="37"/>
    </row>
    <row r="45" spans="1:24" ht="18.75" customHeight="1" x14ac:dyDescent="0.15">
      <c r="S45" s="36"/>
      <c r="T45" s="36"/>
      <c r="U45" s="36"/>
      <c r="V45" s="37"/>
      <c r="W45" s="37"/>
      <c r="X45" s="37"/>
    </row>
    <row r="46" spans="1:24" ht="18.75" customHeight="1" x14ac:dyDescent="0.15">
      <c r="S46" s="36"/>
      <c r="T46" s="36"/>
      <c r="U46" s="36"/>
      <c r="V46" s="37"/>
      <c r="W46" s="37"/>
      <c r="X46" s="37"/>
    </row>
    <row r="47" spans="1:24" ht="18.75" customHeight="1" x14ac:dyDescent="0.15">
      <c r="S47" s="36"/>
      <c r="T47" s="36"/>
      <c r="U47" s="36"/>
      <c r="V47" s="37"/>
      <c r="W47" s="37"/>
      <c r="X47" s="37"/>
    </row>
    <row r="48" spans="1: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row r="87" spans="19:24" ht="18.75" customHeight="1" x14ac:dyDescent="0.15">
      <c r="S87" s="36"/>
      <c r="T87" s="36"/>
      <c r="U87" s="36"/>
      <c r="V87" s="37"/>
      <c r="W87" s="37"/>
      <c r="X87" s="37"/>
    </row>
    <row r="88" spans="19:24" ht="18.75" customHeight="1" x14ac:dyDescent="0.15">
      <c r="S88" s="36"/>
      <c r="T88" s="36"/>
      <c r="U88" s="36"/>
      <c r="V88" s="37"/>
      <c r="W88" s="37"/>
      <c r="X88" s="37"/>
    </row>
    <row r="89" spans="19:24" ht="18.75" customHeight="1" x14ac:dyDescent="0.15">
      <c r="S89" s="36"/>
      <c r="T89" s="36"/>
      <c r="U89" s="36"/>
      <c r="V89" s="37"/>
      <c r="W89" s="37"/>
      <c r="X89" s="37"/>
    </row>
    <row r="90" spans="19:24" ht="18.75" customHeight="1" x14ac:dyDescent="0.15">
      <c r="S90" s="36"/>
      <c r="T90" s="36"/>
      <c r="U90" s="36"/>
      <c r="V90" s="37"/>
      <c r="W90" s="37"/>
      <c r="X90" s="37"/>
    </row>
    <row r="91" spans="19:24" ht="18.75" customHeight="1" x14ac:dyDescent="0.15">
      <c r="S91" s="36"/>
      <c r="T91" s="36"/>
      <c r="U91" s="36"/>
      <c r="V91" s="37"/>
      <c r="W91" s="37"/>
      <c r="X91" s="37"/>
    </row>
    <row r="92" spans="19:24" ht="18.75" customHeight="1" x14ac:dyDescent="0.15">
      <c r="S92" s="36"/>
      <c r="T92" s="36"/>
      <c r="U92" s="36"/>
      <c r="V92" s="37"/>
      <c r="W92" s="37"/>
      <c r="X92" s="37"/>
    </row>
    <row r="93" spans="19:24" ht="18.75" customHeight="1" x14ac:dyDescent="0.15">
      <c r="S93" s="36"/>
      <c r="T93" s="36"/>
      <c r="U93" s="36"/>
      <c r="V93" s="37"/>
      <c r="W93" s="37"/>
      <c r="X93" s="37"/>
    </row>
    <row r="94" spans="19:24" ht="18.75" customHeight="1" x14ac:dyDescent="0.15">
      <c r="S94" s="36"/>
      <c r="T94" s="36"/>
      <c r="U94" s="36"/>
      <c r="V94" s="37"/>
      <c r="W94" s="37"/>
      <c r="X94" s="37"/>
    </row>
    <row r="95" spans="19:24" ht="18.75" customHeight="1" x14ac:dyDescent="0.15">
      <c r="S95" s="36"/>
      <c r="T95" s="36"/>
      <c r="U95" s="36"/>
      <c r="V95" s="37"/>
      <c r="W95" s="37"/>
      <c r="X95" s="37"/>
    </row>
    <row r="96" spans="19:24" ht="18.75" customHeight="1" x14ac:dyDescent="0.15">
      <c r="S96" s="36"/>
      <c r="T96" s="36"/>
      <c r="U96" s="36"/>
      <c r="V96" s="37"/>
      <c r="W96" s="37"/>
      <c r="X96" s="37"/>
    </row>
    <row r="97" spans="19:24" ht="18.75" customHeight="1" x14ac:dyDescent="0.15">
      <c r="S97" s="36"/>
      <c r="T97" s="36"/>
      <c r="U97" s="36"/>
      <c r="V97" s="37"/>
      <c r="W97" s="37"/>
      <c r="X97" s="37"/>
    </row>
    <row r="98" spans="19:24" ht="18.75" customHeight="1" x14ac:dyDescent="0.15">
      <c r="S98" s="36"/>
      <c r="T98" s="36"/>
      <c r="U98" s="36"/>
      <c r="V98" s="37"/>
      <c r="W98" s="37"/>
      <c r="X98" s="37"/>
    </row>
    <row r="99" spans="19:24" ht="18.75" customHeight="1" x14ac:dyDescent="0.15">
      <c r="S99" s="36"/>
      <c r="T99" s="36"/>
      <c r="U99" s="36"/>
      <c r="V99" s="37"/>
      <c r="W99" s="37"/>
      <c r="X99" s="37"/>
    </row>
    <row r="100" spans="19:24" ht="18.75" customHeight="1" x14ac:dyDescent="0.15">
      <c r="S100" s="36"/>
      <c r="T100" s="36"/>
      <c r="U100" s="36"/>
      <c r="V100" s="37"/>
      <c r="W100" s="37"/>
      <c r="X100" s="37"/>
    </row>
    <row r="101" spans="19:24" ht="18.75" customHeight="1" x14ac:dyDescent="0.15">
      <c r="S101" s="36"/>
      <c r="T101" s="36"/>
      <c r="U101" s="36"/>
      <c r="V101" s="37"/>
      <c r="W101" s="37"/>
      <c r="X101" s="37"/>
    </row>
  </sheetData>
  <mergeCells count="18">
    <mergeCell ref="A1:B1"/>
    <mergeCell ref="C1:K1"/>
    <mergeCell ref="K2:M2"/>
    <mergeCell ref="B5:C5"/>
    <mergeCell ref="I39:J41"/>
    <mergeCell ref="I9:J19"/>
    <mergeCell ref="I20:J26"/>
    <mergeCell ref="I27:J33"/>
    <mergeCell ref="A9:A41"/>
    <mergeCell ref="R5:V5"/>
    <mergeCell ref="O6:P6"/>
    <mergeCell ref="R6:T7"/>
    <mergeCell ref="A7:E7"/>
    <mergeCell ref="O7:P7"/>
    <mergeCell ref="R9:R30"/>
    <mergeCell ref="K8:L8"/>
    <mergeCell ref="I8:J8"/>
    <mergeCell ref="I34:J38"/>
  </mergeCells>
  <phoneticPr fontId="3"/>
  <printOptions horizontalCentered="1" verticalCentered="1"/>
  <pageMargins left="0.39370078740157483" right="0.39370078740157483" top="0.39370078740157483" bottom="0.39370078740157483" header="0.19685039370078741" footer="0.31496062992125984"/>
  <pageSetup paperSize="12" scale="6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X57"/>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69" t="s">
        <v>8</v>
      </c>
      <c r="S5" s="270"/>
      <c r="T5" s="270"/>
      <c r="U5" s="270"/>
      <c r="V5" s="270"/>
    </row>
    <row r="6" spans="1:24" ht="30" customHeight="1" x14ac:dyDescent="0.15">
      <c r="A6" s="1"/>
      <c r="B6" s="1"/>
      <c r="C6" s="2"/>
      <c r="D6" s="5"/>
      <c r="E6" s="2"/>
      <c r="F6" s="6"/>
      <c r="G6" s="16"/>
      <c r="H6" s="16"/>
      <c r="I6" s="2"/>
      <c r="J6" s="12" t="s">
        <v>9</v>
      </c>
      <c r="K6" s="13"/>
      <c r="L6" s="14"/>
      <c r="M6" s="14"/>
      <c r="N6" s="15"/>
      <c r="O6" s="221" t="s">
        <v>10</v>
      </c>
      <c r="P6" s="222"/>
      <c r="Q6" s="17"/>
      <c r="R6" s="211" t="s">
        <v>11</v>
      </c>
      <c r="S6" s="271"/>
      <c r="T6" s="272"/>
      <c r="U6" s="107" t="s">
        <v>12</v>
      </c>
      <c r="V6" s="107" t="s">
        <v>13</v>
      </c>
      <c r="W6" s="107" t="s">
        <v>14</v>
      </c>
      <c r="X6" s="108" t="s">
        <v>15</v>
      </c>
    </row>
    <row r="7" spans="1:24" ht="24" customHeight="1" thickBot="1" x14ac:dyDescent="0.3">
      <c r="A7" s="223" t="s">
        <v>212</v>
      </c>
      <c r="B7" s="224"/>
      <c r="C7" s="224"/>
      <c r="D7" s="224"/>
      <c r="E7" s="224"/>
      <c r="F7" s="20"/>
      <c r="G7" s="20"/>
      <c r="H7" s="20"/>
      <c r="I7" s="4"/>
      <c r="J7" s="4"/>
      <c r="K7" s="21"/>
      <c r="L7" s="22"/>
      <c r="M7" s="3"/>
      <c r="N7" s="3"/>
      <c r="O7" s="225" t="s">
        <v>94</v>
      </c>
      <c r="P7" s="226"/>
      <c r="Q7" s="23"/>
      <c r="R7" s="273"/>
      <c r="S7" s="274"/>
      <c r="T7" s="275"/>
      <c r="U7" s="109" t="s">
        <v>17</v>
      </c>
      <c r="V7" s="109" t="s">
        <v>95</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27"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76"/>
      <c r="S10" s="116" t="s">
        <v>250</v>
      </c>
      <c r="T10" s="116" t="s">
        <v>42</v>
      </c>
      <c r="U10" s="116"/>
      <c r="V10" s="117">
        <v>20</v>
      </c>
      <c r="W10" s="117">
        <v>15</v>
      </c>
      <c r="X10" s="118">
        <v>15</v>
      </c>
    </row>
    <row r="11" spans="1:24" ht="18.75" customHeight="1" x14ac:dyDescent="0.15">
      <c r="A11" s="242"/>
      <c r="B11" s="62"/>
      <c r="C11" s="62"/>
      <c r="D11" s="63"/>
      <c r="E11" s="64"/>
      <c r="F11" s="64"/>
      <c r="G11" s="65"/>
      <c r="H11" s="65"/>
      <c r="I11" s="237"/>
      <c r="J11" s="237"/>
      <c r="K11" s="66"/>
      <c r="L11" s="67"/>
      <c r="M11" s="63"/>
      <c r="N11" s="68"/>
      <c r="O11" s="69"/>
      <c r="P11" s="92"/>
      <c r="R11" s="276"/>
      <c r="S11" s="119"/>
      <c r="T11" s="151" t="s">
        <v>65</v>
      </c>
      <c r="U11" s="120"/>
      <c r="V11" s="121">
        <v>10</v>
      </c>
      <c r="W11" s="121">
        <v>10</v>
      </c>
      <c r="X11" s="122">
        <v>10</v>
      </c>
    </row>
    <row r="12" spans="1:24" ht="18.75" customHeight="1" x14ac:dyDescent="0.15">
      <c r="A12" s="242"/>
      <c r="B12" s="54" t="s">
        <v>40</v>
      </c>
      <c r="C12" s="54" t="s">
        <v>42</v>
      </c>
      <c r="D12" s="55">
        <v>20</v>
      </c>
      <c r="E12" s="56" t="s">
        <v>51</v>
      </c>
      <c r="F12" s="56">
        <f>ROUNDUP(D12*0.75,2)</f>
        <v>15</v>
      </c>
      <c r="G12" s="57">
        <f>ROUNDUP((K4*D12)+(K5*D12*0.75)+(K6*(D12*2)),0)</f>
        <v>0</v>
      </c>
      <c r="H12" s="57">
        <f>G12+(G12*6/100)</f>
        <v>0</v>
      </c>
      <c r="I12" s="238" t="s">
        <v>41</v>
      </c>
      <c r="J12" s="239"/>
      <c r="K12" s="58" t="s">
        <v>45</v>
      </c>
      <c r="L12" s="59">
        <f>ROUNDUP((K4*M12)+(K5*M12*0.75)+(K6*(M12*2)),2)</f>
        <v>0</v>
      </c>
      <c r="M12" s="55">
        <v>2</v>
      </c>
      <c r="N12" s="60">
        <f t="shared" ref="N12:N18" si="0">ROUNDUP(M12*0.75,2)</f>
        <v>1.5</v>
      </c>
      <c r="O12" s="61"/>
      <c r="P12" s="91"/>
      <c r="R12" s="276"/>
      <c r="S12" s="119"/>
      <c r="T12" s="151" t="s">
        <v>43</v>
      </c>
      <c r="U12" s="120"/>
      <c r="V12" s="123" t="s">
        <v>215</v>
      </c>
      <c r="W12" s="123" t="s">
        <v>216</v>
      </c>
      <c r="X12" s="122"/>
    </row>
    <row r="13" spans="1:24" ht="18.75" customHeight="1" x14ac:dyDescent="0.15">
      <c r="A13" s="242"/>
      <c r="B13" s="54"/>
      <c r="C13" s="54" t="s">
        <v>52</v>
      </c>
      <c r="D13" s="55">
        <v>10</v>
      </c>
      <c r="E13" s="56" t="s">
        <v>51</v>
      </c>
      <c r="F13" s="56">
        <f>ROUNDUP(D13*0.75,2)</f>
        <v>7.5</v>
      </c>
      <c r="G13" s="57">
        <f>ROUNDUP((K4*D13)+(K5*D13*0.75)+(K6*(D13*2)),0)</f>
        <v>0</v>
      </c>
      <c r="H13" s="57">
        <f>G13</f>
        <v>0</v>
      </c>
      <c r="I13" s="236"/>
      <c r="J13" s="236"/>
      <c r="K13" s="58" t="s">
        <v>55</v>
      </c>
      <c r="L13" s="59">
        <f>ROUNDUP((K4*M13)+(K5*M13*0.75)+(K6*(M13*2)),2)</f>
        <v>0</v>
      </c>
      <c r="M13" s="55">
        <v>1</v>
      </c>
      <c r="N13" s="60">
        <f t="shared" si="0"/>
        <v>0.75</v>
      </c>
      <c r="O13" s="61"/>
      <c r="P13" s="91"/>
      <c r="R13" s="276"/>
      <c r="S13" s="119"/>
      <c r="T13" s="151"/>
      <c r="U13" s="120" t="s">
        <v>217</v>
      </c>
      <c r="V13" s="121" t="s">
        <v>50</v>
      </c>
      <c r="W13" s="121" t="s">
        <v>50</v>
      </c>
      <c r="X13" s="122"/>
    </row>
    <row r="14" spans="1:24" ht="18.75" customHeight="1" x14ac:dyDescent="0.15">
      <c r="A14" s="242"/>
      <c r="B14" s="54"/>
      <c r="C14" s="54" t="s">
        <v>43</v>
      </c>
      <c r="D14" s="55">
        <v>1</v>
      </c>
      <c r="E14" s="56" t="s">
        <v>54</v>
      </c>
      <c r="F14" s="56">
        <f>ROUNDUP(D14*0.75,2)</f>
        <v>0.75</v>
      </c>
      <c r="G14" s="57">
        <f>ROUNDUP((K4*D14)+(K5*D14*0.75)+(K6*(D14*2)),0)</f>
        <v>0</v>
      </c>
      <c r="H14" s="57">
        <f>G14</f>
        <v>0</v>
      </c>
      <c r="I14" s="236"/>
      <c r="J14" s="236"/>
      <c r="K14" s="58" t="s">
        <v>56</v>
      </c>
      <c r="L14" s="59">
        <f>ROUNDUP((K4*M14)+(K5*M14*0.75)+(K6*(M14*2)),2)</f>
        <v>0</v>
      </c>
      <c r="M14" s="55">
        <v>0.1</v>
      </c>
      <c r="N14" s="60">
        <f t="shared" si="0"/>
        <v>0.08</v>
      </c>
      <c r="O14" s="61" t="s">
        <v>53</v>
      </c>
      <c r="P14" s="91"/>
      <c r="R14" s="276"/>
      <c r="S14" s="119"/>
      <c r="T14" s="124"/>
      <c r="U14" s="120" t="s">
        <v>218</v>
      </c>
      <c r="V14" s="121" t="s">
        <v>47</v>
      </c>
      <c r="W14" s="121" t="s">
        <v>47</v>
      </c>
      <c r="X14" s="122"/>
    </row>
    <row r="15" spans="1:24" ht="18.75" customHeight="1" x14ac:dyDescent="0.15">
      <c r="A15" s="242"/>
      <c r="B15" s="54"/>
      <c r="C15" s="54"/>
      <c r="D15" s="55"/>
      <c r="E15" s="56"/>
      <c r="F15" s="56"/>
      <c r="G15" s="57"/>
      <c r="H15" s="57"/>
      <c r="I15" s="236"/>
      <c r="J15" s="236"/>
      <c r="K15" s="58" t="s">
        <v>57</v>
      </c>
      <c r="L15" s="59">
        <f>ROUNDUP((K4*M15)+(K5*M15*0.75)+(K6*(M15*2)),2)</f>
        <v>0</v>
      </c>
      <c r="M15" s="55">
        <v>0.5</v>
      </c>
      <c r="N15" s="60">
        <f t="shared" si="0"/>
        <v>0.38</v>
      </c>
      <c r="O15" s="61"/>
      <c r="P15" s="91" t="s">
        <v>58</v>
      </c>
      <c r="R15" s="276"/>
      <c r="S15" s="119"/>
      <c r="T15" s="124"/>
      <c r="U15" s="120" t="s">
        <v>219</v>
      </c>
      <c r="V15" s="121" t="s">
        <v>47</v>
      </c>
      <c r="W15" s="121" t="s">
        <v>47</v>
      </c>
      <c r="X15" s="122"/>
    </row>
    <row r="16" spans="1:24" ht="18.75" customHeight="1" x14ac:dyDescent="0.15">
      <c r="A16" s="242"/>
      <c r="B16" s="54"/>
      <c r="C16" s="54"/>
      <c r="D16" s="55"/>
      <c r="E16" s="56"/>
      <c r="F16" s="56"/>
      <c r="G16" s="57"/>
      <c r="H16" s="57"/>
      <c r="I16" s="236"/>
      <c r="J16" s="236"/>
      <c r="K16" s="58" t="s">
        <v>59</v>
      </c>
      <c r="L16" s="59">
        <f>ROUNDUP((K4*M16)+(K5*M16*0.75)+(K6*(M16*2)),2)</f>
        <v>0</v>
      </c>
      <c r="M16" s="55">
        <v>0.3</v>
      </c>
      <c r="N16" s="60">
        <f t="shared" si="0"/>
        <v>0.23</v>
      </c>
      <c r="O16" s="61"/>
      <c r="P16" s="91"/>
      <c r="R16" s="276"/>
      <c r="S16" s="119"/>
      <c r="T16" s="124"/>
      <c r="U16" s="125"/>
      <c r="V16" s="126"/>
      <c r="W16" s="126"/>
      <c r="X16" s="127"/>
    </row>
    <row r="17" spans="1:24" ht="18.75" customHeight="1" x14ac:dyDescent="0.15">
      <c r="A17" s="242"/>
      <c r="B17" s="54"/>
      <c r="C17" s="54"/>
      <c r="D17" s="55"/>
      <c r="E17" s="56"/>
      <c r="F17" s="56"/>
      <c r="G17" s="57"/>
      <c r="H17" s="57"/>
      <c r="I17" s="236"/>
      <c r="J17" s="236"/>
      <c r="K17" s="58" t="s">
        <v>60</v>
      </c>
      <c r="L17" s="59">
        <f>ROUNDUP((K4*M17)+(K5*M17*0.75)+(K6*(M17*2)),2)</f>
        <v>0</v>
      </c>
      <c r="M17" s="55">
        <v>5</v>
      </c>
      <c r="N17" s="60">
        <f t="shared" si="0"/>
        <v>3.75</v>
      </c>
      <c r="O17" s="61"/>
      <c r="P17" s="91"/>
      <c r="R17" s="276"/>
      <c r="S17" s="119"/>
      <c r="T17" s="124"/>
      <c r="U17" s="125"/>
      <c r="V17" s="126"/>
      <c r="W17" s="126"/>
      <c r="X17" s="127"/>
    </row>
    <row r="18" spans="1:24" ht="18.75" customHeight="1" x14ac:dyDescent="0.15">
      <c r="A18" s="242"/>
      <c r="B18" s="54"/>
      <c r="C18" s="54"/>
      <c r="D18" s="55"/>
      <c r="E18" s="56"/>
      <c r="F18" s="56"/>
      <c r="G18" s="57"/>
      <c r="H18" s="57"/>
      <c r="I18" s="236"/>
      <c r="J18" s="236"/>
      <c r="K18" s="58" t="s">
        <v>45</v>
      </c>
      <c r="L18" s="59">
        <f>ROUNDUP((K4*M18)+(K5*M18*0.75)+(K6*(M18*2)),2)</f>
        <v>0</v>
      </c>
      <c r="M18" s="55">
        <v>1</v>
      </c>
      <c r="N18" s="60">
        <f t="shared" si="0"/>
        <v>0.75</v>
      </c>
      <c r="O18" s="61"/>
      <c r="P18" s="91"/>
      <c r="R18" s="276"/>
      <c r="S18" s="128" t="s">
        <v>220</v>
      </c>
      <c r="T18" s="129" t="s">
        <v>63</v>
      </c>
      <c r="U18" s="128"/>
      <c r="V18" s="130">
        <v>10</v>
      </c>
      <c r="W18" s="130">
        <v>5</v>
      </c>
      <c r="X18" s="131"/>
    </row>
    <row r="19" spans="1:24" ht="18.75" customHeight="1" x14ac:dyDescent="0.15">
      <c r="A19" s="242"/>
      <c r="B19" s="54"/>
      <c r="C19" s="54"/>
      <c r="D19" s="55"/>
      <c r="E19" s="56"/>
      <c r="F19" s="56"/>
      <c r="G19" s="57"/>
      <c r="H19" s="57"/>
      <c r="I19" s="236"/>
      <c r="J19" s="236"/>
      <c r="K19" s="58"/>
      <c r="L19" s="59"/>
      <c r="M19" s="55"/>
      <c r="N19" s="60"/>
      <c r="O19" s="61"/>
      <c r="P19" s="91"/>
      <c r="R19" s="276"/>
      <c r="S19" s="151"/>
      <c r="T19" s="120" t="s">
        <v>64</v>
      </c>
      <c r="U19" s="120"/>
      <c r="V19" s="121">
        <v>30</v>
      </c>
      <c r="W19" s="121">
        <v>25</v>
      </c>
      <c r="X19" s="122">
        <v>20</v>
      </c>
    </row>
    <row r="20" spans="1:24" ht="18.75" customHeight="1" x14ac:dyDescent="0.15">
      <c r="A20" s="242"/>
      <c r="B20" s="54"/>
      <c r="C20" s="54"/>
      <c r="D20" s="55"/>
      <c r="E20" s="56"/>
      <c r="F20" s="56"/>
      <c r="G20" s="57"/>
      <c r="H20" s="57"/>
      <c r="I20" s="236"/>
      <c r="J20" s="236"/>
      <c r="K20" s="58"/>
      <c r="L20" s="59"/>
      <c r="M20" s="55"/>
      <c r="N20" s="60"/>
      <c r="O20" s="61"/>
      <c r="P20" s="91"/>
      <c r="R20" s="276"/>
      <c r="S20" s="151"/>
      <c r="T20" s="120"/>
      <c r="U20" s="120" t="s">
        <v>217</v>
      </c>
      <c r="V20" s="121" t="s">
        <v>50</v>
      </c>
      <c r="W20" s="121" t="s">
        <v>50</v>
      </c>
      <c r="X20" s="122"/>
    </row>
    <row r="21" spans="1:24" ht="18.75" customHeight="1" x14ac:dyDescent="0.15">
      <c r="A21" s="242"/>
      <c r="B21" s="54"/>
      <c r="C21" s="54"/>
      <c r="D21" s="55"/>
      <c r="E21" s="56"/>
      <c r="F21" s="56"/>
      <c r="G21" s="57"/>
      <c r="H21" s="57"/>
      <c r="I21" s="236"/>
      <c r="J21" s="236"/>
      <c r="K21" s="58"/>
      <c r="L21" s="59"/>
      <c r="M21" s="55"/>
      <c r="N21" s="60"/>
      <c r="O21" s="61"/>
      <c r="P21" s="91"/>
      <c r="R21" s="276"/>
      <c r="S21" s="119"/>
      <c r="T21" s="124"/>
      <c r="U21" s="120" t="s">
        <v>218</v>
      </c>
      <c r="V21" s="121" t="s">
        <v>47</v>
      </c>
      <c r="W21" s="121" t="s">
        <v>47</v>
      </c>
      <c r="X21" s="122"/>
    </row>
    <row r="22" spans="1:24" ht="18.75" customHeight="1" x14ac:dyDescent="0.15">
      <c r="A22" s="242"/>
      <c r="B22" s="62"/>
      <c r="C22" s="62"/>
      <c r="D22" s="63"/>
      <c r="E22" s="64"/>
      <c r="F22" s="64"/>
      <c r="G22" s="65"/>
      <c r="H22" s="65"/>
      <c r="I22" s="237"/>
      <c r="J22" s="237"/>
      <c r="K22" s="66"/>
      <c r="L22" s="67"/>
      <c r="M22" s="63"/>
      <c r="N22" s="68"/>
      <c r="O22" s="69"/>
      <c r="P22" s="92"/>
      <c r="R22" s="276"/>
      <c r="S22" s="119"/>
      <c r="T22" s="124"/>
      <c r="U22" s="120" t="s">
        <v>219</v>
      </c>
      <c r="V22" s="121" t="s">
        <v>47</v>
      </c>
      <c r="W22" s="121" t="s">
        <v>47</v>
      </c>
      <c r="X22" s="122"/>
    </row>
    <row r="23" spans="1:24" ht="18.75" customHeight="1" x14ac:dyDescent="0.15">
      <c r="A23" s="242"/>
      <c r="B23" s="54" t="s">
        <v>61</v>
      </c>
      <c r="C23" s="54" t="s">
        <v>63</v>
      </c>
      <c r="D23" s="55">
        <v>20</v>
      </c>
      <c r="E23" s="56" t="s">
        <v>51</v>
      </c>
      <c r="F23" s="56">
        <f>ROUNDUP(D23*0.75,2)</f>
        <v>15</v>
      </c>
      <c r="G23" s="57">
        <f>ROUNDUP((K4*D23)+(K5*D23*0.75)+(K6*(D23*2)),0)</f>
        <v>0</v>
      </c>
      <c r="H23" s="57">
        <f>G23</f>
        <v>0</v>
      </c>
      <c r="I23" s="238" t="s">
        <v>62</v>
      </c>
      <c r="J23" s="239"/>
      <c r="K23" s="58" t="s">
        <v>45</v>
      </c>
      <c r="L23" s="59">
        <f>ROUNDUP((K4*M23)+(K5*M23*0.75)+(K6*(M23*2)),2)</f>
        <v>0</v>
      </c>
      <c r="M23" s="55">
        <v>1</v>
      </c>
      <c r="N23" s="60">
        <f>ROUNDUP(M23*0.75,2)</f>
        <v>0.75</v>
      </c>
      <c r="O23" s="61"/>
      <c r="P23" s="91"/>
      <c r="R23" s="276"/>
      <c r="S23" s="119"/>
      <c r="T23" s="124"/>
      <c r="U23" s="132"/>
      <c r="V23" s="133"/>
      <c r="W23" s="133"/>
      <c r="X23" s="134"/>
    </row>
    <row r="24" spans="1:24" ht="18.75" customHeight="1" x14ac:dyDescent="0.15">
      <c r="A24" s="242"/>
      <c r="B24" s="54"/>
      <c r="C24" s="54" t="s">
        <v>64</v>
      </c>
      <c r="D24" s="55">
        <v>30</v>
      </c>
      <c r="E24" s="56" t="s">
        <v>51</v>
      </c>
      <c r="F24" s="56">
        <f>ROUNDUP(D24*0.75,2)</f>
        <v>22.5</v>
      </c>
      <c r="G24" s="57">
        <f>ROUNDUP((K4*D24)+(K5*D24*0.75)+(K6*(D24*2)),0)</f>
        <v>0</v>
      </c>
      <c r="H24" s="57">
        <f>G24+(G24*10/100)</f>
        <v>0</v>
      </c>
      <c r="I24" s="236"/>
      <c r="J24" s="236"/>
      <c r="K24" s="58" t="s">
        <v>60</v>
      </c>
      <c r="L24" s="59">
        <f>ROUNDUP((K4*M24)+(K5*M24*0.75)+(K6*(M24*2)),2)</f>
        <v>0</v>
      </c>
      <c r="M24" s="55">
        <v>30</v>
      </c>
      <c r="N24" s="60">
        <f>ROUNDUP(M24*0.75,2)</f>
        <v>22.5</v>
      </c>
      <c r="O24" s="61"/>
      <c r="P24" s="91"/>
      <c r="R24" s="276"/>
      <c r="S24" s="116" t="s">
        <v>67</v>
      </c>
      <c r="T24" s="116" t="s">
        <v>221</v>
      </c>
      <c r="U24" s="116"/>
      <c r="V24" s="117">
        <v>20</v>
      </c>
      <c r="W24" s="117">
        <v>15</v>
      </c>
      <c r="X24" s="118">
        <v>10</v>
      </c>
    </row>
    <row r="25" spans="1:24" ht="18.75" customHeight="1" x14ac:dyDescent="0.15">
      <c r="A25" s="242"/>
      <c r="B25" s="54"/>
      <c r="C25" s="54" t="s">
        <v>65</v>
      </c>
      <c r="D25" s="55">
        <v>10</v>
      </c>
      <c r="E25" s="56" t="s">
        <v>51</v>
      </c>
      <c r="F25" s="56">
        <f>ROUNDUP(D25*0.75,2)</f>
        <v>7.5</v>
      </c>
      <c r="G25" s="57">
        <f>ROUNDUP((K4*D25)+(K5*D25*0.75)+(K6*(D25*2)),0)</f>
        <v>0</v>
      </c>
      <c r="H25" s="57">
        <f>G25+(G25*3/100)</f>
        <v>0</v>
      </c>
      <c r="I25" s="236"/>
      <c r="J25" s="236"/>
      <c r="K25" s="58" t="s">
        <v>55</v>
      </c>
      <c r="L25" s="59">
        <f>ROUNDUP((K4*M25)+(K5*M25*0.75)+(K6*(M25*2)),2)</f>
        <v>0</v>
      </c>
      <c r="M25" s="55">
        <v>2</v>
      </c>
      <c r="N25" s="60">
        <f>ROUNDUP(M25*0.75,2)</f>
        <v>1.5</v>
      </c>
      <c r="O25" s="61"/>
      <c r="P25" s="91"/>
      <c r="R25" s="276"/>
      <c r="S25" s="119"/>
      <c r="T25" s="125"/>
      <c r="U25" s="125" t="s">
        <v>49</v>
      </c>
      <c r="V25" s="126" t="s">
        <v>50</v>
      </c>
      <c r="W25" s="126" t="s">
        <v>50</v>
      </c>
      <c r="X25" s="127"/>
    </row>
    <row r="26" spans="1:24" ht="18.75" customHeight="1" x14ac:dyDescent="0.15">
      <c r="A26" s="242"/>
      <c r="B26" s="54"/>
      <c r="C26" s="54"/>
      <c r="D26" s="55"/>
      <c r="E26" s="56"/>
      <c r="F26" s="56"/>
      <c r="G26" s="57"/>
      <c r="H26" s="57"/>
      <c r="I26" s="236"/>
      <c r="J26" s="236"/>
      <c r="K26" s="58" t="s">
        <v>66</v>
      </c>
      <c r="L26" s="59">
        <f>ROUNDUP((K4*M26)+(K5*M26*0.75)+(K6*(M26*2)),2)</f>
        <v>0</v>
      </c>
      <c r="M26" s="55">
        <v>1.5</v>
      </c>
      <c r="N26" s="60">
        <f>ROUNDUP(M26*0.75,2)</f>
        <v>1.1300000000000001</v>
      </c>
      <c r="O26" s="61"/>
      <c r="P26" s="91"/>
      <c r="R26" s="276"/>
      <c r="S26" s="119"/>
      <c r="T26" s="125"/>
      <c r="U26" s="125" t="s">
        <v>70</v>
      </c>
      <c r="V26" s="126" t="s">
        <v>47</v>
      </c>
      <c r="W26" s="126" t="s">
        <v>47</v>
      </c>
      <c r="X26" s="127"/>
    </row>
    <row r="27" spans="1:24" ht="18.75" customHeight="1" thickBot="1" x14ac:dyDescent="0.2">
      <c r="A27" s="242"/>
      <c r="B27" s="54"/>
      <c r="C27" s="54"/>
      <c r="D27" s="55"/>
      <c r="E27" s="56"/>
      <c r="F27" s="56"/>
      <c r="G27" s="57"/>
      <c r="H27" s="57"/>
      <c r="I27" s="236"/>
      <c r="J27" s="236"/>
      <c r="K27" s="58" t="s">
        <v>57</v>
      </c>
      <c r="L27" s="59">
        <f>ROUNDUP((K4*M27)+(K5*M27*0.75)+(K6*(M27*2)),2)</f>
        <v>0</v>
      </c>
      <c r="M27" s="55">
        <v>1.5</v>
      </c>
      <c r="N27" s="60">
        <f>ROUNDUP(M27*0.75,2)</f>
        <v>1.1300000000000001</v>
      </c>
      <c r="O27" s="61"/>
      <c r="P27" s="91" t="s">
        <v>58</v>
      </c>
      <c r="R27" s="277"/>
      <c r="S27" s="135" t="s">
        <v>222</v>
      </c>
      <c r="T27" s="135" t="s">
        <v>223</v>
      </c>
      <c r="U27" s="135"/>
      <c r="V27" s="136">
        <v>0</v>
      </c>
      <c r="W27" s="136">
        <v>0</v>
      </c>
      <c r="X27" s="137">
        <v>0</v>
      </c>
    </row>
    <row r="28" spans="1:24" ht="18.75" customHeight="1" x14ac:dyDescent="0.15">
      <c r="A28" s="242"/>
      <c r="B28" s="54"/>
      <c r="C28" s="54"/>
      <c r="D28" s="55"/>
      <c r="E28" s="56"/>
      <c r="F28" s="56"/>
      <c r="G28" s="57"/>
      <c r="H28" s="57"/>
      <c r="I28" s="236"/>
      <c r="J28" s="236"/>
      <c r="K28" s="58"/>
      <c r="L28" s="59"/>
      <c r="M28" s="55"/>
      <c r="N28" s="60"/>
      <c r="O28" s="61"/>
      <c r="P28" s="91"/>
      <c r="R28" s="4"/>
      <c r="S28" s="4"/>
      <c r="T28" s="4"/>
      <c r="U28" s="4"/>
      <c r="V28" s="4"/>
      <c r="W28" s="4"/>
      <c r="X28" s="4"/>
    </row>
    <row r="29" spans="1:24" ht="18.75" customHeight="1" x14ac:dyDescent="0.15">
      <c r="A29" s="242"/>
      <c r="B29" s="62"/>
      <c r="C29" s="62"/>
      <c r="D29" s="63"/>
      <c r="E29" s="64"/>
      <c r="F29" s="64"/>
      <c r="G29" s="65"/>
      <c r="H29" s="65"/>
      <c r="I29" s="237"/>
      <c r="J29" s="237"/>
      <c r="K29" s="66"/>
      <c r="L29" s="67"/>
      <c r="M29" s="63"/>
      <c r="N29" s="68"/>
      <c r="O29" s="69"/>
      <c r="P29" s="92"/>
      <c r="R29" s="4"/>
      <c r="S29" s="4"/>
      <c r="T29" s="4"/>
      <c r="U29" s="4"/>
      <c r="V29" s="4"/>
      <c r="W29" s="4"/>
      <c r="X29" s="4"/>
    </row>
    <row r="30" spans="1:24" ht="18.75" customHeight="1" x14ac:dyDescent="0.15">
      <c r="A30" s="242"/>
      <c r="B30" s="54" t="s">
        <v>67</v>
      </c>
      <c r="C30" s="54" t="s">
        <v>69</v>
      </c>
      <c r="D30" s="55">
        <v>20</v>
      </c>
      <c r="E30" s="56" t="s">
        <v>51</v>
      </c>
      <c r="F30" s="56">
        <f>ROUNDUP(D30*0.75,2)</f>
        <v>15</v>
      </c>
      <c r="G30" s="57">
        <f>ROUNDUP((K4*D30)+(K5*D30*0.75)+(K6*(D30*2)),0)</f>
        <v>0</v>
      </c>
      <c r="H30" s="57">
        <f>G30+(G30*15/100)</f>
        <v>0</v>
      </c>
      <c r="I30" s="238" t="s">
        <v>68</v>
      </c>
      <c r="J30" s="239"/>
      <c r="K30" s="58" t="s">
        <v>60</v>
      </c>
      <c r="L30" s="59">
        <f>ROUNDUP((K4*M30)+(K5*M30*0.75)+(K6*(M30*2)),2)</f>
        <v>0</v>
      </c>
      <c r="M30" s="55">
        <v>100</v>
      </c>
      <c r="N30" s="60">
        <f>ROUNDUP(M30*0.75,2)</f>
        <v>75</v>
      </c>
      <c r="O30" s="61"/>
      <c r="P30" s="91"/>
      <c r="R30" s="4"/>
      <c r="S30" s="4"/>
      <c r="T30" s="4"/>
      <c r="U30" s="4"/>
      <c r="V30" s="4"/>
      <c r="W30" s="4"/>
      <c r="X30" s="4"/>
    </row>
    <row r="31" spans="1:24" ht="18.75" customHeight="1" x14ac:dyDescent="0.15">
      <c r="A31" s="242"/>
      <c r="B31" s="54"/>
      <c r="C31" s="54" t="s">
        <v>71</v>
      </c>
      <c r="D31" s="55">
        <v>3</v>
      </c>
      <c r="E31" s="56" t="s">
        <v>51</v>
      </c>
      <c r="F31" s="56">
        <f>ROUNDUP(D31*0.75,2)</f>
        <v>2.25</v>
      </c>
      <c r="G31" s="57">
        <f>ROUNDUP((K4*D31)+(K5*D31*0.75)+(K6*(D31*2)),0)</f>
        <v>0</v>
      </c>
      <c r="H31" s="57">
        <f>G31</f>
        <v>0</v>
      </c>
      <c r="I31" s="236"/>
      <c r="J31" s="236"/>
      <c r="K31" s="58" t="s">
        <v>70</v>
      </c>
      <c r="L31" s="59">
        <f>ROUNDUP((K4*M31)+(K5*M31*0.75)+(K6*(M31*2)),2)</f>
        <v>0</v>
      </c>
      <c r="M31" s="55">
        <v>3</v>
      </c>
      <c r="N31" s="60">
        <f>ROUNDUP(M31*0.75,2)</f>
        <v>2.25</v>
      </c>
      <c r="O31" s="61"/>
      <c r="P31" s="91"/>
      <c r="R31" s="4"/>
      <c r="S31" s="4"/>
      <c r="T31" s="4"/>
      <c r="U31" s="4"/>
      <c r="V31" s="4"/>
      <c r="W31" s="4"/>
      <c r="X31" s="4"/>
    </row>
    <row r="32" spans="1:24" ht="18.75" customHeight="1" x14ac:dyDescent="0.15">
      <c r="A32" s="242"/>
      <c r="B32" s="54"/>
      <c r="C32" s="54"/>
      <c r="D32" s="55"/>
      <c r="E32" s="56"/>
      <c r="F32" s="56"/>
      <c r="G32" s="57"/>
      <c r="H32" s="57"/>
      <c r="I32" s="236"/>
      <c r="J32" s="236"/>
      <c r="K32" s="58"/>
      <c r="L32" s="59"/>
      <c r="M32" s="55"/>
      <c r="N32" s="60"/>
      <c r="O32" s="61"/>
      <c r="P32" s="91"/>
      <c r="R32" s="4"/>
      <c r="S32" s="4"/>
      <c r="T32" s="4"/>
      <c r="U32" s="4"/>
      <c r="V32" s="4"/>
      <c r="W32" s="4"/>
      <c r="X32" s="4"/>
    </row>
    <row r="33" spans="1:24" ht="18.75" customHeight="1" x14ac:dyDescent="0.15">
      <c r="A33" s="242"/>
      <c r="B33" s="62"/>
      <c r="C33" s="62"/>
      <c r="D33" s="63"/>
      <c r="E33" s="64"/>
      <c r="F33" s="64"/>
      <c r="G33" s="65"/>
      <c r="H33" s="65"/>
      <c r="I33" s="237"/>
      <c r="J33" s="237"/>
      <c r="K33" s="66"/>
      <c r="L33" s="67"/>
      <c r="M33" s="63"/>
      <c r="N33" s="68"/>
      <c r="O33" s="69"/>
      <c r="P33" s="92"/>
      <c r="R33" s="4"/>
      <c r="S33" s="4"/>
      <c r="T33" s="4"/>
      <c r="U33" s="4"/>
      <c r="V33" s="4"/>
      <c r="W33" s="4"/>
      <c r="X33" s="4"/>
    </row>
    <row r="34" spans="1:24" ht="18.75" customHeight="1" x14ac:dyDescent="0.15">
      <c r="A34" s="242"/>
      <c r="B34" s="54" t="s">
        <v>72</v>
      </c>
      <c r="C34" s="54" t="s">
        <v>74</v>
      </c>
      <c r="D34" s="80">
        <v>0.25</v>
      </c>
      <c r="E34" s="56" t="s">
        <v>75</v>
      </c>
      <c r="F34" s="56">
        <f>ROUNDUP(D34*0.75,2)</f>
        <v>0.19</v>
      </c>
      <c r="G34" s="57">
        <f>ROUNDUP((K4*D34)+(K5*D34*0.75)+(K6*(D34*2)),0)</f>
        <v>0</v>
      </c>
      <c r="H34" s="57">
        <f>G34</f>
        <v>0</v>
      </c>
      <c r="I34" s="238" t="s">
        <v>73</v>
      </c>
      <c r="J34" s="239"/>
      <c r="K34" s="58"/>
      <c r="L34" s="59"/>
      <c r="M34" s="55"/>
      <c r="N34" s="60"/>
      <c r="O34" s="61"/>
      <c r="P34" s="91"/>
      <c r="R34" s="4"/>
      <c r="S34" s="4"/>
      <c r="T34" s="4"/>
      <c r="U34" s="4"/>
      <c r="V34" s="4"/>
      <c r="W34" s="4"/>
      <c r="X34" s="4"/>
    </row>
    <row r="35" spans="1:24" ht="18.75" customHeight="1" x14ac:dyDescent="0.15">
      <c r="A35" s="242"/>
      <c r="B35" s="54"/>
      <c r="C35" s="54"/>
      <c r="D35" s="55"/>
      <c r="E35" s="56"/>
      <c r="F35" s="56"/>
      <c r="G35" s="57"/>
      <c r="H35" s="57"/>
      <c r="I35" s="236"/>
      <c r="J35" s="236"/>
      <c r="K35" s="58"/>
      <c r="L35" s="59"/>
      <c r="M35" s="55"/>
      <c r="N35" s="60"/>
      <c r="O35" s="61"/>
      <c r="P35" s="91"/>
      <c r="R35" s="4"/>
      <c r="S35" s="4"/>
      <c r="T35" s="4"/>
      <c r="U35" s="4"/>
      <c r="V35" s="4"/>
      <c r="W35" s="4"/>
      <c r="X35" s="4"/>
    </row>
    <row r="36" spans="1:24" ht="18.75" customHeight="1" thickBot="1" x14ac:dyDescent="0.2">
      <c r="A36" s="243"/>
      <c r="B36" s="82"/>
      <c r="C36" s="82"/>
      <c r="D36" s="83"/>
      <c r="E36" s="84"/>
      <c r="F36" s="84"/>
      <c r="G36" s="85"/>
      <c r="H36" s="85"/>
      <c r="I36" s="240"/>
      <c r="J36" s="240"/>
      <c r="K36" s="86"/>
      <c r="L36" s="87"/>
      <c r="M36" s="83"/>
      <c r="N36" s="88"/>
      <c r="O36" s="89"/>
      <c r="P36" s="93"/>
      <c r="R36" s="4"/>
      <c r="S36" s="4"/>
      <c r="T36" s="4"/>
      <c r="U36" s="4"/>
      <c r="V36" s="4"/>
      <c r="W36" s="4"/>
      <c r="X36" s="4"/>
    </row>
    <row r="37" spans="1:24" ht="18.75" customHeight="1" x14ac:dyDescent="0.15">
      <c r="R37" s="4"/>
      <c r="S37" s="4"/>
      <c r="T37" s="4"/>
      <c r="U37" s="4"/>
      <c r="V37" s="4"/>
      <c r="W37" s="4"/>
      <c r="X37" s="4"/>
    </row>
    <row r="38" spans="1:24" ht="18.75" customHeight="1" x14ac:dyDescent="0.15">
      <c r="R38" s="4"/>
      <c r="S38" s="4"/>
      <c r="T38" s="4"/>
      <c r="U38" s="4"/>
      <c r="V38" s="4"/>
      <c r="W38" s="4"/>
      <c r="X38" s="4"/>
    </row>
    <row r="39" spans="1:24" ht="18.75" customHeight="1" x14ac:dyDescent="0.15">
      <c r="R39" s="4"/>
      <c r="S39" s="4"/>
      <c r="T39" s="4"/>
      <c r="U39" s="4"/>
      <c r="V39" s="4"/>
      <c r="W39" s="4"/>
      <c r="X39" s="4"/>
    </row>
    <row r="40" spans="1:24" ht="18.75" customHeight="1" x14ac:dyDescent="0.15">
      <c r="R40" s="4"/>
      <c r="S40" s="4"/>
      <c r="T40" s="4"/>
      <c r="U40" s="4"/>
      <c r="V40" s="4"/>
      <c r="W40" s="4"/>
      <c r="X40" s="4"/>
    </row>
    <row r="41" spans="1:24" ht="18.75" customHeight="1" x14ac:dyDescent="0.15">
      <c r="R41" s="4"/>
      <c r="S41" s="4"/>
      <c r="T41" s="4"/>
      <c r="U41" s="4"/>
      <c r="V41" s="4"/>
      <c r="W41" s="4"/>
      <c r="X41" s="4"/>
    </row>
    <row r="42" spans="1:24" ht="18.75" customHeight="1" x14ac:dyDescent="0.15">
      <c r="S42" s="143"/>
      <c r="T42" s="143"/>
      <c r="U42" s="143"/>
      <c r="V42" s="144"/>
      <c r="W42" s="144"/>
      <c r="X42" s="144"/>
    </row>
    <row r="43" spans="1:24" ht="18.75" customHeight="1" x14ac:dyDescent="0.15">
      <c r="S43" s="143"/>
      <c r="T43" s="143"/>
      <c r="U43" s="143"/>
      <c r="V43" s="144"/>
      <c r="W43" s="144"/>
      <c r="X43" s="144"/>
    </row>
    <row r="44" spans="1:24" ht="18.75" customHeight="1" x14ac:dyDescent="0.15">
      <c r="S44" s="143"/>
      <c r="T44" s="143"/>
      <c r="U44" s="143"/>
      <c r="V44" s="144"/>
      <c r="W44" s="144"/>
      <c r="X44" s="144"/>
    </row>
    <row r="45" spans="1:24" ht="18.75" customHeight="1" x14ac:dyDescent="0.15">
      <c r="S45" s="143"/>
      <c r="T45" s="143"/>
      <c r="U45" s="143"/>
      <c r="V45" s="144"/>
      <c r="W45" s="144"/>
      <c r="X45" s="144"/>
    </row>
    <row r="46" spans="1:24" ht="18.75" customHeight="1" x14ac:dyDescent="0.15">
      <c r="S46" s="143"/>
      <c r="T46" s="143"/>
      <c r="U46" s="143"/>
      <c r="V46" s="144"/>
      <c r="W46" s="144"/>
      <c r="X46" s="144"/>
    </row>
    <row r="47" spans="1:24" ht="18.75" customHeight="1" x14ac:dyDescent="0.15">
      <c r="S47" s="143"/>
      <c r="T47" s="143"/>
      <c r="U47" s="143"/>
      <c r="V47" s="144"/>
      <c r="W47" s="144"/>
      <c r="X47" s="144"/>
    </row>
    <row r="48" spans="1:24" ht="18.75" customHeight="1" x14ac:dyDescent="0.15">
      <c r="S48" s="143"/>
      <c r="T48" s="143"/>
      <c r="U48" s="143"/>
      <c r="V48" s="144"/>
      <c r="W48" s="144"/>
      <c r="X48" s="144"/>
    </row>
    <row r="49" spans="19:24" ht="18.75" customHeight="1" x14ac:dyDescent="0.15">
      <c r="S49" s="143"/>
      <c r="T49" s="143"/>
      <c r="U49" s="143"/>
      <c r="V49" s="144"/>
      <c r="W49" s="144"/>
      <c r="X49" s="144"/>
    </row>
    <row r="50" spans="19:24" ht="18.75" customHeight="1" x14ac:dyDescent="0.15">
      <c r="S50" s="143"/>
      <c r="T50" s="143"/>
      <c r="U50" s="143"/>
      <c r="V50" s="144"/>
      <c r="W50" s="144"/>
      <c r="X50" s="144"/>
    </row>
    <row r="51" spans="19:24" ht="18.75" customHeight="1" x14ac:dyDescent="0.15">
      <c r="S51" s="143"/>
      <c r="T51" s="143"/>
      <c r="U51" s="143"/>
      <c r="V51" s="144"/>
      <c r="W51" s="144"/>
      <c r="X51" s="144"/>
    </row>
    <row r="52" spans="19:24" ht="18.75" customHeight="1" x14ac:dyDescent="0.15">
      <c r="S52" s="143"/>
      <c r="T52" s="143"/>
      <c r="U52" s="143"/>
      <c r="V52" s="144"/>
      <c r="W52" s="144"/>
      <c r="X52" s="144"/>
    </row>
    <row r="53" spans="19:24" ht="18.75" customHeight="1" x14ac:dyDescent="0.15">
      <c r="S53" s="143"/>
      <c r="T53" s="143"/>
      <c r="U53" s="143"/>
      <c r="V53" s="144"/>
      <c r="W53" s="144"/>
      <c r="X53" s="144"/>
    </row>
    <row r="54" spans="19:24" ht="18.75" customHeight="1" x14ac:dyDescent="0.15">
      <c r="S54" s="143"/>
      <c r="T54" s="143"/>
      <c r="U54" s="143"/>
      <c r="V54" s="144"/>
      <c r="W54" s="144"/>
      <c r="X54" s="144"/>
    </row>
    <row r="55" spans="19:24" ht="18.75" customHeight="1" x14ac:dyDescent="0.15">
      <c r="S55" s="143"/>
      <c r="T55" s="143"/>
      <c r="U55" s="143"/>
      <c r="V55" s="144"/>
      <c r="W55" s="144"/>
      <c r="X55" s="144"/>
    </row>
    <row r="56" spans="19:24" ht="18.75" customHeight="1" x14ac:dyDescent="0.15">
      <c r="S56" s="143"/>
      <c r="T56" s="143"/>
      <c r="U56" s="143"/>
      <c r="V56" s="144"/>
      <c r="W56" s="144"/>
      <c r="X56" s="144"/>
    </row>
    <row r="57" spans="19:24" ht="18.75" customHeight="1" x14ac:dyDescent="0.15">
      <c r="S57" s="143"/>
      <c r="T57" s="143"/>
      <c r="U57" s="143"/>
      <c r="V57" s="144"/>
      <c r="W57" s="144"/>
      <c r="X57" s="144"/>
    </row>
  </sheetData>
  <mergeCells count="17">
    <mergeCell ref="I30:J33"/>
    <mergeCell ref="I34:J36"/>
    <mergeCell ref="A9:A36"/>
    <mergeCell ref="R9:R27"/>
    <mergeCell ref="I8:J8"/>
    <mergeCell ref="K8:L8"/>
    <mergeCell ref="I9:J11"/>
    <mergeCell ref="I12:J22"/>
    <mergeCell ref="I23:J29"/>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71"/>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0</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17" t="s">
        <v>213</v>
      </c>
      <c r="S5" s="217"/>
      <c r="T5" s="217"/>
      <c r="U5" s="217"/>
      <c r="V5" s="217"/>
    </row>
    <row r="6" spans="1:24" ht="30" customHeight="1" x14ac:dyDescent="0.15">
      <c r="A6" s="1"/>
      <c r="B6" s="1"/>
      <c r="C6" s="2"/>
      <c r="D6" s="5"/>
      <c r="E6" s="2"/>
      <c r="F6" s="6"/>
      <c r="G6" s="16"/>
      <c r="H6" s="16"/>
      <c r="I6" s="2"/>
      <c r="J6" s="12" t="s">
        <v>9</v>
      </c>
      <c r="K6" s="13"/>
      <c r="L6" s="14"/>
      <c r="M6" s="14"/>
      <c r="N6" s="15"/>
      <c r="O6" s="221" t="s">
        <v>10</v>
      </c>
      <c r="P6" s="222"/>
      <c r="Q6" s="17"/>
      <c r="R6" s="211" t="s">
        <v>11</v>
      </c>
      <c r="S6" s="212"/>
      <c r="T6" s="213"/>
      <c r="U6" s="107" t="s">
        <v>12</v>
      </c>
      <c r="V6" s="107" t="s">
        <v>13</v>
      </c>
      <c r="W6" s="107" t="s">
        <v>14</v>
      </c>
      <c r="X6" s="108" t="s">
        <v>15</v>
      </c>
    </row>
    <row r="7" spans="1:24" ht="24" customHeight="1" thickBot="1" x14ac:dyDescent="0.3">
      <c r="A7" s="223" t="s">
        <v>35</v>
      </c>
      <c r="B7" s="224"/>
      <c r="C7" s="224"/>
      <c r="D7" s="224"/>
      <c r="E7" s="224"/>
      <c r="F7" s="20"/>
      <c r="G7" s="20"/>
      <c r="H7" s="20"/>
      <c r="I7" s="4"/>
      <c r="J7" s="4"/>
      <c r="K7" s="21"/>
      <c r="L7" s="22"/>
      <c r="M7" s="3"/>
      <c r="N7" s="3"/>
      <c r="O7" s="225" t="s">
        <v>16</v>
      </c>
      <c r="P7" s="226"/>
      <c r="Q7" s="23"/>
      <c r="R7" s="214"/>
      <c r="S7" s="215"/>
      <c r="T7" s="216"/>
      <c r="U7" s="109" t="s">
        <v>17</v>
      </c>
      <c r="V7" s="109" t="s">
        <v>214</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27"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28"/>
      <c r="S10" s="116" t="s">
        <v>250</v>
      </c>
      <c r="T10" s="116" t="s">
        <v>42</v>
      </c>
      <c r="U10" s="116"/>
      <c r="V10" s="117">
        <v>20</v>
      </c>
      <c r="W10" s="117">
        <v>15</v>
      </c>
      <c r="X10" s="118">
        <v>15</v>
      </c>
    </row>
    <row r="11" spans="1:24" ht="18.75" customHeight="1" x14ac:dyDescent="0.15">
      <c r="A11" s="242"/>
      <c r="B11" s="62"/>
      <c r="C11" s="62"/>
      <c r="D11" s="63"/>
      <c r="E11" s="64"/>
      <c r="F11" s="64"/>
      <c r="G11" s="65"/>
      <c r="H11" s="65"/>
      <c r="I11" s="237"/>
      <c r="J11" s="237"/>
      <c r="K11" s="66"/>
      <c r="L11" s="67"/>
      <c r="M11" s="63"/>
      <c r="N11" s="68"/>
      <c r="O11" s="69"/>
      <c r="P11" s="92"/>
      <c r="R11" s="228"/>
      <c r="S11" s="119"/>
      <c r="T11" s="151" t="s">
        <v>65</v>
      </c>
      <c r="U11" s="120"/>
      <c r="V11" s="121">
        <v>10</v>
      </c>
      <c r="W11" s="121">
        <v>10</v>
      </c>
      <c r="X11" s="122">
        <v>10</v>
      </c>
    </row>
    <row r="12" spans="1:24" ht="18.75" customHeight="1" x14ac:dyDescent="0.15">
      <c r="A12" s="242"/>
      <c r="B12" s="54" t="s">
        <v>40</v>
      </c>
      <c r="C12" s="54" t="s">
        <v>42</v>
      </c>
      <c r="D12" s="55">
        <v>20</v>
      </c>
      <c r="E12" s="56" t="s">
        <v>51</v>
      </c>
      <c r="F12" s="56">
        <f>ROUNDUP(D12*0.75,2)</f>
        <v>15</v>
      </c>
      <c r="G12" s="57">
        <f>ROUNDUP((K4*D12)+(K5*D12*0.75)+(K6*(D12*2)),0)</f>
        <v>0</v>
      </c>
      <c r="H12" s="57">
        <f>G12+(G12*6/100)</f>
        <v>0</v>
      </c>
      <c r="I12" s="238" t="s">
        <v>41</v>
      </c>
      <c r="J12" s="239"/>
      <c r="K12" s="58" t="s">
        <v>45</v>
      </c>
      <c r="L12" s="59">
        <f>ROUNDUP((K4*M12)+(K5*M12*0.75)+(K6*(M12*2)),2)</f>
        <v>0</v>
      </c>
      <c r="M12" s="55">
        <v>2</v>
      </c>
      <c r="N12" s="60">
        <f t="shared" ref="N12:N18" si="0">ROUNDUP(M12*0.75,2)</f>
        <v>1.5</v>
      </c>
      <c r="O12" s="61"/>
      <c r="P12" s="91"/>
      <c r="R12" s="228"/>
      <c r="S12" s="119"/>
      <c r="T12" s="151" t="s">
        <v>43</v>
      </c>
      <c r="U12" s="120"/>
      <c r="V12" s="123" t="s">
        <v>215</v>
      </c>
      <c r="W12" s="123" t="s">
        <v>216</v>
      </c>
      <c r="X12" s="122"/>
    </row>
    <row r="13" spans="1:24" ht="18.75" customHeight="1" x14ac:dyDescent="0.15">
      <c r="A13" s="242"/>
      <c r="B13" s="54"/>
      <c r="C13" s="54" t="s">
        <v>52</v>
      </c>
      <c r="D13" s="55">
        <v>10</v>
      </c>
      <c r="E13" s="56" t="s">
        <v>51</v>
      </c>
      <c r="F13" s="56">
        <f>ROUNDUP(D13*0.75,2)</f>
        <v>7.5</v>
      </c>
      <c r="G13" s="57">
        <f>ROUNDUP((K4*D13)+(K5*D13*0.75)+(K6*(D13*2)),0)</f>
        <v>0</v>
      </c>
      <c r="H13" s="57">
        <f>G13</f>
        <v>0</v>
      </c>
      <c r="I13" s="236"/>
      <c r="J13" s="236"/>
      <c r="K13" s="58" t="s">
        <v>55</v>
      </c>
      <c r="L13" s="59">
        <f>ROUNDUP((K4*M13)+(K5*M13*0.75)+(K6*(M13*2)),2)</f>
        <v>0</v>
      </c>
      <c r="M13" s="55">
        <v>1</v>
      </c>
      <c r="N13" s="60">
        <f t="shared" si="0"/>
        <v>0.75</v>
      </c>
      <c r="O13" s="61"/>
      <c r="P13" s="91"/>
      <c r="R13" s="228"/>
      <c r="S13" s="119"/>
      <c r="T13" s="151"/>
      <c r="U13" s="120" t="s">
        <v>217</v>
      </c>
      <c r="V13" s="121" t="s">
        <v>50</v>
      </c>
      <c r="W13" s="121" t="s">
        <v>50</v>
      </c>
      <c r="X13" s="122"/>
    </row>
    <row r="14" spans="1:24" ht="18.75" customHeight="1" x14ac:dyDescent="0.15">
      <c r="A14" s="242"/>
      <c r="B14" s="54"/>
      <c r="C14" s="54" t="s">
        <v>43</v>
      </c>
      <c r="D14" s="55">
        <v>1</v>
      </c>
      <c r="E14" s="56" t="s">
        <v>54</v>
      </c>
      <c r="F14" s="56">
        <f>ROUNDUP(D14*0.75,2)</f>
        <v>0.75</v>
      </c>
      <c r="G14" s="57">
        <f>ROUNDUP((K4*D14)+(K5*D14*0.75)+(K6*(D14*2)),0)</f>
        <v>0</v>
      </c>
      <c r="H14" s="57">
        <f>G14</f>
        <v>0</v>
      </c>
      <c r="I14" s="236"/>
      <c r="J14" s="236"/>
      <c r="K14" s="58" t="s">
        <v>56</v>
      </c>
      <c r="L14" s="59">
        <f>ROUNDUP((K4*M14)+(K5*M14*0.75)+(K6*(M14*2)),2)</f>
        <v>0</v>
      </c>
      <c r="M14" s="55">
        <v>0.1</v>
      </c>
      <c r="N14" s="60">
        <f t="shared" si="0"/>
        <v>0.08</v>
      </c>
      <c r="O14" s="61" t="s">
        <v>53</v>
      </c>
      <c r="P14" s="91"/>
      <c r="R14" s="228"/>
      <c r="S14" s="119"/>
      <c r="T14" s="124"/>
      <c r="U14" s="120" t="s">
        <v>218</v>
      </c>
      <c r="V14" s="121" t="s">
        <v>47</v>
      </c>
      <c r="W14" s="121" t="s">
        <v>47</v>
      </c>
      <c r="X14" s="122"/>
    </row>
    <row r="15" spans="1:24" ht="18.75" customHeight="1" x14ac:dyDescent="0.15">
      <c r="A15" s="242"/>
      <c r="B15" s="54"/>
      <c r="C15" s="54"/>
      <c r="D15" s="55"/>
      <c r="E15" s="56"/>
      <c r="F15" s="56"/>
      <c r="G15" s="57"/>
      <c r="H15" s="57"/>
      <c r="I15" s="236"/>
      <c r="J15" s="236"/>
      <c r="K15" s="58" t="s">
        <v>57</v>
      </c>
      <c r="L15" s="59">
        <f>ROUNDUP((K4*M15)+(K5*M15*0.75)+(K6*(M15*2)),2)</f>
        <v>0</v>
      </c>
      <c r="M15" s="55">
        <v>0.5</v>
      </c>
      <c r="N15" s="60">
        <f t="shared" si="0"/>
        <v>0.38</v>
      </c>
      <c r="O15" s="61"/>
      <c r="P15" s="91" t="s">
        <v>58</v>
      </c>
      <c r="R15" s="228"/>
      <c r="S15" s="119"/>
      <c r="T15" s="124"/>
      <c r="U15" s="120" t="s">
        <v>219</v>
      </c>
      <c r="V15" s="121" t="s">
        <v>47</v>
      </c>
      <c r="W15" s="121" t="s">
        <v>47</v>
      </c>
      <c r="X15" s="122"/>
    </row>
    <row r="16" spans="1:24" ht="18.75" customHeight="1" x14ac:dyDescent="0.15">
      <c r="A16" s="242"/>
      <c r="B16" s="54"/>
      <c r="C16" s="54"/>
      <c r="D16" s="55"/>
      <c r="E16" s="56"/>
      <c r="F16" s="56"/>
      <c r="G16" s="57"/>
      <c r="H16" s="57"/>
      <c r="I16" s="236"/>
      <c r="J16" s="236"/>
      <c r="K16" s="58" t="s">
        <v>59</v>
      </c>
      <c r="L16" s="59">
        <f>ROUNDUP((K4*M16)+(K5*M16*0.75)+(K6*(M16*2)),2)</f>
        <v>0</v>
      </c>
      <c r="M16" s="55">
        <v>0.3</v>
      </c>
      <c r="N16" s="60">
        <f t="shared" si="0"/>
        <v>0.23</v>
      </c>
      <c r="O16" s="61"/>
      <c r="P16" s="91"/>
      <c r="R16" s="228"/>
      <c r="S16" s="119"/>
      <c r="T16" s="124"/>
      <c r="U16" s="125"/>
      <c r="V16" s="126"/>
      <c r="W16" s="126"/>
      <c r="X16" s="127"/>
    </row>
    <row r="17" spans="1:24" ht="18.75" customHeight="1" x14ac:dyDescent="0.15">
      <c r="A17" s="242"/>
      <c r="B17" s="54"/>
      <c r="C17" s="54"/>
      <c r="D17" s="55"/>
      <c r="E17" s="56"/>
      <c r="F17" s="56"/>
      <c r="G17" s="57"/>
      <c r="H17" s="57"/>
      <c r="I17" s="236"/>
      <c r="J17" s="236"/>
      <c r="K17" s="58" t="s">
        <v>60</v>
      </c>
      <c r="L17" s="59">
        <f>ROUNDUP((K4*M17)+(K5*M17*0.75)+(K6*(M17*2)),2)</f>
        <v>0</v>
      </c>
      <c r="M17" s="55">
        <v>5</v>
      </c>
      <c r="N17" s="60">
        <f t="shared" si="0"/>
        <v>3.75</v>
      </c>
      <c r="O17" s="61"/>
      <c r="P17" s="91"/>
      <c r="R17" s="228"/>
      <c r="S17" s="119"/>
      <c r="T17" s="124"/>
      <c r="U17" s="125"/>
      <c r="V17" s="126"/>
      <c r="W17" s="126"/>
      <c r="X17" s="127"/>
    </row>
    <row r="18" spans="1:24" ht="18.75" customHeight="1" x14ac:dyDescent="0.15">
      <c r="A18" s="242"/>
      <c r="B18" s="54"/>
      <c r="C18" s="54"/>
      <c r="D18" s="55"/>
      <c r="E18" s="56"/>
      <c r="F18" s="56"/>
      <c r="G18" s="57"/>
      <c r="H18" s="57"/>
      <c r="I18" s="236"/>
      <c r="J18" s="236"/>
      <c r="K18" s="58" t="s">
        <v>45</v>
      </c>
      <c r="L18" s="59">
        <f>ROUNDUP((K4*M18)+(K5*M18*0.75)+(K6*(M18*2)),2)</f>
        <v>0</v>
      </c>
      <c r="M18" s="55">
        <v>1</v>
      </c>
      <c r="N18" s="60">
        <f t="shared" si="0"/>
        <v>0.75</v>
      </c>
      <c r="O18" s="61"/>
      <c r="P18" s="91"/>
      <c r="R18" s="228"/>
      <c r="S18" s="128" t="s">
        <v>220</v>
      </c>
      <c r="T18" s="129" t="s">
        <v>63</v>
      </c>
      <c r="U18" s="128"/>
      <c r="V18" s="130">
        <v>10</v>
      </c>
      <c r="W18" s="130">
        <v>5</v>
      </c>
      <c r="X18" s="131"/>
    </row>
    <row r="19" spans="1:24" ht="18.75" customHeight="1" x14ac:dyDescent="0.15">
      <c r="A19" s="242"/>
      <c r="B19" s="54"/>
      <c r="C19" s="54"/>
      <c r="D19" s="55"/>
      <c r="E19" s="56"/>
      <c r="F19" s="56"/>
      <c r="G19" s="57"/>
      <c r="H19" s="57"/>
      <c r="I19" s="236"/>
      <c r="J19" s="236"/>
      <c r="K19" s="58"/>
      <c r="L19" s="59"/>
      <c r="M19" s="55"/>
      <c r="N19" s="60"/>
      <c r="O19" s="61"/>
      <c r="P19" s="91"/>
      <c r="R19" s="228"/>
      <c r="S19" s="151"/>
      <c r="T19" s="120" t="s">
        <v>64</v>
      </c>
      <c r="U19" s="120"/>
      <c r="V19" s="121">
        <v>30</v>
      </c>
      <c r="W19" s="121">
        <v>25</v>
      </c>
      <c r="X19" s="122">
        <v>20</v>
      </c>
    </row>
    <row r="20" spans="1:24" ht="18.75" customHeight="1" x14ac:dyDescent="0.15">
      <c r="A20" s="242"/>
      <c r="B20" s="54"/>
      <c r="C20" s="54"/>
      <c r="D20" s="55"/>
      <c r="E20" s="56"/>
      <c r="F20" s="56"/>
      <c r="G20" s="57"/>
      <c r="H20" s="57"/>
      <c r="I20" s="236"/>
      <c r="J20" s="236"/>
      <c r="K20" s="58"/>
      <c r="L20" s="59"/>
      <c r="M20" s="55"/>
      <c r="N20" s="60"/>
      <c r="O20" s="61"/>
      <c r="P20" s="91"/>
      <c r="R20" s="228"/>
      <c r="S20" s="151"/>
      <c r="T20" s="120"/>
      <c r="U20" s="120" t="s">
        <v>217</v>
      </c>
      <c r="V20" s="121" t="s">
        <v>50</v>
      </c>
      <c r="W20" s="121" t="s">
        <v>50</v>
      </c>
      <c r="X20" s="122"/>
    </row>
    <row r="21" spans="1:24" ht="18.75" customHeight="1" x14ac:dyDescent="0.15">
      <c r="A21" s="242"/>
      <c r="B21" s="54"/>
      <c r="C21" s="54"/>
      <c r="D21" s="55"/>
      <c r="E21" s="56"/>
      <c r="F21" s="56"/>
      <c r="G21" s="57"/>
      <c r="H21" s="57"/>
      <c r="I21" s="236"/>
      <c r="J21" s="236"/>
      <c r="K21" s="58"/>
      <c r="L21" s="59"/>
      <c r="M21" s="55"/>
      <c r="N21" s="60"/>
      <c r="O21" s="61"/>
      <c r="P21" s="91"/>
      <c r="R21" s="228"/>
      <c r="S21" s="119"/>
      <c r="T21" s="124"/>
      <c r="U21" s="120" t="s">
        <v>218</v>
      </c>
      <c r="V21" s="121" t="s">
        <v>47</v>
      </c>
      <c r="W21" s="121" t="s">
        <v>47</v>
      </c>
      <c r="X21" s="122"/>
    </row>
    <row r="22" spans="1:24" ht="18.75" customHeight="1" x14ac:dyDescent="0.15">
      <c r="A22" s="242"/>
      <c r="B22" s="62"/>
      <c r="C22" s="62"/>
      <c r="D22" s="63"/>
      <c r="E22" s="64"/>
      <c r="F22" s="64"/>
      <c r="G22" s="65"/>
      <c r="H22" s="65"/>
      <c r="I22" s="237"/>
      <c r="J22" s="237"/>
      <c r="K22" s="66"/>
      <c r="L22" s="67"/>
      <c r="M22" s="63"/>
      <c r="N22" s="68"/>
      <c r="O22" s="69"/>
      <c r="P22" s="92"/>
      <c r="R22" s="228"/>
      <c r="S22" s="119"/>
      <c r="T22" s="124"/>
      <c r="U22" s="120" t="s">
        <v>219</v>
      </c>
      <c r="V22" s="121" t="s">
        <v>47</v>
      </c>
      <c r="W22" s="121" t="s">
        <v>47</v>
      </c>
      <c r="X22" s="122"/>
    </row>
    <row r="23" spans="1:24" ht="18.75" customHeight="1" x14ac:dyDescent="0.15">
      <c r="A23" s="242"/>
      <c r="B23" s="54" t="s">
        <v>61</v>
      </c>
      <c r="C23" s="54" t="s">
        <v>63</v>
      </c>
      <c r="D23" s="55">
        <v>20</v>
      </c>
      <c r="E23" s="56" t="s">
        <v>51</v>
      </c>
      <c r="F23" s="56">
        <f>ROUNDUP(D23*0.75,2)</f>
        <v>15</v>
      </c>
      <c r="G23" s="57">
        <f>ROUNDUP((K4*D23)+(K5*D23*0.75)+(K6*(D23*2)),0)</f>
        <v>0</v>
      </c>
      <c r="H23" s="57">
        <f>G23</f>
        <v>0</v>
      </c>
      <c r="I23" s="238" t="s">
        <v>62</v>
      </c>
      <c r="J23" s="239"/>
      <c r="K23" s="58" t="s">
        <v>45</v>
      </c>
      <c r="L23" s="59">
        <f>ROUNDUP((K4*M23)+(K5*M23*0.75)+(K6*(M23*2)),2)</f>
        <v>0</v>
      </c>
      <c r="M23" s="55">
        <v>1</v>
      </c>
      <c r="N23" s="60">
        <f>ROUNDUP(M23*0.75,2)</f>
        <v>0.75</v>
      </c>
      <c r="O23" s="61"/>
      <c r="P23" s="91"/>
      <c r="R23" s="228"/>
      <c r="S23" s="119"/>
      <c r="T23" s="124"/>
      <c r="U23" s="132"/>
      <c r="V23" s="133"/>
      <c r="W23" s="133"/>
      <c r="X23" s="134"/>
    </row>
    <row r="24" spans="1:24" ht="18.75" customHeight="1" x14ac:dyDescent="0.15">
      <c r="A24" s="242"/>
      <c r="B24" s="54"/>
      <c r="C24" s="54" t="s">
        <v>64</v>
      </c>
      <c r="D24" s="55">
        <v>30</v>
      </c>
      <c r="E24" s="56" t="s">
        <v>51</v>
      </c>
      <c r="F24" s="56">
        <f>ROUNDUP(D24*0.75,2)</f>
        <v>22.5</v>
      </c>
      <c r="G24" s="57">
        <f>ROUNDUP((K4*D24)+(K5*D24*0.75)+(K6*(D24*2)),0)</f>
        <v>0</v>
      </c>
      <c r="H24" s="57">
        <f>G24+(G24*10/100)</f>
        <v>0</v>
      </c>
      <c r="I24" s="236"/>
      <c r="J24" s="236"/>
      <c r="K24" s="58" t="s">
        <v>60</v>
      </c>
      <c r="L24" s="59">
        <f>ROUNDUP((K4*M24)+(K5*M24*0.75)+(K6*(M24*2)),2)</f>
        <v>0</v>
      </c>
      <c r="M24" s="55">
        <v>30</v>
      </c>
      <c r="N24" s="60">
        <f>ROUNDUP(M24*0.75,2)</f>
        <v>22.5</v>
      </c>
      <c r="O24" s="61"/>
      <c r="P24" s="91"/>
      <c r="R24" s="228"/>
      <c r="S24" s="116" t="s">
        <v>67</v>
      </c>
      <c r="T24" s="116" t="s">
        <v>221</v>
      </c>
      <c r="U24" s="116"/>
      <c r="V24" s="117">
        <v>20</v>
      </c>
      <c r="W24" s="117">
        <v>15</v>
      </c>
      <c r="X24" s="118">
        <v>10</v>
      </c>
    </row>
    <row r="25" spans="1:24" ht="18.75" customHeight="1" x14ac:dyDescent="0.15">
      <c r="A25" s="242"/>
      <c r="B25" s="54"/>
      <c r="C25" s="54" t="s">
        <v>65</v>
      </c>
      <c r="D25" s="55">
        <v>10</v>
      </c>
      <c r="E25" s="56" t="s">
        <v>51</v>
      </c>
      <c r="F25" s="56">
        <f>ROUNDUP(D25*0.75,2)</f>
        <v>7.5</v>
      </c>
      <c r="G25" s="57">
        <f>ROUNDUP((K4*D25)+(K5*D25*0.75)+(K6*(D25*2)),0)</f>
        <v>0</v>
      </c>
      <c r="H25" s="57">
        <f>G25+(G25*3/100)</f>
        <v>0</v>
      </c>
      <c r="I25" s="236"/>
      <c r="J25" s="236"/>
      <c r="K25" s="58" t="s">
        <v>55</v>
      </c>
      <c r="L25" s="59">
        <f>ROUNDUP((K4*M25)+(K5*M25*0.75)+(K6*(M25*2)),2)</f>
        <v>0</v>
      </c>
      <c r="M25" s="55">
        <v>2</v>
      </c>
      <c r="N25" s="60">
        <f>ROUNDUP(M25*0.75,2)</f>
        <v>1.5</v>
      </c>
      <c r="O25" s="61"/>
      <c r="P25" s="91"/>
      <c r="R25" s="228"/>
      <c r="S25" s="119"/>
      <c r="T25" s="125"/>
      <c r="U25" s="125" t="s">
        <v>49</v>
      </c>
      <c r="V25" s="126" t="s">
        <v>50</v>
      </c>
      <c r="W25" s="126" t="s">
        <v>50</v>
      </c>
      <c r="X25" s="127"/>
    </row>
    <row r="26" spans="1:24" ht="18.75" customHeight="1" x14ac:dyDescent="0.15">
      <c r="A26" s="242"/>
      <c r="B26" s="54"/>
      <c r="C26" s="54"/>
      <c r="D26" s="55"/>
      <c r="E26" s="56"/>
      <c r="F26" s="56"/>
      <c r="G26" s="57"/>
      <c r="H26" s="57"/>
      <c r="I26" s="236"/>
      <c r="J26" s="236"/>
      <c r="K26" s="58" t="s">
        <v>66</v>
      </c>
      <c r="L26" s="59">
        <f>ROUNDUP((K4*M26)+(K5*M26*0.75)+(K6*(M26*2)),2)</f>
        <v>0</v>
      </c>
      <c r="M26" s="55">
        <v>1.5</v>
      </c>
      <c r="N26" s="60">
        <f>ROUNDUP(M26*0.75,2)</f>
        <v>1.1300000000000001</v>
      </c>
      <c r="O26" s="61"/>
      <c r="P26" s="91"/>
      <c r="R26" s="228"/>
      <c r="S26" s="119"/>
      <c r="T26" s="125"/>
      <c r="U26" s="125" t="s">
        <v>70</v>
      </c>
      <c r="V26" s="126" t="s">
        <v>47</v>
      </c>
      <c r="W26" s="126" t="s">
        <v>47</v>
      </c>
      <c r="X26" s="127"/>
    </row>
    <row r="27" spans="1:24" ht="18.75" customHeight="1" thickBot="1" x14ac:dyDescent="0.2">
      <c r="A27" s="242"/>
      <c r="B27" s="54"/>
      <c r="C27" s="54"/>
      <c r="D27" s="55"/>
      <c r="E27" s="56"/>
      <c r="F27" s="56"/>
      <c r="G27" s="57"/>
      <c r="H27" s="57"/>
      <c r="I27" s="236"/>
      <c r="J27" s="236"/>
      <c r="K27" s="58" t="s">
        <v>57</v>
      </c>
      <c r="L27" s="59">
        <f>ROUNDUP((K4*M27)+(K5*M27*0.75)+(K6*(M27*2)),2)</f>
        <v>0</v>
      </c>
      <c r="M27" s="55">
        <v>1.5</v>
      </c>
      <c r="N27" s="60">
        <f>ROUNDUP(M27*0.75,2)</f>
        <v>1.1300000000000001</v>
      </c>
      <c r="O27" s="61"/>
      <c r="P27" s="91" t="s">
        <v>58</v>
      </c>
      <c r="R27" s="229"/>
      <c r="S27" s="135" t="s">
        <v>222</v>
      </c>
      <c r="T27" s="135" t="s">
        <v>223</v>
      </c>
      <c r="U27" s="135"/>
      <c r="V27" s="136">
        <v>0</v>
      </c>
      <c r="W27" s="136">
        <v>0</v>
      </c>
      <c r="X27" s="137">
        <v>0</v>
      </c>
    </row>
    <row r="28" spans="1:24" ht="18.75" customHeight="1" x14ac:dyDescent="0.15">
      <c r="A28" s="242"/>
      <c r="B28" s="54"/>
      <c r="C28" s="54"/>
      <c r="D28" s="55"/>
      <c r="E28" s="56"/>
      <c r="F28" s="56"/>
      <c r="G28" s="57"/>
      <c r="H28" s="57"/>
      <c r="I28" s="236"/>
      <c r="J28" s="236"/>
      <c r="K28" s="58"/>
      <c r="L28" s="59"/>
      <c r="M28" s="55"/>
      <c r="N28" s="60"/>
      <c r="O28" s="61"/>
      <c r="P28" s="91"/>
      <c r="R28" s="4"/>
      <c r="S28" s="4"/>
      <c r="T28" s="4"/>
      <c r="U28" s="4"/>
      <c r="V28" s="4"/>
      <c r="W28" s="4"/>
      <c r="X28" s="4"/>
    </row>
    <row r="29" spans="1:24" ht="18.75" customHeight="1" x14ac:dyDescent="0.15">
      <c r="A29" s="242"/>
      <c r="B29" s="62"/>
      <c r="C29" s="62"/>
      <c r="D29" s="63"/>
      <c r="E29" s="64"/>
      <c r="F29" s="64"/>
      <c r="G29" s="65"/>
      <c r="H29" s="65"/>
      <c r="I29" s="237"/>
      <c r="J29" s="237"/>
      <c r="K29" s="66"/>
      <c r="L29" s="67"/>
      <c r="M29" s="63"/>
      <c r="N29" s="68"/>
      <c r="O29" s="69"/>
      <c r="P29" s="92"/>
      <c r="R29" s="4"/>
      <c r="S29" s="4"/>
      <c r="T29" s="4"/>
      <c r="U29" s="4"/>
      <c r="V29" s="4"/>
      <c r="W29" s="4"/>
      <c r="X29" s="4"/>
    </row>
    <row r="30" spans="1:24" ht="18.75" customHeight="1" x14ac:dyDescent="0.15">
      <c r="A30" s="242"/>
      <c r="B30" s="54" t="s">
        <v>67</v>
      </c>
      <c r="C30" s="54" t="s">
        <v>69</v>
      </c>
      <c r="D30" s="55">
        <v>20</v>
      </c>
      <c r="E30" s="56" t="s">
        <v>51</v>
      </c>
      <c r="F30" s="56">
        <f>ROUNDUP(D30*0.75,2)</f>
        <v>15</v>
      </c>
      <c r="G30" s="57">
        <f>ROUNDUP((K4*D30)+(K5*D30*0.75)+(K6*(D30*2)),0)</f>
        <v>0</v>
      </c>
      <c r="H30" s="57">
        <f>G30+(G30*15/100)</f>
        <v>0</v>
      </c>
      <c r="I30" s="238" t="s">
        <v>68</v>
      </c>
      <c r="J30" s="239"/>
      <c r="K30" s="58" t="s">
        <v>60</v>
      </c>
      <c r="L30" s="59">
        <f>ROUNDUP((K4*M30)+(K5*M30*0.75)+(K6*(M30*2)),2)</f>
        <v>0</v>
      </c>
      <c r="M30" s="55">
        <v>100</v>
      </c>
      <c r="N30" s="60">
        <f>ROUNDUP(M30*0.75,2)</f>
        <v>75</v>
      </c>
      <c r="O30" s="61"/>
      <c r="P30" s="91"/>
      <c r="R30" s="4"/>
      <c r="S30" s="4"/>
      <c r="T30" s="4"/>
      <c r="U30" s="4"/>
      <c r="V30" s="4"/>
      <c r="W30" s="4"/>
      <c r="X30" s="4"/>
    </row>
    <row r="31" spans="1:24" ht="18.75" customHeight="1" x14ac:dyDescent="0.15">
      <c r="A31" s="242"/>
      <c r="B31" s="54"/>
      <c r="C31" s="54" t="s">
        <v>71</v>
      </c>
      <c r="D31" s="55">
        <v>3</v>
      </c>
      <c r="E31" s="56" t="s">
        <v>51</v>
      </c>
      <c r="F31" s="56">
        <f>ROUNDUP(D31*0.75,2)</f>
        <v>2.25</v>
      </c>
      <c r="G31" s="57">
        <f>ROUNDUP((K4*D31)+(K5*D31*0.75)+(K6*(D31*2)),0)</f>
        <v>0</v>
      </c>
      <c r="H31" s="57">
        <f>G31</f>
        <v>0</v>
      </c>
      <c r="I31" s="236"/>
      <c r="J31" s="236"/>
      <c r="K31" s="58" t="s">
        <v>70</v>
      </c>
      <c r="L31" s="59">
        <f>ROUNDUP((K4*M31)+(K5*M31*0.75)+(K6*(M31*2)),2)</f>
        <v>0</v>
      </c>
      <c r="M31" s="55">
        <v>3</v>
      </c>
      <c r="N31" s="60">
        <f>ROUNDUP(M31*0.75,2)</f>
        <v>2.25</v>
      </c>
      <c r="O31" s="61"/>
      <c r="P31" s="91"/>
      <c r="R31" s="4"/>
      <c r="S31" s="4"/>
      <c r="T31" s="4"/>
      <c r="U31" s="4"/>
      <c r="V31" s="4"/>
      <c r="W31" s="4"/>
      <c r="X31" s="4"/>
    </row>
    <row r="32" spans="1:24" ht="18.75" customHeight="1" x14ac:dyDescent="0.15">
      <c r="A32" s="242"/>
      <c r="B32" s="54"/>
      <c r="C32" s="54"/>
      <c r="D32" s="55"/>
      <c r="E32" s="56"/>
      <c r="F32" s="56"/>
      <c r="G32" s="57"/>
      <c r="H32" s="57"/>
      <c r="I32" s="236"/>
      <c r="J32" s="236"/>
      <c r="K32" s="58"/>
      <c r="L32" s="59"/>
      <c r="M32" s="55"/>
      <c r="N32" s="60"/>
      <c r="O32" s="61"/>
      <c r="P32" s="91"/>
      <c r="R32" s="4"/>
      <c r="S32" s="4"/>
      <c r="T32" s="4"/>
      <c r="U32" s="4"/>
      <c r="V32" s="4"/>
      <c r="W32" s="4"/>
      <c r="X32" s="4"/>
    </row>
    <row r="33" spans="1:24" ht="18.75" customHeight="1" x14ac:dyDescent="0.15">
      <c r="A33" s="242"/>
      <c r="B33" s="62"/>
      <c r="C33" s="62"/>
      <c r="D33" s="63"/>
      <c r="E33" s="64"/>
      <c r="F33" s="64"/>
      <c r="G33" s="65"/>
      <c r="H33" s="65"/>
      <c r="I33" s="237"/>
      <c r="J33" s="237"/>
      <c r="K33" s="66"/>
      <c r="L33" s="67"/>
      <c r="M33" s="63"/>
      <c r="N33" s="68"/>
      <c r="O33" s="69"/>
      <c r="P33" s="92"/>
      <c r="R33" s="4"/>
      <c r="S33" s="4"/>
      <c r="T33" s="4"/>
      <c r="U33" s="4"/>
      <c r="V33" s="4"/>
      <c r="W33" s="4"/>
      <c r="X33" s="4"/>
    </row>
    <row r="34" spans="1:24" ht="18.75" customHeight="1" x14ac:dyDescent="0.15">
      <c r="A34" s="242"/>
      <c r="B34" s="54" t="s">
        <v>72</v>
      </c>
      <c r="C34" s="54" t="s">
        <v>74</v>
      </c>
      <c r="D34" s="80">
        <v>0.25</v>
      </c>
      <c r="E34" s="56" t="s">
        <v>75</v>
      </c>
      <c r="F34" s="56">
        <f>ROUNDUP(D34*0.75,2)</f>
        <v>0.19</v>
      </c>
      <c r="G34" s="57">
        <f>ROUNDUP((K4*D34)+(K5*D34*0.75)+(K6*(D34*2)),0)</f>
        <v>0</v>
      </c>
      <c r="H34" s="57">
        <f>G34</f>
        <v>0</v>
      </c>
      <c r="I34" s="238" t="s">
        <v>73</v>
      </c>
      <c r="J34" s="239"/>
      <c r="K34" s="58"/>
      <c r="L34" s="59"/>
      <c r="M34" s="55"/>
      <c r="N34" s="60"/>
      <c r="O34" s="61"/>
      <c r="P34" s="91"/>
      <c r="R34" s="4"/>
      <c r="S34" s="4"/>
      <c r="T34" s="4"/>
      <c r="U34" s="4"/>
      <c r="V34" s="4"/>
      <c r="W34" s="4"/>
      <c r="X34" s="4"/>
    </row>
    <row r="35" spans="1:24" ht="18.75" customHeight="1" x14ac:dyDescent="0.15">
      <c r="A35" s="242"/>
      <c r="B35" s="54"/>
      <c r="C35" s="54"/>
      <c r="D35" s="55"/>
      <c r="E35" s="56"/>
      <c r="F35" s="56"/>
      <c r="G35" s="57"/>
      <c r="H35" s="57"/>
      <c r="I35" s="236"/>
      <c r="J35" s="236"/>
      <c r="K35" s="58"/>
      <c r="L35" s="59"/>
      <c r="M35" s="55"/>
      <c r="N35" s="60"/>
      <c r="O35" s="61"/>
      <c r="P35" s="91"/>
      <c r="R35" s="4"/>
      <c r="S35" s="4"/>
      <c r="T35" s="4"/>
      <c r="U35" s="4"/>
      <c r="V35" s="4"/>
      <c r="W35" s="4"/>
      <c r="X35" s="4"/>
    </row>
    <row r="36" spans="1:24" ht="18.75" customHeight="1" thickBot="1" x14ac:dyDescent="0.2">
      <c r="A36" s="243"/>
      <c r="B36" s="82"/>
      <c r="C36" s="82"/>
      <c r="D36" s="83"/>
      <c r="E36" s="84"/>
      <c r="F36" s="84"/>
      <c r="G36" s="85"/>
      <c r="H36" s="85"/>
      <c r="I36" s="240"/>
      <c r="J36" s="240"/>
      <c r="K36" s="86"/>
      <c r="L36" s="87"/>
      <c r="M36" s="83"/>
      <c r="N36" s="88"/>
      <c r="O36" s="89"/>
      <c r="P36" s="93"/>
      <c r="R36" s="4"/>
      <c r="S36" s="4"/>
      <c r="T36" s="4"/>
      <c r="U36" s="4"/>
      <c r="V36" s="4"/>
      <c r="W36" s="4"/>
      <c r="X36" s="4"/>
    </row>
    <row r="37" spans="1:24" ht="18.75" customHeight="1" x14ac:dyDescent="0.15">
      <c r="R37" s="4"/>
      <c r="S37" s="4"/>
      <c r="T37" s="4"/>
      <c r="U37" s="4"/>
      <c r="V37" s="4"/>
      <c r="W37" s="4"/>
      <c r="X37" s="4"/>
    </row>
    <row r="38" spans="1:24" ht="18.75" customHeight="1" x14ac:dyDescent="0.15">
      <c r="R38" s="4"/>
      <c r="S38" s="4"/>
      <c r="T38" s="4"/>
      <c r="U38" s="4"/>
      <c r="V38" s="4"/>
      <c r="W38" s="4"/>
      <c r="X38" s="4"/>
    </row>
    <row r="39" spans="1:24" ht="18.75" customHeight="1" x14ac:dyDescent="0.15">
      <c r="R39" s="4"/>
      <c r="S39" s="4"/>
      <c r="T39" s="4"/>
      <c r="U39" s="4"/>
      <c r="V39" s="4"/>
      <c r="W39" s="4"/>
      <c r="X39" s="4"/>
    </row>
    <row r="40" spans="1:24" ht="18.75" customHeight="1" x14ac:dyDescent="0.15">
      <c r="R40" s="4"/>
      <c r="S40" s="4"/>
      <c r="T40" s="4"/>
      <c r="U40" s="4"/>
      <c r="V40" s="4"/>
      <c r="W40" s="4"/>
      <c r="X40" s="4"/>
    </row>
    <row r="41" spans="1:24" ht="18.75" customHeight="1" x14ac:dyDescent="0.15">
      <c r="R41" s="4"/>
      <c r="S41" s="4"/>
      <c r="T41" s="4"/>
      <c r="U41" s="4"/>
      <c r="V41" s="4"/>
      <c r="W41" s="4"/>
      <c r="X41" s="4"/>
    </row>
    <row r="42" spans="1:24" ht="18.75" customHeight="1" x14ac:dyDescent="0.15">
      <c r="R42" s="4"/>
      <c r="S42" s="4"/>
      <c r="T42" s="4"/>
      <c r="U42" s="4"/>
      <c r="V42" s="4"/>
      <c r="W42" s="4"/>
      <c r="X42" s="4"/>
    </row>
    <row r="43" spans="1:24" ht="18.75" customHeight="1" x14ac:dyDescent="0.15">
      <c r="R43" s="4"/>
      <c r="S43" s="4"/>
      <c r="T43" s="4"/>
      <c r="U43" s="4"/>
      <c r="V43" s="4"/>
      <c r="W43" s="4"/>
      <c r="X43" s="4"/>
    </row>
    <row r="44" spans="1:24" ht="18.75" customHeight="1" x14ac:dyDescent="0.15">
      <c r="R44" s="4"/>
      <c r="S44" s="4"/>
      <c r="T44" s="4"/>
      <c r="U44" s="4"/>
      <c r="V44" s="4"/>
      <c r="W44" s="4"/>
      <c r="X44" s="4"/>
    </row>
    <row r="45" spans="1:24" ht="18.75" customHeight="1" x14ac:dyDescent="0.15">
      <c r="R45" s="4"/>
      <c r="S45" s="4"/>
      <c r="T45" s="4"/>
      <c r="U45" s="4"/>
      <c r="V45" s="4"/>
      <c r="W45" s="4"/>
      <c r="X45" s="4"/>
    </row>
    <row r="46" spans="1:24" ht="18.75" customHeight="1" x14ac:dyDescent="0.15">
      <c r="R46" s="4"/>
      <c r="S46" s="4"/>
      <c r="T46" s="4"/>
      <c r="U46" s="4"/>
      <c r="V46" s="4"/>
      <c r="W46" s="4"/>
      <c r="X46" s="4"/>
    </row>
    <row r="47" spans="1:24" ht="18.75" customHeight="1" x14ac:dyDescent="0.15">
      <c r="R47" s="4"/>
      <c r="S47" s="4"/>
      <c r="T47" s="4"/>
      <c r="U47" s="4"/>
      <c r="V47" s="4"/>
      <c r="W47" s="4"/>
      <c r="X47" s="4"/>
    </row>
    <row r="48" spans="1:24" ht="18.75" customHeight="1" x14ac:dyDescent="0.15">
      <c r="R48" s="4"/>
      <c r="S48" s="4"/>
      <c r="T48" s="4"/>
      <c r="U48" s="4"/>
      <c r="V48" s="4"/>
      <c r="W48" s="4"/>
      <c r="X48" s="4"/>
    </row>
    <row r="49" spans="18:24" ht="18.75" customHeight="1" x14ac:dyDescent="0.15">
      <c r="R49" s="4"/>
      <c r="S49" s="4"/>
      <c r="T49" s="4"/>
      <c r="U49" s="4"/>
      <c r="V49" s="4"/>
      <c r="W49" s="4"/>
      <c r="X49" s="4"/>
    </row>
    <row r="50" spans="18:24" ht="18.75" customHeight="1" x14ac:dyDescent="0.15">
      <c r="R50" s="4"/>
      <c r="S50" s="4"/>
      <c r="T50" s="4"/>
      <c r="U50" s="4"/>
      <c r="V50" s="4"/>
      <c r="W50" s="4"/>
      <c r="X50" s="4"/>
    </row>
    <row r="51" spans="18:24" ht="18.75" customHeight="1" x14ac:dyDescent="0.15">
      <c r="R51" s="4"/>
      <c r="S51" s="4"/>
      <c r="T51" s="4"/>
      <c r="U51" s="4"/>
      <c r="V51" s="4"/>
      <c r="W51" s="4"/>
      <c r="X51" s="4"/>
    </row>
    <row r="52" spans="18:24" ht="18.75" customHeight="1" x14ac:dyDescent="0.15">
      <c r="R52" s="4"/>
      <c r="S52" s="4"/>
      <c r="T52" s="4"/>
      <c r="U52" s="4"/>
      <c r="V52" s="4"/>
      <c r="W52" s="4"/>
      <c r="X52" s="4"/>
    </row>
    <row r="53" spans="18:24" ht="18.75" customHeight="1" x14ac:dyDescent="0.15">
      <c r="R53" s="4"/>
      <c r="S53" s="4"/>
      <c r="T53" s="4"/>
      <c r="U53" s="4"/>
      <c r="V53" s="4"/>
      <c r="W53" s="4"/>
      <c r="X53" s="4"/>
    </row>
    <row r="54" spans="18:24" ht="18.75" customHeight="1" x14ac:dyDescent="0.15">
      <c r="S54" s="143"/>
      <c r="T54" s="143"/>
      <c r="U54" s="143"/>
      <c r="V54" s="144"/>
      <c r="W54" s="144"/>
      <c r="X54" s="144"/>
    </row>
    <row r="55" spans="18:24" ht="18.75" customHeight="1" x14ac:dyDescent="0.15">
      <c r="S55" s="143"/>
      <c r="T55" s="143"/>
      <c r="U55" s="143"/>
      <c r="V55" s="144"/>
      <c r="W55" s="144"/>
      <c r="X55" s="144"/>
    </row>
    <row r="56" spans="18:24" ht="18.75" customHeight="1" x14ac:dyDescent="0.15">
      <c r="S56" s="143"/>
      <c r="T56" s="143"/>
      <c r="U56" s="143"/>
      <c r="V56" s="144"/>
      <c r="W56" s="144"/>
      <c r="X56" s="144"/>
    </row>
    <row r="57" spans="18:24" ht="18.75" customHeight="1" x14ac:dyDescent="0.15">
      <c r="S57" s="143"/>
      <c r="T57" s="143"/>
      <c r="U57" s="143"/>
      <c r="V57" s="144"/>
      <c r="W57" s="144"/>
      <c r="X57" s="144"/>
    </row>
    <row r="58" spans="18:24" ht="18.75" customHeight="1" x14ac:dyDescent="0.15">
      <c r="S58" s="143"/>
      <c r="T58" s="143"/>
      <c r="U58" s="143"/>
      <c r="V58" s="144"/>
      <c r="W58" s="144"/>
      <c r="X58" s="144"/>
    </row>
    <row r="59" spans="18:24" ht="18.75" customHeight="1" x14ac:dyDescent="0.15">
      <c r="S59" s="143"/>
      <c r="T59" s="143"/>
      <c r="U59" s="143"/>
      <c r="V59" s="144"/>
      <c r="W59" s="144"/>
      <c r="X59" s="144"/>
    </row>
    <row r="60" spans="18:24" ht="18.75" customHeight="1" x14ac:dyDescent="0.15">
      <c r="S60" s="143"/>
      <c r="T60" s="143"/>
      <c r="U60" s="143"/>
      <c r="V60" s="144"/>
      <c r="W60" s="144"/>
      <c r="X60" s="144"/>
    </row>
    <row r="61" spans="18:24" ht="18.75" customHeight="1" x14ac:dyDescent="0.15">
      <c r="S61" s="143"/>
      <c r="T61" s="143"/>
      <c r="U61" s="143"/>
      <c r="V61" s="144"/>
      <c r="W61" s="144"/>
      <c r="X61" s="144"/>
    </row>
    <row r="62" spans="18:24" ht="18.75" customHeight="1" x14ac:dyDescent="0.15">
      <c r="S62" s="143"/>
      <c r="T62" s="143"/>
      <c r="U62" s="143"/>
      <c r="V62" s="144"/>
      <c r="W62" s="144"/>
      <c r="X62" s="144"/>
    </row>
    <row r="63" spans="18:24" ht="18.75" customHeight="1" x14ac:dyDescent="0.15">
      <c r="S63" s="143"/>
      <c r="T63" s="143"/>
      <c r="U63" s="143"/>
      <c r="V63" s="144"/>
      <c r="W63" s="144"/>
      <c r="X63" s="144"/>
    </row>
    <row r="64" spans="18:24" ht="18.75" customHeight="1" x14ac:dyDescent="0.15">
      <c r="S64" s="143"/>
      <c r="T64" s="143"/>
      <c r="U64" s="143"/>
      <c r="V64" s="144"/>
      <c r="W64" s="144"/>
      <c r="X64" s="144"/>
    </row>
    <row r="65" spans="19:24" ht="18.75" customHeight="1" x14ac:dyDescent="0.15">
      <c r="S65" s="143"/>
      <c r="T65" s="143"/>
      <c r="U65" s="143"/>
      <c r="V65" s="144"/>
      <c r="W65" s="144"/>
      <c r="X65" s="144"/>
    </row>
    <row r="66" spans="19:24" ht="18.75" customHeight="1" x14ac:dyDescent="0.15">
      <c r="S66" s="143"/>
      <c r="T66" s="143"/>
      <c r="U66" s="143"/>
      <c r="V66" s="144"/>
      <c r="W66" s="144"/>
      <c r="X66" s="144"/>
    </row>
    <row r="67" spans="19:24" ht="18.75" customHeight="1" x14ac:dyDescent="0.15">
      <c r="S67" s="143"/>
      <c r="T67" s="143"/>
      <c r="U67" s="143"/>
      <c r="V67" s="144"/>
      <c r="W67" s="144"/>
      <c r="X67" s="144"/>
    </row>
    <row r="68" spans="19:24" ht="18.75" customHeight="1" x14ac:dyDescent="0.15">
      <c r="S68" s="143"/>
      <c r="T68" s="143"/>
      <c r="U68" s="143"/>
      <c r="V68" s="144"/>
      <c r="W68" s="144"/>
      <c r="X68" s="144"/>
    </row>
    <row r="69" spans="19:24" ht="18.75" customHeight="1" x14ac:dyDescent="0.15">
      <c r="S69" s="143"/>
      <c r="T69" s="143"/>
      <c r="U69" s="143"/>
      <c r="V69" s="144"/>
      <c r="W69" s="144"/>
      <c r="X69" s="144"/>
    </row>
    <row r="70" spans="19:24" ht="18.75" customHeight="1" x14ac:dyDescent="0.15">
      <c r="S70" s="143"/>
      <c r="T70" s="143"/>
      <c r="U70" s="143"/>
      <c r="V70" s="144"/>
      <c r="W70" s="144"/>
      <c r="X70" s="144"/>
    </row>
    <row r="71" spans="19:24" ht="18.75" customHeight="1" x14ac:dyDescent="0.15">
      <c r="S71" s="143"/>
      <c r="T71" s="143"/>
      <c r="U71" s="143"/>
      <c r="V71" s="144"/>
      <c r="W71" s="144"/>
      <c r="X71" s="144"/>
    </row>
  </sheetData>
  <mergeCells count="17">
    <mergeCell ref="I30:J33"/>
    <mergeCell ref="I34:J36"/>
    <mergeCell ref="A9:A36"/>
    <mergeCell ref="R9:R27"/>
    <mergeCell ref="I8:J8"/>
    <mergeCell ref="K8:L8"/>
    <mergeCell ref="I9:J11"/>
    <mergeCell ref="I12:J22"/>
    <mergeCell ref="I23:J29"/>
    <mergeCell ref="R6:T7"/>
    <mergeCell ref="R5:V5"/>
    <mergeCell ref="A1:B1"/>
    <mergeCell ref="C1:K1"/>
    <mergeCell ref="K2:M2"/>
    <mergeCell ref="O6:P6"/>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X108"/>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46" t="s">
        <v>8</v>
      </c>
      <c r="S5" s="247"/>
      <c r="T5" s="247"/>
      <c r="U5" s="247"/>
      <c r="V5" s="247"/>
    </row>
    <row r="6" spans="1:24" ht="30" customHeight="1" x14ac:dyDescent="0.15">
      <c r="A6" s="1"/>
      <c r="B6" s="1"/>
      <c r="C6" s="2"/>
      <c r="D6" s="5"/>
      <c r="E6" s="2"/>
      <c r="F6" s="6"/>
      <c r="G6" s="16"/>
      <c r="H6" s="16"/>
      <c r="I6" s="2"/>
      <c r="J6" s="12" t="s">
        <v>9</v>
      </c>
      <c r="K6" s="13"/>
      <c r="L6" s="14"/>
      <c r="M6" s="14"/>
      <c r="N6" s="15"/>
      <c r="O6" s="221" t="s">
        <v>10</v>
      </c>
      <c r="P6" s="248"/>
      <c r="Q6" s="158"/>
      <c r="R6" s="249" t="s">
        <v>11</v>
      </c>
      <c r="S6" s="250"/>
      <c r="T6" s="251"/>
      <c r="U6" s="18" t="s">
        <v>12</v>
      </c>
      <c r="V6" s="18" t="s">
        <v>13</v>
      </c>
      <c r="W6" s="18" t="s">
        <v>14</v>
      </c>
      <c r="X6" s="19" t="s">
        <v>15</v>
      </c>
    </row>
    <row r="7" spans="1:24" ht="24" customHeight="1" thickBot="1" x14ac:dyDescent="0.3">
      <c r="A7" s="223" t="s">
        <v>123</v>
      </c>
      <c r="B7" s="224"/>
      <c r="C7" s="224"/>
      <c r="D7" s="224"/>
      <c r="E7" s="224"/>
      <c r="F7" s="20"/>
      <c r="G7" s="20"/>
      <c r="H7" s="20"/>
      <c r="I7" s="4"/>
      <c r="J7" s="4"/>
      <c r="K7" s="159"/>
      <c r="L7" s="22"/>
      <c r="M7" s="3"/>
      <c r="N7" s="3"/>
      <c r="O7" s="225" t="s">
        <v>94</v>
      </c>
      <c r="P7" s="255"/>
      <c r="Q7" s="160"/>
      <c r="R7" s="252"/>
      <c r="S7" s="253"/>
      <c r="T7" s="254"/>
      <c r="U7" s="9" t="s">
        <v>17</v>
      </c>
      <c r="V7" s="9" t="s">
        <v>95</v>
      </c>
      <c r="W7" s="9" t="s">
        <v>18</v>
      </c>
      <c r="X7" s="24" t="s">
        <v>96</v>
      </c>
    </row>
    <row r="8" spans="1:24" ht="21.75" thickBot="1" x14ac:dyDescent="0.2">
      <c r="A8" s="81"/>
      <c r="B8" s="38" t="s">
        <v>20</v>
      </c>
      <c r="C8" s="38" t="s">
        <v>21</v>
      </c>
      <c r="D8" s="39" t="s">
        <v>22</v>
      </c>
      <c r="E8" s="38" t="s">
        <v>23</v>
      </c>
      <c r="F8" s="40" t="s">
        <v>24</v>
      </c>
      <c r="G8" s="40" t="s">
        <v>25</v>
      </c>
      <c r="H8" s="41" t="s">
        <v>26</v>
      </c>
      <c r="I8" s="230" t="s">
        <v>27</v>
      </c>
      <c r="J8" s="256"/>
      <c r="K8" s="232" t="s">
        <v>28</v>
      </c>
      <c r="L8" s="233"/>
      <c r="M8" s="42" t="s">
        <v>29</v>
      </c>
      <c r="N8" s="43" t="s">
        <v>30</v>
      </c>
      <c r="O8" s="44" t="s">
        <v>31</v>
      </c>
      <c r="P8" s="45" t="s">
        <v>32</v>
      </c>
      <c r="Q8" s="25"/>
      <c r="R8" s="97"/>
      <c r="S8" s="70" t="s">
        <v>20</v>
      </c>
      <c r="T8" s="71" t="s">
        <v>33</v>
      </c>
      <c r="U8" s="72" t="s">
        <v>32</v>
      </c>
      <c r="V8" s="72" t="s">
        <v>34</v>
      </c>
      <c r="W8" s="72" t="s">
        <v>34</v>
      </c>
      <c r="X8" s="73" t="s">
        <v>34</v>
      </c>
    </row>
    <row r="9" spans="1:24" ht="18.75" customHeight="1" x14ac:dyDescent="0.15">
      <c r="A9" s="241" t="s">
        <v>76</v>
      </c>
      <c r="B9" s="46" t="s">
        <v>124</v>
      </c>
      <c r="C9" s="46" t="s">
        <v>63</v>
      </c>
      <c r="D9" s="47">
        <v>30</v>
      </c>
      <c r="E9" s="48" t="s">
        <v>51</v>
      </c>
      <c r="F9" s="48">
        <f>ROUNDUP(D9*0.75,2)</f>
        <v>22.5</v>
      </c>
      <c r="G9" s="49">
        <f>ROUNDUP((K4*D9)+(K5*D9*0.75)+(K6*(D9*2)),0)</f>
        <v>0</v>
      </c>
      <c r="H9" s="49">
        <f>G9</f>
        <v>0</v>
      </c>
      <c r="I9" s="234" t="s">
        <v>125</v>
      </c>
      <c r="J9" s="257"/>
      <c r="K9" s="50" t="s">
        <v>36</v>
      </c>
      <c r="L9" s="51">
        <f>ROUNDUP((K4*M9)+(K5*M9*0.75)+(K6*(M9*2)),2)</f>
        <v>0</v>
      </c>
      <c r="M9" s="47">
        <v>110</v>
      </c>
      <c r="N9" s="52">
        <f>ROUNDUP(M9*0.75,2)</f>
        <v>82.5</v>
      </c>
      <c r="O9" s="53"/>
      <c r="P9" s="90"/>
      <c r="R9" s="262" t="s">
        <v>76</v>
      </c>
      <c r="S9" s="94" t="s">
        <v>37</v>
      </c>
      <c r="T9" s="74" t="s">
        <v>37</v>
      </c>
      <c r="U9" s="74"/>
      <c r="V9" s="75" t="s">
        <v>38</v>
      </c>
      <c r="W9" s="75" t="s">
        <v>39</v>
      </c>
      <c r="X9" s="101">
        <v>30</v>
      </c>
    </row>
    <row r="10" spans="1:24" ht="18.75" customHeight="1" x14ac:dyDescent="0.15">
      <c r="A10" s="244"/>
      <c r="B10" s="54"/>
      <c r="C10" s="54" t="s">
        <v>42</v>
      </c>
      <c r="D10" s="55">
        <v>50</v>
      </c>
      <c r="E10" s="56" t="s">
        <v>51</v>
      </c>
      <c r="F10" s="56">
        <f>ROUNDUP(D10*0.75,2)</f>
        <v>37.5</v>
      </c>
      <c r="G10" s="57">
        <f>ROUNDUP((K4*D10)+(K5*D10*0.75)+(K6*(D10*2)),0)</f>
        <v>0</v>
      </c>
      <c r="H10" s="57">
        <f>G10+(G10*6/100)</f>
        <v>0</v>
      </c>
      <c r="I10" s="258"/>
      <c r="J10" s="258"/>
      <c r="K10" s="58" t="s">
        <v>45</v>
      </c>
      <c r="L10" s="59">
        <f>ROUNDUP((K4*M10)+(K5*M10*0.75)+(K6*(M10*2)),2)</f>
        <v>0</v>
      </c>
      <c r="M10" s="55">
        <v>1</v>
      </c>
      <c r="N10" s="60">
        <f>ROUNDUP(M10*0.75,2)</f>
        <v>0.75</v>
      </c>
      <c r="O10" s="61"/>
      <c r="P10" s="91"/>
      <c r="R10" s="244"/>
      <c r="S10" s="129" t="s">
        <v>254</v>
      </c>
      <c r="T10" s="129" t="s">
        <v>63</v>
      </c>
      <c r="U10" s="129"/>
      <c r="V10" s="149">
        <v>20</v>
      </c>
      <c r="W10" s="149">
        <v>10</v>
      </c>
      <c r="X10" s="150"/>
    </row>
    <row r="11" spans="1:24" ht="18.75" customHeight="1" x14ac:dyDescent="0.15">
      <c r="A11" s="244"/>
      <c r="B11" s="54"/>
      <c r="C11" s="54" t="s">
        <v>126</v>
      </c>
      <c r="D11" s="55">
        <v>50</v>
      </c>
      <c r="E11" s="56" t="s">
        <v>51</v>
      </c>
      <c r="F11" s="56">
        <f>ROUNDUP(D11*0.75,2)</f>
        <v>37.5</v>
      </c>
      <c r="G11" s="57">
        <f>ROUNDUP((K4*D11)+(K5*D11*0.75)+(K6*(D11*2)),0)</f>
        <v>0</v>
      </c>
      <c r="H11" s="57">
        <f>G11</f>
        <v>0</v>
      </c>
      <c r="I11" s="258"/>
      <c r="J11" s="258"/>
      <c r="K11" s="58" t="s">
        <v>100</v>
      </c>
      <c r="L11" s="59">
        <f>ROUNDUP((K4*M11)+(K5*M11*0.75)+(K6*(M11*2)),2)</f>
        <v>0</v>
      </c>
      <c r="M11" s="55">
        <v>30</v>
      </c>
      <c r="N11" s="60">
        <f>ROUNDUP(M11*0.75,2)</f>
        <v>22.5</v>
      </c>
      <c r="O11" s="61"/>
      <c r="P11" s="91"/>
      <c r="R11" s="244"/>
      <c r="S11" s="78"/>
      <c r="T11" s="78" t="s">
        <v>42</v>
      </c>
      <c r="U11" s="78"/>
      <c r="V11" s="79">
        <v>30</v>
      </c>
      <c r="W11" s="79">
        <v>30</v>
      </c>
      <c r="X11" s="103">
        <v>20</v>
      </c>
    </row>
    <row r="12" spans="1:24" ht="18.75" customHeight="1" x14ac:dyDescent="0.15">
      <c r="A12" s="244"/>
      <c r="B12" s="54"/>
      <c r="C12" s="54" t="s">
        <v>127</v>
      </c>
      <c r="D12" s="55">
        <v>10</v>
      </c>
      <c r="E12" s="56" t="s">
        <v>51</v>
      </c>
      <c r="F12" s="56">
        <f>ROUNDUP(D12*0.75,2)</f>
        <v>7.5</v>
      </c>
      <c r="G12" s="57">
        <f>ROUNDUP((K4*D12)+(K5*D12*0.75)+(K6*(D12*2)),0)</f>
        <v>0</v>
      </c>
      <c r="H12" s="57">
        <f>G12</f>
        <v>0</v>
      </c>
      <c r="I12" s="258"/>
      <c r="J12" s="258"/>
      <c r="K12" s="58" t="s">
        <v>55</v>
      </c>
      <c r="L12" s="59">
        <f>ROUNDUP((K4*M12)+(K5*M12*0.75)+(K6*(M12*2)),2)</f>
        <v>0</v>
      </c>
      <c r="M12" s="55">
        <v>0.5</v>
      </c>
      <c r="N12" s="60">
        <f>ROUNDUP(M12*0.75,2)</f>
        <v>0.38</v>
      </c>
      <c r="O12" s="61" t="s">
        <v>58</v>
      </c>
      <c r="P12" s="91"/>
      <c r="R12" s="244"/>
      <c r="S12" s="78"/>
      <c r="T12" s="78" t="s">
        <v>126</v>
      </c>
      <c r="U12" s="78"/>
      <c r="V12" s="79">
        <v>40</v>
      </c>
      <c r="W12" s="79">
        <v>30</v>
      </c>
      <c r="X12" s="103">
        <v>20</v>
      </c>
    </row>
    <row r="13" spans="1:24" ht="18.75" customHeight="1" x14ac:dyDescent="0.15">
      <c r="A13" s="244"/>
      <c r="B13" s="54"/>
      <c r="C13" s="54" t="s">
        <v>85</v>
      </c>
      <c r="D13" s="55">
        <v>5</v>
      </c>
      <c r="E13" s="56" t="s">
        <v>51</v>
      </c>
      <c r="F13" s="56">
        <f>ROUNDUP(D13*0.75,2)</f>
        <v>3.75</v>
      </c>
      <c r="G13" s="57">
        <f>ROUNDUP((K4*D13)+(K5*D13*0.75)+(K6*(D13*2)),0)</f>
        <v>0</v>
      </c>
      <c r="H13" s="57">
        <f>G13</f>
        <v>0</v>
      </c>
      <c r="I13" s="258"/>
      <c r="J13" s="258"/>
      <c r="K13" s="58"/>
      <c r="L13" s="59"/>
      <c r="M13" s="55"/>
      <c r="N13" s="60"/>
      <c r="O13" s="61"/>
      <c r="P13" s="91"/>
      <c r="R13" s="244"/>
      <c r="S13" s="96"/>
      <c r="T13" s="78"/>
      <c r="U13" s="78" t="s">
        <v>100</v>
      </c>
      <c r="V13" s="79" t="s">
        <v>50</v>
      </c>
      <c r="W13" s="79" t="s">
        <v>50</v>
      </c>
      <c r="X13" s="103"/>
    </row>
    <row r="14" spans="1:24" ht="18.75" customHeight="1" x14ac:dyDescent="0.15">
      <c r="A14" s="244"/>
      <c r="B14" s="54"/>
      <c r="C14" s="54"/>
      <c r="D14" s="55"/>
      <c r="E14" s="56"/>
      <c r="F14" s="56"/>
      <c r="G14" s="57"/>
      <c r="H14" s="57"/>
      <c r="I14" s="258"/>
      <c r="J14" s="258"/>
      <c r="K14" s="58"/>
      <c r="L14" s="59"/>
      <c r="M14" s="55"/>
      <c r="N14" s="60"/>
      <c r="O14" s="61"/>
      <c r="P14" s="91"/>
      <c r="R14" s="244"/>
      <c r="S14" s="96"/>
      <c r="T14" s="78"/>
      <c r="U14" s="78" t="s">
        <v>232</v>
      </c>
      <c r="V14" s="79" t="s">
        <v>233</v>
      </c>
      <c r="W14" s="79" t="s">
        <v>233</v>
      </c>
      <c r="X14" s="103"/>
    </row>
    <row r="15" spans="1:24" ht="18.75" customHeight="1" x14ac:dyDescent="0.15">
      <c r="A15" s="244"/>
      <c r="B15" s="54"/>
      <c r="C15" s="54"/>
      <c r="D15" s="55"/>
      <c r="E15" s="56"/>
      <c r="F15" s="56"/>
      <c r="G15" s="57"/>
      <c r="H15" s="57"/>
      <c r="I15" s="258"/>
      <c r="J15" s="258"/>
      <c r="K15" s="58"/>
      <c r="L15" s="59"/>
      <c r="M15" s="55"/>
      <c r="N15" s="60"/>
      <c r="O15" s="61"/>
      <c r="P15" s="91"/>
      <c r="R15" s="244"/>
      <c r="S15" s="96"/>
      <c r="T15" s="78"/>
      <c r="U15" s="78"/>
      <c r="V15" s="79"/>
      <c r="W15" s="79"/>
      <c r="X15" s="103"/>
    </row>
    <row r="16" spans="1:24" ht="18.75" customHeight="1" x14ac:dyDescent="0.15">
      <c r="A16" s="244"/>
      <c r="B16" s="54"/>
      <c r="C16" s="54"/>
      <c r="D16" s="55"/>
      <c r="E16" s="56"/>
      <c r="F16" s="56"/>
      <c r="G16" s="57"/>
      <c r="H16" s="57"/>
      <c r="I16" s="258"/>
      <c r="J16" s="258"/>
      <c r="K16" s="58"/>
      <c r="L16" s="59"/>
      <c r="M16" s="55"/>
      <c r="N16" s="60"/>
      <c r="O16" s="61"/>
      <c r="P16" s="91"/>
      <c r="R16" s="244"/>
      <c r="S16" s="96"/>
      <c r="T16" s="78"/>
      <c r="U16" s="78"/>
      <c r="V16" s="79"/>
      <c r="W16" s="79"/>
      <c r="X16" s="103"/>
    </row>
    <row r="17" spans="1:24" ht="18.75" customHeight="1" x14ac:dyDescent="0.15">
      <c r="A17" s="244"/>
      <c r="B17" s="62"/>
      <c r="C17" s="62"/>
      <c r="D17" s="63"/>
      <c r="E17" s="64"/>
      <c r="F17" s="64"/>
      <c r="G17" s="65"/>
      <c r="H17" s="65"/>
      <c r="I17" s="259"/>
      <c r="J17" s="259"/>
      <c r="K17" s="66"/>
      <c r="L17" s="67"/>
      <c r="M17" s="63"/>
      <c r="N17" s="68"/>
      <c r="O17" s="69"/>
      <c r="P17" s="92"/>
      <c r="R17" s="244"/>
      <c r="S17" s="95"/>
      <c r="T17" s="76"/>
      <c r="U17" s="76"/>
      <c r="V17" s="77"/>
      <c r="W17" s="77"/>
      <c r="X17" s="102"/>
    </row>
    <row r="18" spans="1:24" ht="18.75" customHeight="1" x14ac:dyDescent="0.15">
      <c r="A18" s="244"/>
      <c r="B18" s="54" t="s">
        <v>128</v>
      </c>
      <c r="C18" s="54" t="s">
        <v>130</v>
      </c>
      <c r="D18" s="55">
        <v>30</v>
      </c>
      <c r="E18" s="56" t="s">
        <v>51</v>
      </c>
      <c r="F18" s="56">
        <f>ROUNDUP(D18*0.75,2)</f>
        <v>22.5</v>
      </c>
      <c r="G18" s="57">
        <f>ROUNDUP((K4*D18)+(K5*D18*0.75)+(K6*(D18*2)),0)</f>
        <v>0</v>
      </c>
      <c r="H18" s="57">
        <f>G18</f>
        <v>0</v>
      </c>
      <c r="I18" s="238" t="s">
        <v>129</v>
      </c>
      <c r="J18" s="260"/>
      <c r="K18" s="58" t="s">
        <v>55</v>
      </c>
      <c r="L18" s="59">
        <f>ROUNDUP((K4*M18)+(K5*M18*0.75)+(K6*(M18*2)),2)</f>
        <v>0</v>
      </c>
      <c r="M18" s="55">
        <v>1</v>
      </c>
      <c r="N18" s="60">
        <f>ROUNDUP(M18*0.75,2)</f>
        <v>0.75</v>
      </c>
      <c r="O18" s="61"/>
      <c r="P18" s="91"/>
      <c r="R18" s="244"/>
      <c r="S18" s="96" t="s">
        <v>255</v>
      </c>
      <c r="T18" s="78" t="s">
        <v>130</v>
      </c>
      <c r="U18" s="78"/>
      <c r="V18" s="79">
        <v>30</v>
      </c>
      <c r="W18" s="79">
        <v>20</v>
      </c>
      <c r="X18" s="103">
        <v>20</v>
      </c>
    </row>
    <row r="19" spans="1:24" ht="18.75" customHeight="1" x14ac:dyDescent="0.15">
      <c r="A19" s="244"/>
      <c r="B19" s="54"/>
      <c r="C19" s="54" t="s">
        <v>65</v>
      </c>
      <c r="D19" s="55">
        <v>10</v>
      </c>
      <c r="E19" s="56" t="s">
        <v>51</v>
      </c>
      <c r="F19" s="56">
        <f>ROUNDUP(D19*0.75,2)</f>
        <v>7.5</v>
      </c>
      <c r="G19" s="57">
        <f>ROUNDUP((K4*D19)+(K5*D19*0.75)+(K6*(D19*2)),0)</f>
        <v>0</v>
      </c>
      <c r="H19" s="57">
        <f>G19+(G19*3/100)</f>
        <v>0</v>
      </c>
      <c r="I19" s="258"/>
      <c r="J19" s="258"/>
      <c r="K19" s="58" t="s">
        <v>56</v>
      </c>
      <c r="L19" s="59">
        <f>ROUNDUP((K4*M19)+(K5*M19*0.75)+(K6*(M19*2)),2)</f>
        <v>0</v>
      </c>
      <c r="M19" s="55">
        <v>0.1</v>
      </c>
      <c r="N19" s="60">
        <f>ROUNDUP(M19*0.75,2)</f>
        <v>0.08</v>
      </c>
      <c r="O19" s="61"/>
      <c r="P19" s="91"/>
      <c r="R19" s="244"/>
      <c r="S19" s="96"/>
      <c r="T19" s="78" t="s">
        <v>65</v>
      </c>
      <c r="U19" s="78"/>
      <c r="V19" s="79">
        <v>10</v>
      </c>
      <c r="W19" s="79">
        <v>10</v>
      </c>
      <c r="X19" s="103">
        <v>10</v>
      </c>
    </row>
    <row r="20" spans="1:24" ht="18.75" customHeight="1" x14ac:dyDescent="0.15">
      <c r="A20" s="244"/>
      <c r="B20" s="54"/>
      <c r="C20" s="54" t="s">
        <v>80</v>
      </c>
      <c r="D20" s="55">
        <v>10</v>
      </c>
      <c r="E20" s="56" t="s">
        <v>51</v>
      </c>
      <c r="F20" s="56">
        <f>ROUNDUP(D20*0.75,2)</f>
        <v>7.5</v>
      </c>
      <c r="G20" s="57">
        <f>ROUNDUP((K4*D20)+(K5*D20*0.75)+(K6*(D20*2)),0)</f>
        <v>0</v>
      </c>
      <c r="H20" s="57">
        <f>G20</f>
        <v>0</v>
      </c>
      <c r="I20" s="258"/>
      <c r="J20" s="258"/>
      <c r="K20" s="58" t="s">
        <v>132</v>
      </c>
      <c r="L20" s="59">
        <f>ROUNDUP((K4*M20)+(K5*M20*0.75)+(K6*(M20*2)),2)</f>
        <v>0</v>
      </c>
      <c r="M20" s="55">
        <v>2</v>
      </c>
      <c r="N20" s="60">
        <f>ROUNDUP(M20*0.75,2)</f>
        <v>1.5</v>
      </c>
      <c r="O20" s="61"/>
      <c r="P20" s="91"/>
      <c r="R20" s="244"/>
      <c r="S20" s="96"/>
      <c r="T20" s="78"/>
      <c r="U20" s="78"/>
      <c r="V20" s="79"/>
      <c r="W20" s="79"/>
      <c r="X20" s="103"/>
    </row>
    <row r="21" spans="1:24" ht="18.75" customHeight="1" x14ac:dyDescent="0.15">
      <c r="A21" s="244"/>
      <c r="B21" s="54"/>
      <c r="C21" s="54" t="s">
        <v>131</v>
      </c>
      <c r="D21" s="55">
        <v>2</v>
      </c>
      <c r="E21" s="56" t="s">
        <v>51</v>
      </c>
      <c r="F21" s="56">
        <f>ROUNDUP(D21*0.75,2)</f>
        <v>1.5</v>
      </c>
      <c r="G21" s="57">
        <f>ROUNDUP((K4*D21)+(K5*D21*0.75)+(K6*(D21*2)),0)</f>
        <v>0</v>
      </c>
      <c r="H21" s="57">
        <f>G21</f>
        <v>0</v>
      </c>
      <c r="I21" s="258"/>
      <c r="J21" s="258"/>
      <c r="K21" s="58" t="s">
        <v>45</v>
      </c>
      <c r="L21" s="59">
        <f>ROUNDUP((K4*M21)+(K5*M21*0.75)+(K6*(M21*2)),2)</f>
        <v>0</v>
      </c>
      <c r="M21" s="55">
        <v>2</v>
      </c>
      <c r="N21" s="60">
        <f>ROUNDUP(M21*0.75,2)</f>
        <v>1.5</v>
      </c>
      <c r="O21" s="61"/>
      <c r="P21" s="91"/>
      <c r="R21" s="244"/>
      <c r="S21" s="96"/>
      <c r="T21" s="78"/>
      <c r="U21" s="78"/>
      <c r="V21" s="79"/>
      <c r="W21" s="79"/>
      <c r="X21" s="103"/>
    </row>
    <row r="22" spans="1:24" ht="18.75" customHeight="1" x14ac:dyDescent="0.15">
      <c r="A22" s="244"/>
      <c r="B22" s="54"/>
      <c r="C22" s="54"/>
      <c r="D22" s="55"/>
      <c r="E22" s="56"/>
      <c r="F22" s="56"/>
      <c r="G22" s="57"/>
      <c r="H22" s="57"/>
      <c r="I22" s="258"/>
      <c r="J22" s="258"/>
      <c r="K22" s="58"/>
      <c r="L22" s="59"/>
      <c r="M22" s="55"/>
      <c r="N22" s="60"/>
      <c r="O22" s="61"/>
      <c r="P22" s="91"/>
      <c r="R22" s="244"/>
      <c r="S22" s="95"/>
      <c r="T22" s="76"/>
      <c r="U22" s="76"/>
      <c r="V22" s="77"/>
      <c r="W22" s="77"/>
      <c r="X22" s="102"/>
    </row>
    <row r="23" spans="1:24" ht="18.75" customHeight="1" thickBot="1" x14ac:dyDescent="0.2">
      <c r="A23" s="244"/>
      <c r="B23" s="62"/>
      <c r="C23" s="62"/>
      <c r="D23" s="63"/>
      <c r="E23" s="64"/>
      <c r="F23" s="64"/>
      <c r="G23" s="65"/>
      <c r="H23" s="65"/>
      <c r="I23" s="259"/>
      <c r="J23" s="259"/>
      <c r="K23" s="66"/>
      <c r="L23" s="67"/>
      <c r="M23" s="63"/>
      <c r="N23" s="68"/>
      <c r="O23" s="69"/>
      <c r="P23" s="92"/>
      <c r="R23" s="245"/>
      <c r="S23" s="98" t="s">
        <v>115</v>
      </c>
      <c r="T23" s="99" t="s">
        <v>116</v>
      </c>
      <c r="U23" s="99"/>
      <c r="V23" s="100">
        <v>0</v>
      </c>
      <c r="W23" s="100">
        <v>0</v>
      </c>
      <c r="X23" s="104">
        <v>0</v>
      </c>
    </row>
    <row r="24" spans="1:24" ht="18.75" customHeight="1" x14ac:dyDescent="0.15">
      <c r="A24" s="244"/>
      <c r="B24" s="54" t="s">
        <v>115</v>
      </c>
      <c r="C24" s="54" t="s">
        <v>116</v>
      </c>
      <c r="D24" s="80">
        <v>0.16666666666666666</v>
      </c>
      <c r="E24" s="56" t="s">
        <v>54</v>
      </c>
      <c r="F24" s="56">
        <f>ROUNDUP(D24*0.75,2)</f>
        <v>0.13</v>
      </c>
      <c r="G24" s="57">
        <f>ROUNDUP((K4*D24)+(K5*D24*0.75)+(K6*(D24*2)),0)</f>
        <v>0</v>
      </c>
      <c r="H24" s="57">
        <f>G24</f>
        <v>0</v>
      </c>
      <c r="I24" s="238" t="s">
        <v>73</v>
      </c>
      <c r="J24" s="260"/>
      <c r="K24" s="58"/>
      <c r="L24" s="59"/>
      <c r="M24" s="55"/>
      <c r="N24" s="60"/>
      <c r="O24" s="61"/>
      <c r="P24" s="91"/>
    </row>
    <row r="25" spans="1:24" ht="18.75" customHeight="1" x14ac:dyDescent="0.15">
      <c r="A25" s="244"/>
      <c r="B25" s="54"/>
      <c r="C25" s="54"/>
      <c r="D25" s="55"/>
      <c r="E25" s="56"/>
      <c r="F25" s="56"/>
      <c r="G25" s="57"/>
      <c r="H25" s="57"/>
      <c r="I25" s="258"/>
      <c r="J25" s="258"/>
      <c r="K25" s="58"/>
      <c r="L25" s="59"/>
      <c r="M25" s="55"/>
      <c r="N25" s="60"/>
      <c r="O25" s="61"/>
      <c r="P25" s="91"/>
    </row>
    <row r="26" spans="1:24" ht="18.75" customHeight="1" thickBot="1" x14ac:dyDescent="0.2">
      <c r="A26" s="245"/>
      <c r="B26" s="82"/>
      <c r="C26" s="82"/>
      <c r="D26" s="83"/>
      <c r="E26" s="84"/>
      <c r="F26" s="84"/>
      <c r="G26" s="85"/>
      <c r="H26" s="85"/>
      <c r="I26" s="261"/>
      <c r="J26" s="261"/>
      <c r="K26" s="86"/>
      <c r="L26" s="87"/>
      <c r="M26" s="83"/>
      <c r="N26" s="88"/>
      <c r="O26" s="89"/>
      <c r="P26" s="93"/>
    </row>
    <row r="29" spans="1:24" ht="18.75" customHeight="1" x14ac:dyDescent="0.15">
      <c r="S29" s="36"/>
      <c r="T29" s="36"/>
      <c r="U29" s="36"/>
      <c r="V29" s="37"/>
      <c r="W29" s="37"/>
      <c r="X29" s="37"/>
    </row>
    <row r="30" spans="1:24" ht="18.75" customHeight="1" x14ac:dyDescent="0.15">
      <c r="S30" s="36"/>
      <c r="T30" s="36"/>
      <c r="U30" s="36"/>
      <c r="V30" s="37"/>
      <c r="W30" s="37"/>
      <c r="X30" s="37"/>
    </row>
    <row r="31" spans="1:24" ht="18.75" customHeight="1" x14ac:dyDescent="0.15">
      <c r="S31" s="36"/>
      <c r="T31" s="36"/>
      <c r="U31" s="36"/>
      <c r="V31" s="37"/>
      <c r="W31" s="37"/>
      <c r="X31" s="37"/>
    </row>
    <row r="32" spans="1:24" ht="18.75" customHeight="1" x14ac:dyDescent="0.15">
      <c r="S32" s="36"/>
      <c r="T32" s="36"/>
      <c r="U32" s="36"/>
      <c r="V32" s="37"/>
      <c r="W32" s="37"/>
      <c r="X32" s="37"/>
    </row>
    <row r="33" spans="19:24" ht="18.75" customHeight="1" x14ac:dyDescent="0.15">
      <c r="S33" s="36"/>
      <c r="T33" s="36"/>
      <c r="U33" s="36"/>
      <c r="V33" s="37"/>
      <c r="W33" s="37"/>
      <c r="X33" s="37"/>
    </row>
    <row r="34" spans="19:24" ht="18.75" customHeight="1" x14ac:dyDescent="0.15">
      <c r="S34" s="36"/>
      <c r="T34" s="36"/>
      <c r="U34" s="36"/>
      <c r="V34" s="37"/>
      <c r="W34" s="37"/>
      <c r="X34" s="37"/>
    </row>
    <row r="35" spans="19:24" ht="18.75" customHeight="1" x14ac:dyDescent="0.15">
      <c r="S35" s="36"/>
      <c r="T35" s="36"/>
      <c r="U35" s="36"/>
      <c r="V35" s="37"/>
      <c r="W35" s="37"/>
      <c r="X35" s="37"/>
    </row>
    <row r="36" spans="19:24" ht="18.75" customHeight="1" x14ac:dyDescent="0.15">
      <c r="S36" s="36"/>
      <c r="T36" s="36"/>
      <c r="U36" s="36"/>
      <c r="V36" s="37"/>
      <c r="W36" s="37"/>
      <c r="X36" s="37"/>
    </row>
    <row r="37" spans="19:24" ht="18.75" customHeight="1" x14ac:dyDescent="0.15">
      <c r="S37" s="36"/>
      <c r="T37" s="36"/>
      <c r="U37" s="36"/>
      <c r="V37" s="37"/>
      <c r="W37" s="37"/>
      <c r="X37" s="37"/>
    </row>
    <row r="38" spans="19:24" ht="18.75" customHeight="1" x14ac:dyDescent="0.15">
      <c r="S38" s="36"/>
      <c r="T38" s="36"/>
      <c r="U38" s="36"/>
      <c r="V38" s="37"/>
      <c r="W38" s="37"/>
      <c r="X38" s="37"/>
    </row>
    <row r="39" spans="19:24" ht="18.75" customHeight="1" x14ac:dyDescent="0.15">
      <c r="S39" s="36"/>
      <c r="T39" s="36"/>
      <c r="U39" s="36"/>
      <c r="V39" s="37"/>
      <c r="W39" s="37"/>
      <c r="X39" s="37"/>
    </row>
    <row r="40" spans="19:24" ht="18.75" customHeight="1" x14ac:dyDescent="0.15">
      <c r="S40" s="36"/>
      <c r="T40" s="36"/>
      <c r="U40" s="36"/>
      <c r="V40" s="37"/>
      <c r="W40" s="37"/>
      <c r="X40" s="37"/>
    </row>
    <row r="41" spans="19:24" ht="18.75" customHeight="1" x14ac:dyDescent="0.15">
      <c r="S41" s="36"/>
      <c r="T41" s="36"/>
      <c r="U41" s="36"/>
      <c r="V41" s="37"/>
      <c r="W41" s="37"/>
      <c r="X41" s="37"/>
    </row>
    <row r="42" spans="19:24" ht="18.75" customHeight="1" x14ac:dyDescent="0.15">
      <c r="S42" s="36"/>
      <c r="T42" s="36"/>
      <c r="U42" s="36"/>
      <c r="V42" s="37"/>
      <c r="W42" s="37"/>
      <c r="X42" s="37"/>
    </row>
    <row r="43" spans="19:24" ht="18.75" customHeight="1" x14ac:dyDescent="0.15">
      <c r="S43" s="36"/>
      <c r="T43" s="36"/>
      <c r="U43" s="36"/>
      <c r="V43" s="37"/>
      <c r="W43" s="37"/>
      <c r="X43" s="37"/>
    </row>
    <row r="44" spans="19:24" ht="18.75" customHeight="1" x14ac:dyDescent="0.15">
      <c r="S44" s="36"/>
      <c r="T44" s="36"/>
      <c r="U44" s="36"/>
      <c r="V44" s="37"/>
      <c r="W44" s="37"/>
      <c r="X44" s="37"/>
    </row>
    <row r="45" spans="19:24" ht="18.75" customHeight="1" x14ac:dyDescent="0.15">
      <c r="S45" s="36"/>
      <c r="T45" s="36"/>
      <c r="U45" s="36"/>
      <c r="V45" s="37"/>
      <c r="W45" s="37"/>
      <c r="X45" s="37"/>
    </row>
    <row r="46" spans="19:24" ht="18.75" customHeight="1" x14ac:dyDescent="0.15">
      <c r="S46" s="36"/>
      <c r="T46" s="36"/>
      <c r="U46" s="36"/>
      <c r="V46" s="37"/>
      <c r="W46" s="37"/>
      <c r="X46" s="37"/>
    </row>
    <row r="47" spans="19:24" ht="18.75" customHeight="1" x14ac:dyDescent="0.15">
      <c r="S47" s="36"/>
      <c r="T47" s="36"/>
      <c r="U47" s="36"/>
      <c r="V47" s="37"/>
      <c r="W47" s="37"/>
      <c r="X47" s="37"/>
    </row>
    <row r="48" spans="19: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row r="87" spans="19:24" ht="18.75" customHeight="1" x14ac:dyDescent="0.15">
      <c r="S87" s="36"/>
      <c r="T87" s="36"/>
      <c r="U87" s="36"/>
      <c r="V87" s="37"/>
      <c r="W87" s="37"/>
      <c r="X87" s="37"/>
    </row>
    <row r="88" spans="19:24" ht="18.75" customHeight="1" x14ac:dyDescent="0.15">
      <c r="S88" s="36"/>
      <c r="T88" s="36"/>
      <c r="U88" s="36"/>
      <c r="V88" s="37"/>
      <c r="W88" s="37"/>
      <c r="X88" s="37"/>
    </row>
    <row r="89" spans="19:24" ht="18.75" customHeight="1" x14ac:dyDescent="0.15">
      <c r="S89" s="36"/>
      <c r="T89" s="36"/>
      <c r="U89" s="36"/>
      <c r="V89" s="37"/>
      <c r="W89" s="37"/>
      <c r="X89" s="37"/>
    </row>
    <row r="90" spans="19:24" ht="18.75" customHeight="1" x14ac:dyDescent="0.15">
      <c r="S90" s="36"/>
      <c r="T90" s="36"/>
      <c r="U90" s="36"/>
      <c r="V90" s="37"/>
      <c r="W90" s="37"/>
      <c r="X90" s="37"/>
    </row>
    <row r="91" spans="19:24" ht="18.75" customHeight="1" x14ac:dyDescent="0.15">
      <c r="S91" s="36"/>
      <c r="T91" s="36"/>
      <c r="U91" s="36"/>
      <c r="V91" s="37"/>
      <c r="W91" s="37"/>
      <c r="X91" s="37"/>
    </row>
    <row r="92" spans="19:24" ht="18.75" customHeight="1" x14ac:dyDescent="0.15">
      <c r="S92" s="36"/>
      <c r="T92" s="36"/>
      <c r="U92" s="36"/>
      <c r="V92" s="37"/>
      <c r="W92" s="37"/>
      <c r="X92" s="37"/>
    </row>
    <row r="93" spans="19:24" ht="18.75" customHeight="1" x14ac:dyDescent="0.15">
      <c r="S93" s="36"/>
      <c r="T93" s="36"/>
      <c r="U93" s="36"/>
      <c r="V93" s="37"/>
      <c r="W93" s="37"/>
      <c r="X93" s="37"/>
    </row>
    <row r="94" spans="19:24" ht="18.75" customHeight="1" x14ac:dyDescent="0.15">
      <c r="S94" s="36"/>
      <c r="T94" s="36"/>
      <c r="U94" s="36"/>
      <c r="V94" s="37"/>
      <c r="W94" s="37"/>
      <c r="X94" s="37"/>
    </row>
    <row r="95" spans="19:24" ht="18.75" customHeight="1" x14ac:dyDescent="0.15">
      <c r="S95" s="36"/>
      <c r="T95" s="36"/>
      <c r="U95" s="36"/>
      <c r="V95" s="37"/>
      <c r="W95" s="37"/>
      <c r="X95" s="37"/>
    </row>
    <row r="96" spans="19:24" ht="18.75" customHeight="1" x14ac:dyDescent="0.15">
      <c r="S96" s="36"/>
      <c r="T96" s="36"/>
      <c r="U96" s="36"/>
      <c r="V96" s="37"/>
      <c r="W96" s="37"/>
      <c r="X96" s="37"/>
    </row>
    <row r="97" spans="19:24" ht="18.75" customHeight="1" x14ac:dyDescent="0.15">
      <c r="S97" s="36"/>
      <c r="T97" s="36"/>
      <c r="U97" s="36"/>
      <c r="V97" s="37"/>
      <c r="W97" s="37"/>
      <c r="X97" s="37"/>
    </row>
    <row r="98" spans="19:24" ht="18.75" customHeight="1" x14ac:dyDescent="0.15">
      <c r="S98" s="36"/>
      <c r="T98" s="36"/>
      <c r="U98" s="36"/>
      <c r="V98" s="37"/>
      <c r="W98" s="37"/>
      <c r="X98" s="37"/>
    </row>
    <row r="99" spans="19:24" ht="18.75" customHeight="1" x14ac:dyDescent="0.15">
      <c r="S99" s="36"/>
      <c r="T99" s="36"/>
      <c r="U99" s="36"/>
      <c r="V99" s="37"/>
      <c r="W99" s="37"/>
      <c r="X99" s="37"/>
    </row>
    <row r="100" spans="19:24" ht="18.75" customHeight="1" x14ac:dyDescent="0.15">
      <c r="S100" s="36"/>
      <c r="T100" s="36"/>
      <c r="U100" s="36"/>
      <c r="V100" s="37"/>
      <c r="W100" s="37"/>
      <c r="X100" s="37"/>
    </row>
    <row r="101" spans="19:24" ht="18.75" customHeight="1" x14ac:dyDescent="0.15">
      <c r="S101" s="36"/>
      <c r="T101" s="36"/>
      <c r="U101" s="36"/>
      <c r="V101" s="37"/>
      <c r="W101" s="37"/>
      <c r="X101" s="37"/>
    </row>
    <row r="102" spans="19:24" ht="18.75" customHeight="1" x14ac:dyDescent="0.15">
      <c r="S102" s="36"/>
      <c r="T102" s="36"/>
      <c r="U102" s="36"/>
      <c r="V102" s="37"/>
      <c r="W102" s="37"/>
      <c r="X102" s="37"/>
    </row>
    <row r="103" spans="19:24" ht="18.75" customHeight="1" x14ac:dyDescent="0.15">
      <c r="S103" s="36"/>
      <c r="T103" s="36"/>
      <c r="U103" s="36"/>
      <c r="V103" s="37"/>
      <c r="W103" s="37"/>
      <c r="X103" s="37"/>
    </row>
    <row r="104" spans="19:24" ht="18.75" customHeight="1" x14ac:dyDescent="0.15">
      <c r="S104" s="36"/>
      <c r="T104" s="36"/>
      <c r="U104" s="36"/>
      <c r="V104" s="37"/>
      <c r="W104" s="37"/>
      <c r="X104" s="37"/>
    </row>
    <row r="105" spans="19:24" ht="18.75" customHeight="1" x14ac:dyDescent="0.15">
      <c r="S105" s="36"/>
      <c r="T105" s="36"/>
      <c r="U105" s="36"/>
      <c r="V105" s="37"/>
      <c r="W105" s="37"/>
      <c r="X105" s="37"/>
    </row>
    <row r="106" spans="19:24" ht="18.75" customHeight="1" x14ac:dyDescent="0.15">
      <c r="S106" s="36"/>
      <c r="T106" s="36"/>
      <c r="U106" s="36"/>
      <c r="V106" s="37"/>
      <c r="W106" s="37"/>
      <c r="X106" s="37"/>
    </row>
    <row r="107" spans="19:24" ht="18.75" customHeight="1" x14ac:dyDescent="0.15">
      <c r="S107" s="36"/>
      <c r="T107" s="36"/>
      <c r="U107" s="36"/>
      <c r="V107" s="37"/>
      <c r="W107" s="37"/>
      <c r="X107" s="37"/>
    </row>
    <row r="108" spans="19:24" ht="18.75" customHeight="1" x14ac:dyDescent="0.15">
      <c r="S108" s="36"/>
      <c r="T108" s="36"/>
      <c r="U108" s="36"/>
      <c r="V108" s="37"/>
      <c r="W108" s="37"/>
      <c r="X108" s="37"/>
    </row>
  </sheetData>
  <mergeCells count="15">
    <mergeCell ref="A9:A26"/>
    <mergeCell ref="A1:B1"/>
    <mergeCell ref="C1:K1"/>
    <mergeCell ref="K2:M2"/>
    <mergeCell ref="R5:V5"/>
    <mergeCell ref="O6:P6"/>
    <mergeCell ref="R6:T7"/>
    <mergeCell ref="A7:E7"/>
    <mergeCell ref="O7:P7"/>
    <mergeCell ref="I8:J8"/>
    <mergeCell ref="K8:L8"/>
    <mergeCell ref="I9:J17"/>
    <mergeCell ref="I18:J23"/>
    <mergeCell ref="I24:J26"/>
    <mergeCell ref="R9:R23"/>
  </mergeCells>
  <phoneticPr fontId="3"/>
  <printOptions horizontalCentered="1" verticalCentered="1"/>
  <pageMargins left="0.39370078740157483" right="0.39370078740157483" top="0.39370078740157483" bottom="0.39370078740157483" header="0.19685039370078741" footer="0.31496062992125984"/>
  <pageSetup paperSize="12"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X106"/>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46" t="s">
        <v>8</v>
      </c>
      <c r="S5" s="263"/>
      <c r="T5" s="263"/>
      <c r="U5" s="263"/>
      <c r="V5" s="263"/>
    </row>
    <row r="6" spans="1:24" ht="30" customHeight="1" x14ac:dyDescent="0.15">
      <c r="A6" s="1"/>
      <c r="B6" s="1"/>
      <c r="C6" s="2"/>
      <c r="D6" s="5"/>
      <c r="E6" s="2"/>
      <c r="F6" s="6"/>
      <c r="G6" s="16"/>
      <c r="H6" s="16"/>
      <c r="I6" s="2"/>
      <c r="J6" s="12" t="s">
        <v>9</v>
      </c>
      <c r="K6" s="13"/>
      <c r="L6" s="14"/>
      <c r="M6" s="14"/>
      <c r="N6" s="15"/>
      <c r="O6" s="221" t="s">
        <v>10</v>
      </c>
      <c r="P6" s="222"/>
      <c r="Q6" s="17"/>
      <c r="R6" s="249" t="s">
        <v>11</v>
      </c>
      <c r="S6" s="264"/>
      <c r="T6" s="265"/>
      <c r="U6" s="18" t="s">
        <v>12</v>
      </c>
      <c r="V6" s="18" t="s">
        <v>13</v>
      </c>
      <c r="W6" s="18" t="s">
        <v>14</v>
      </c>
      <c r="X6" s="19" t="s">
        <v>15</v>
      </c>
    </row>
    <row r="7" spans="1:24" ht="24" customHeight="1" thickBot="1" x14ac:dyDescent="0.3">
      <c r="A7" s="223" t="s">
        <v>137</v>
      </c>
      <c r="B7" s="224"/>
      <c r="C7" s="224"/>
      <c r="D7" s="224"/>
      <c r="E7" s="224"/>
      <c r="F7" s="20"/>
      <c r="G7" s="20"/>
      <c r="H7" s="20"/>
      <c r="I7" s="4"/>
      <c r="J7" s="4"/>
      <c r="K7" s="21"/>
      <c r="L7" s="22"/>
      <c r="M7" s="3"/>
      <c r="N7" s="3"/>
      <c r="O7" s="225" t="s">
        <v>94</v>
      </c>
      <c r="P7" s="226"/>
      <c r="Q7" s="23"/>
      <c r="R7" s="266"/>
      <c r="S7" s="267"/>
      <c r="T7" s="268"/>
      <c r="U7" s="9" t="s">
        <v>17</v>
      </c>
      <c r="V7" s="9" t="s">
        <v>95</v>
      </c>
      <c r="W7" s="9" t="s">
        <v>18</v>
      </c>
      <c r="X7" s="24" t="s">
        <v>96</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97"/>
      <c r="S8" s="70" t="s">
        <v>20</v>
      </c>
      <c r="T8" s="71" t="s">
        <v>33</v>
      </c>
      <c r="U8" s="72" t="s">
        <v>32</v>
      </c>
      <c r="V8" s="72" t="s">
        <v>34</v>
      </c>
      <c r="W8" s="72" t="s">
        <v>34</v>
      </c>
      <c r="X8" s="73"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62"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42"/>
      <c r="S10" s="95"/>
      <c r="T10" s="76"/>
      <c r="U10" s="76"/>
      <c r="V10" s="77"/>
      <c r="W10" s="77"/>
      <c r="X10" s="102"/>
    </row>
    <row r="11" spans="1:24" ht="18.75" customHeight="1" x14ac:dyDescent="0.15">
      <c r="A11" s="242"/>
      <c r="B11" s="62"/>
      <c r="C11" s="62"/>
      <c r="D11" s="63"/>
      <c r="E11" s="64"/>
      <c r="F11" s="64"/>
      <c r="G11" s="65"/>
      <c r="H11" s="65"/>
      <c r="I11" s="237"/>
      <c r="J11" s="237"/>
      <c r="K11" s="66"/>
      <c r="L11" s="67"/>
      <c r="M11" s="63"/>
      <c r="N11" s="68"/>
      <c r="O11" s="69"/>
      <c r="P11" s="92"/>
      <c r="R11" s="242"/>
      <c r="S11" s="96" t="s">
        <v>256</v>
      </c>
      <c r="T11" s="78" t="s">
        <v>139</v>
      </c>
      <c r="U11" s="78"/>
      <c r="V11" s="79">
        <v>20</v>
      </c>
      <c r="W11" s="79">
        <v>10</v>
      </c>
      <c r="X11" s="103">
        <v>5</v>
      </c>
    </row>
    <row r="12" spans="1:24" ht="18.75" customHeight="1" x14ac:dyDescent="0.15">
      <c r="A12" s="242"/>
      <c r="B12" s="54" t="s">
        <v>138</v>
      </c>
      <c r="C12" s="54" t="s">
        <v>139</v>
      </c>
      <c r="D12" s="55">
        <v>1</v>
      </c>
      <c r="E12" s="56" t="s">
        <v>111</v>
      </c>
      <c r="F12" s="56">
        <f>ROUNDUP(D12*0.75,2)</f>
        <v>0.75</v>
      </c>
      <c r="G12" s="57">
        <f>ROUNDUP((K4*D12)+(K5*D12*0.75)+(K6*(D12*2)),0)</f>
        <v>0</v>
      </c>
      <c r="H12" s="57">
        <f>G12</f>
        <v>0</v>
      </c>
      <c r="I12" s="238" t="s">
        <v>275</v>
      </c>
      <c r="J12" s="239"/>
      <c r="K12" s="58" t="s">
        <v>59</v>
      </c>
      <c r="L12" s="59">
        <f>ROUNDUP((K4*M12)+(K5*M12*0.75)+(K6*(M12*2)),2)</f>
        <v>0</v>
      </c>
      <c r="M12" s="55">
        <v>0.5</v>
      </c>
      <c r="N12" s="60">
        <f t="shared" ref="N12:N18" si="0">ROUNDUP(M12*0.75,2)</f>
        <v>0.38</v>
      </c>
      <c r="O12" s="61"/>
      <c r="P12" s="91"/>
      <c r="R12" s="242"/>
      <c r="S12" s="96"/>
      <c r="T12" s="78" t="s">
        <v>140</v>
      </c>
      <c r="U12" s="78"/>
      <c r="V12" s="79">
        <v>10</v>
      </c>
      <c r="W12" s="79"/>
      <c r="X12" s="103"/>
    </row>
    <row r="13" spans="1:24" ht="18.75" customHeight="1" x14ac:dyDescent="0.15">
      <c r="A13" s="242"/>
      <c r="B13" s="54"/>
      <c r="C13" s="54" t="s">
        <v>141</v>
      </c>
      <c r="D13" s="55">
        <v>0.5</v>
      </c>
      <c r="E13" s="56" t="s">
        <v>51</v>
      </c>
      <c r="F13" s="56">
        <f>ROUNDUP(D13*0.75,2)</f>
        <v>0.38</v>
      </c>
      <c r="G13" s="57">
        <f>ROUNDUP((K4*D13)+(K5*D13*0.75)+(K6*(D13*2)),0)</f>
        <v>0</v>
      </c>
      <c r="H13" s="57">
        <f>G13</f>
        <v>0</v>
      </c>
      <c r="I13" s="236"/>
      <c r="J13" s="236"/>
      <c r="K13" s="58" t="s">
        <v>57</v>
      </c>
      <c r="L13" s="59">
        <f>ROUNDUP((K4*M13)+(K5*M13*0.75)+(K6*(M13*2)),2)</f>
        <v>0</v>
      </c>
      <c r="M13" s="55">
        <v>2</v>
      </c>
      <c r="N13" s="60">
        <f t="shared" si="0"/>
        <v>1.5</v>
      </c>
      <c r="O13" s="61"/>
      <c r="P13" s="91" t="s">
        <v>58</v>
      </c>
      <c r="R13" s="242"/>
      <c r="S13" s="96"/>
      <c r="T13" s="78" t="s">
        <v>65</v>
      </c>
      <c r="U13" s="78"/>
      <c r="V13" s="79">
        <v>10</v>
      </c>
      <c r="W13" s="79">
        <v>10</v>
      </c>
      <c r="X13" s="103">
        <v>10</v>
      </c>
    </row>
    <row r="14" spans="1:24" ht="18.75" customHeight="1" x14ac:dyDescent="0.15">
      <c r="A14" s="242"/>
      <c r="B14" s="54"/>
      <c r="C14" s="54" t="s">
        <v>140</v>
      </c>
      <c r="D14" s="55">
        <v>10</v>
      </c>
      <c r="E14" s="56" t="s">
        <v>51</v>
      </c>
      <c r="F14" s="56">
        <f>ROUNDUP(D14*0.75,2)</f>
        <v>7.5</v>
      </c>
      <c r="G14" s="57">
        <f>ROUNDUP((K4*D14)+(K5*D14*0.75)+(K6*(D14*2)),0)</f>
        <v>0</v>
      </c>
      <c r="H14" s="57">
        <f>G14+(G14*20/100)</f>
        <v>0</v>
      </c>
      <c r="I14" s="236"/>
      <c r="J14" s="236"/>
      <c r="K14" s="58" t="s">
        <v>83</v>
      </c>
      <c r="L14" s="59">
        <f>ROUNDUP((K4*M14)+(K5*M14*0.75)+(K6*(M14*2)),2)</f>
        <v>0</v>
      </c>
      <c r="M14" s="55">
        <v>2</v>
      </c>
      <c r="N14" s="60">
        <f t="shared" si="0"/>
        <v>1.5</v>
      </c>
      <c r="O14" s="61"/>
      <c r="P14" s="91"/>
      <c r="R14" s="242"/>
      <c r="S14" s="96"/>
      <c r="T14" s="78"/>
      <c r="U14" s="161" t="s">
        <v>217</v>
      </c>
      <c r="V14" s="162" t="s">
        <v>50</v>
      </c>
      <c r="W14" s="162" t="s">
        <v>50</v>
      </c>
      <c r="X14" s="163"/>
    </row>
    <row r="15" spans="1:24" ht="18.75" customHeight="1" x14ac:dyDescent="0.15">
      <c r="A15" s="242"/>
      <c r="B15" s="54"/>
      <c r="C15" s="54" t="s">
        <v>65</v>
      </c>
      <c r="D15" s="55">
        <v>10</v>
      </c>
      <c r="E15" s="56" t="s">
        <v>51</v>
      </c>
      <c r="F15" s="56">
        <f>ROUNDUP(D15*0.75,2)</f>
        <v>7.5</v>
      </c>
      <c r="G15" s="57">
        <f>ROUNDUP((K4*D15)+(K5*D15*0.75)+(K6*(D15*2)),0)</f>
        <v>0</v>
      </c>
      <c r="H15" s="57">
        <f>G15+(G15*3/100)</f>
        <v>0</v>
      </c>
      <c r="I15" s="236"/>
      <c r="J15" s="236"/>
      <c r="K15" s="58" t="s">
        <v>84</v>
      </c>
      <c r="L15" s="59">
        <f>ROUNDUP((K4*M15)+(K5*M15*0.75)+(K6*(M15*2)),2)</f>
        <v>0</v>
      </c>
      <c r="M15" s="55">
        <v>2</v>
      </c>
      <c r="N15" s="60">
        <f t="shared" si="0"/>
        <v>1.5</v>
      </c>
      <c r="O15" s="61"/>
      <c r="P15" s="91" t="s">
        <v>58</v>
      </c>
      <c r="R15" s="242"/>
      <c r="S15" s="96"/>
      <c r="T15" s="78"/>
      <c r="U15" s="161" t="s">
        <v>218</v>
      </c>
      <c r="V15" s="162" t="s">
        <v>47</v>
      </c>
      <c r="W15" s="162" t="s">
        <v>47</v>
      </c>
      <c r="X15" s="163"/>
    </row>
    <row r="16" spans="1:24" ht="18.75" customHeight="1" x14ac:dyDescent="0.15">
      <c r="A16" s="242"/>
      <c r="B16" s="54"/>
      <c r="C16" s="54"/>
      <c r="D16" s="55"/>
      <c r="E16" s="56"/>
      <c r="F16" s="56"/>
      <c r="G16" s="57"/>
      <c r="H16" s="57"/>
      <c r="I16" s="236"/>
      <c r="J16" s="236"/>
      <c r="K16" s="58" t="s">
        <v>45</v>
      </c>
      <c r="L16" s="59">
        <f>ROUNDUP((K4*M16)+(K5*M16*0.75)+(K6*(M16*2)),2)</f>
        <v>0</v>
      </c>
      <c r="M16" s="55">
        <v>4</v>
      </c>
      <c r="N16" s="60">
        <f t="shared" si="0"/>
        <v>3</v>
      </c>
      <c r="O16" s="61"/>
      <c r="P16" s="91"/>
      <c r="R16" s="242"/>
      <c r="S16" s="96"/>
      <c r="T16" s="78"/>
      <c r="U16" s="161" t="s">
        <v>219</v>
      </c>
      <c r="V16" s="162" t="s">
        <v>47</v>
      </c>
      <c r="W16" s="162" t="s">
        <v>47</v>
      </c>
      <c r="X16" s="163"/>
    </row>
    <row r="17" spans="1:24" ht="18.75" customHeight="1" x14ac:dyDescent="0.15">
      <c r="A17" s="242"/>
      <c r="B17" s="54"/>
      <c r="C17" s="54"/>
      <c r="D17" s="55"/>
      <c r="E17" s="56"/>
      <c r="F17" s="56"/>
      <c r="G17" s="57"/>
      <c r="H17" s="57"/>
      <c r="I17" s="236"/>
      <c r="J17" s="236"/>
      <c r="K17" s="58" t="s">
        <v>60</v>
      </c>
      <c r="L17" s="59">
        <f>ROUNDUP((K4*M17)+(K5*M17*0.75)+(K6*(M17*2)),2)</f>
        <v>0</v>
      </c>
      <c r="M17" s="55">
        <v>1</v>
      </c>
      <c r="N17" s="60">
        <f t="shared" si="0"/>
        <v>0.75</v>
      </c>
      <c r="O17" s="61"/>
      <c r="P17" s="91"/>
      <c r="R17" s="242"/>
      <c r="S17" s="96"/>
      <c r="T17" s="78"/>
      <c r="U17" s="78"/>
      <c r="V17" s="79"/>
      <c r="W17" s="79"/>
      <c r="X17" s="103"/>
    </row>
    <row r="18" spans="1:24" ht="18.75" customHeight="1" x14ac:dyDescent="0.15">
      <c r="A18" s="242"/>
      <c r="B18" s="54"/>
      <c r="C18" s="54"/>
      <c r="D18" s="55"/>
      <c r="E18" s="56"/>
      <c r="F18" s="56"/>
      <c r="G18" s="57"/>
      <c r="H18" s="57"/>
      <c r="I18" s="236"/>
      <c r="J18" s="236"/>
      <c r="K18" s="58" t="s">
        <v>57</v>
      </c>
      <c r="L18" s="59">
        <f>ROUNDUP((K4*M18)+(K5*M18*0.75)+(K6*(M18*2)),2)</f>
        <v>0</v>
      </c>
      <c r="M18" s="55">
        <v>0.5</v>
      </c>
      <c r="N18" s="60">
        <f t="shared" si="0"/>
        <v>0.38</v>
      </c>
      <c r="O18" s="61"/>
      <c r="P18" s="91" t="s">
        <v>58</v>
      </c>
      <c r="R18" s="242"/>
      <c r="S18" s="96"/>
      <c r="T18" s="78"/>
      <c r="U18" s="78"/>
      <c r="V18" s="79"/>
      <c r="W18" s="79"/>
      <c r="X18" s="103"/>
    </row>
    <row r="19" spans="1:24" ht="18.75" customHeight="1" x14ac:dyDescent="0.15">
      <c r="A19" s="242"/>
      <c r="B19" s="54"/>
      <c r="C19" s="54"/>
      <c r="D19" s="55"/>
      <c r="E19" s="56"/>
      <c r="F19" s="56"/>
      <c r="G19" s="57"/>
      <c r="H19" s="57"/>
      <c r="I19" s="236"/>
      <c r="J19" s="236"/>
      <c r="K19" s="58"/>
      <c r="L19" s="59"/>
      <c r="M19" s="55"/>
      <c r="N19" s="60"/>
      <c r="O19" s="61"/>
      <c r="P19" s="91"/>
      <c r="R19" s="242"/>
      <c r="S19" s="96"/>
      <c r="T19" s="78"/>
      <c r="U19" s="78"/>
      <c r="V19" s="79"/>
      <c r="W19" s="79"/>
      <c r="X19" s="103"/>
    </row>
    <row r="20" spans="1:24" ht="18.75" customHeight="1" x14ac:dyDescent="0.15">
      <c r="A20" s="242"/>
      <c r="B20" s="62"/>
      <c r="C20" s="62"/>
      <c r="D20" s="63"/>
      <c r="E20" s="64"/>
      <c r="F20" s="64"/>
      <c r="G20" s="65"/>
      <c r="H20" s="65"/>
      <c r="I20" s="237"/>
      <c r="J20" s="237"/>
      <c r="K20" s="66"/>
      <c r="L20" s="67"/>
      <c r="M20" s="63"/>
      <c r="N20" s="68"/>
      <c r="O20" s="69"/>
      <c r="P20" s="92"/>
      <c r="R20" s="242"/>
      <c r="S20" s="95"/>
      <c r="T20" s="76"/>
      <c r="U20" s="76"/>
      <c r="V20" s="77"/>
      <c r="W20" s="77"/>
      <c r="X20" s="102"/>
    </row>
    <row r="21" spans="1:24" ht="18.75" customHeight="1" x14ac:dyDescent="0.15">
      <c r="A21" s="242"/>
      <c r="B21" s="54" t="s">
        <v>142</v>
      </c>
      <c r="C21" s="54" t="s">
        <v>42</v>
      </c>
      <c r="D21" s="55">
        <v>20</v>
      </c>
      <c r="E21" s="56" t="s">
        <v>51</v>
      </c>
      <c r="F21" s="56">
        <f>ROUNDUP(D21*0.75,2)</f>
        <v>15</v>
      </c>
      <c r="G21" s="57">
        <f>ROUNDUP((K4*D21)+(K5*D21*0.75)+(K6*(D21*2)),0)</f>
        <v>0</v>
      </c>
      <c r="H21" s="57">
        <f>G21+(G21*6/100)</f>
        <v>0</v>
      </c>
      <c r="I21" s="238" t="s">
        <v>276</v>
      </c>
      <c r="J21" s="239"/>
      <c r="K21" s="58" t="s">
        <v>101</v>
      </c>
      <c r="L21" s="59">
        <f>ROUNDUP((K4*M21)+(K5*M21*0.75)+(K6*(M21*2)),2)</f>
        <v>0</v>
      </c>
      <c r="M21" s="55">
        <v>1</v>
      </c>
      <c r="N21" s="60">
        <f>ROUNDUP(M21*0.75,2)</f>
        <v>0.75</v>
      </c>
      <c r="O21" s="61"/>
      <c r="P21" s="91" t="s">
        <v>78</v>
      </c>
      <c r="R21" s="242"/>
      <c r="S21" s="96" t="s">
        <v>257</v>
      </c>
      <c r="T21" s="78" t="s">
        <v>42</v>
      </c>
      <c r="U21" s="78"/>
      <c r="V21" s="79">
        <v>20</v>
      </c>
      <c r="W21" s="79">
        <v>20</v>
      </c>
      <c r="X21" s="103">
        <v>20</v>
      </c>
    </row>
    <row r="22" spans="1:24" ht="18.75" customHeight="1" x14ac:dyDescent="0.15">
      <c r="A22" s="242"/>
      <c r="B22" s="54"/>
      <c r="C22" s="54" t="s">
        <v>69</v>
      </c>
      <c r="D22" s="55">
        <v>10</v>
      </c>
      <c r="E22" s="56" t="s">
        <v>51</v>
      </c>
      <c r="F22" s="56">
        <f>ROUNDUP(D22*0.75,2)</f>
        <v>7.5</v>
      </c>
      <c r="G22" s="57">
        <f>ROUNDUP((K4*D22)+(K5*D22*0.75)+(K6*(D22*2)),0)</f>
        <v>0</v>
      </c>
      <c r="H22" s="57">
        <f>G22+(G22*15/100)</f>
        <v>0</v>
      </c>
      <c r="I22" s="236"/>
      <c r="J22" s="236"/>
      <c r="K22" s="58" t="s">
        <v>101</v>
      </c>
      <c r="L22" s="59">
        <f>ROUNDUP((K4*M22)+(K5*M22*0.75)+(K6*(M22*2)),2)</f>
        <v>0</v>
      </c>
      <c r="M22" s="55">
        <v>1</v>
      </c>
      <c r="N22" s="60">
        <f>ROUNDUP(M22*0.75,2)</f>
        <v>0.75</v>
      </c>
      <c r="O22" s="61"/>
      <c r="P22" s="91" t="s">
        <v>78</v>
      </c>
      <c r="R22" s="242"/>
      <c r="S22" s="96"/>
      <c r="T22" s="78" t="s">
        <v>69</v>
      </c>
      <c r="U22" s="78"/>
      <c r="V22" s="79">
        <v>10</v>
      </c>
      <c r="W22" s="79">
        <v>10</v>
      </c>
      <c r="X22" s="103">
        <v>10</v>
      </c>
    </row>
    <row r="23" spans="1:24" ht="18.75" customHeight="1" x14ac:dyDescent="0.15">
      <c r="A23" s="242"/>
      <c r="B23" s="54"/>
      <c r="C23" s="54" t="s">
        <v>144</v>
      </c>
      <c r="D23" s="55">
        <v>5</v>
      </c>
      <c r="E23" s="56" t="s">
        <v>51</v>
      </c>
      <c r="F23" s="56">
        <f>ROUNDUP(D23*0.75,2)</f>
        <v>3.75</v>
      </c>
      <c r="G23" s="57">
        <f>ROUNDUP((K4*D23)+(K5*D23*0.75)+(K6*(D23*2)),0)</f>
        <v>0</v>
      </c>
      <c r="H23" s="57">
        <f>G23</f>
        <v>0</v>
      </c>
      <c r="I23" s="236"/>
      <c r="J23" s="236"/>
      <c r="K23" s="58" t="s">
        <v>56</v>
      </c>
      <c r="L23" s="59">
        <f>ROUNDUP((K4*M23)+(K5*M23*0.75)+(K6*(M23*2)),2)</f>
        <v>0</v>
      </c>
      <c r="M23" s="55">
        <v>0.2</v>
      </c>
      <c r="N23" s="60">
        <f>ROUNDUP(M23*0.75,2)</f>
        <v>0.15</v>
      </c>
      <c r="O23" s="61"/>
      <c r="P23" s="91"/>
      <c r="R23" s="242"/>
      <c r="S23" s="96"/>
      <c r="T23" s="78" t="s">
        <v>144</v>
      </c>
      <c r="U23" s="78"/>
      <c r="V23" s="79">
        <v>5</v>
      </c>
      <c r="W23" s="79">
        <v>5</v>
      </c>
      <c r="X23" s="103"/>
    </row>
    <row r="24" spans="1:24" ht="18.75" customHeight="1" x14ac:dyDescent="0.15">
      <c r="A24" s="242"/>
      <c r="B24" s="54"/>
      <c r="C24" s="54" t="s">
        <v>43</v>
      </c>
      <c r="D24" s="80">
        <v>0.5</v>
      </c>
      <c r="E24" s="56" t="s">
        <v>54</v>
      </c>
      <c r="F24" s="56">
        <f>ROUNDUP(D24*0.75,2)</f>
        <v>0.38</v>
      </c>
      <c r="G24" s="57">
        <f>ROUNDUP((K4*D24)+(K5*D24*0.75)+(K6*(D24*2)),0)</f>
        <v>0</v>
      </c>
      <c r="H24" s="57">
        <f>G24</f>
        <v>0</v>
      </c>
      <c r="I24" s="236"/>
      <c r="J24" s="236"/>
      <c r="K24" s="58" t="s">
        <v>102</v>
      </c>
      <c r="L24" s="59">
        <f>ROUNDUP((K4*M24)+(K5*M24*0.75)+(K6*(M24*2)),2)</f>
        <v>0</v>
      </c>
      <c r="M24" s="55">
        <v>0.01</v>
      </c>
      <c r="N24" s="60">
        <f>ROUNDUP(M24*0.75,2)</f>
        <v>0.01</v>
      </c>
      <c r="O24" s="61" t="s">
        <v>53</v>
      </c>
      <c r="P24" s="91"/>
      <c r="R24" s="242"/>
      <c r="S24" s="96"/>
      <c r="T24" s="78" t="s">
        <v>43</v>
      </c>
      <c r="U24" s="78"/>
      <c r="V24" s="148" t="s">
        <v>228</v>
      </c>
      <c r="W24" s="79" t="s">
        <v>44</v>
      </c>
      <c r="X24" s="103"/>
    </row>
    <row r="25" spans="1:24" ht="18.75" customHeight="1" x14ac:dyDescent="0.15">
      <c r="A25" s="242"/>
      <c r="B25" s="54"/>
      <c r="C25" s="54"/>
      <c r="D25" s="80"/>
      <c r="E25" s="56"/>
      <c r="F25" s="56"/>
      <c r="G25" s="57"/>
      <c r="H25" s="57"/>
      <c r="I25" s="236"/>
      <c r="J25" s="236"/>
      <c r="K25" s="58"/>
      <c r="L25" s="59"/>
      <c r="M25" s="55"/>
      <c r="N25" s="60"/>
      <c r="O25" s="61"/>
      <c r="P25" s="91"/>
      <c r="R25" s="242"/>
      <c r="S25" s="96"/>
      <c r="T25" s="78"/>
      <c r="U25" s="161" t="s">
        <v>217</v>
      </c>
      <c r="V25" s="162" t="s">
        <v>50</v>
      </c>
      <c r="W25" s="162" t="s">
        <v>50</v>
      </c>
      <c r="X25" s="163"/>
    </row>
    <row r="26" spans="1:24" ht="18.75" customHeight="1" x14ac:dyDescent="0.15">
      <c r="A26" s="242"/>
      <c r="B26" s="54"/>
      <c r="C26" s="54"/>
      <c r="D26" s="80"/>
      <c r="E26" s="56"/>
      <c r="F26" s="56"/>
      <c r="G26" s="57"/>
      <c r="H26" s="57"/>
      <c r="I26" s="236"/>
      <c r="J26" s="236"/>
      <c r="K26" s="58"/>
      <c r="L26" s="59"/>
      <c r="M26" s="55"/>
      <c r="N26" s="60"/>
      <c r="O26" s="61"/>
      <c r="P26" s="91"/>
      <c r="R26" s="242"/>
      <c r="S26" s="96"/>
      <c r="T26" s="78"/>
      <c r="U26" s="161" t="s">
        <v>218</v>
      </c>
      <c r="V26" s="162" t="s">
        <v>47</v>
      </c>
      <c r="W26" s="162" t="s">
        <v>47</v>
      </c>
      <c r="X26" s="163"/>
    </row>
    <row r="27" spans="1:24" ht="18.75" customHeight="1" x14ac:dyDescent="0.15">
      <c r="A27" s="242"/>
      <c r="B27" s="54"/>
      <c r="C27" s="54"/>
      <c r="D27" s="55"/>
      <c r="E27" s="56"/>
      <c r="F27" s="56"/>
      <c r="G27" s="57"/>
      <c r="H27" s="57"/>
      <c r="I27" s="236"/>
      <c r="J27" s="236"/>
      <c r="K27" s="58"/>
      <c r="L27" s="59"/>
      <c r="M27" s="55"/>
      <c r="N27" s="60"/>
      <c r="O27" s="61"/>
      <c r="P27" s="91"/>
      <c r="R27" s="242"/>
      <c r="S27" s="96"/>
      <c r="T27" s="78"/>
      <c r="U27" s="161" t="s">
        <v>219</v>
      </c>
      <c r="V27" s="162" t="s">
        <v>47</v>
      </c>
      <c r="W27" s="162" t="s">
        <v>47</v>
      </c>
      <c r="X27" s="163"/>
    </row>
    <row r="28" spans="1:24" ht="18.75" customHeight="1" x14ac:dyDescent="0.15">
      <c r="A28" s="242"/>
      <c r="B28" s="62"/>
      <c r="C28" s="62"/>
      <c r="D28" s="63"/>
      <c r="E28" s="64"/>
      <c r="F28" s="64"/>
      <c r="G28" s="65"/>
      <c r="H28" s="65"/>
      <c r="I28" s="237"/>
      <c r="J28" s="237"/>
      <c r="K28" s="66"/>
      <c r="L28" s="67"/>
      <c r="M28" s="63"/>
      <c r="N28" s="68"/>
      <c r="O28" s="69"/>
      <c r="P28" s="92"/>
      <c r="R28" s="242"/>
      <c r="S28" s="96"/>
      <c r="T28" s="78"/>
      <c r="U28" s="78"/>
      <c r="V28" s="79"/>
      <c r="W28" s="79"/>
      <c r="X28" s="103"/>
    </row>
    <row r="29" spans="1:24" ht="18.75" customHeight="1" x14ac:dyDescent="0.15">
      <c r="A29" s="242"/>
      <c r="B29" s="54" t="s">
        <v>105</v>
      </c>
      <c r="C29" s="54" t="s">
        <v>121</v>
      </c>
      <c r="D29" s="55">
        <v>5</v>
      </c>
      <c r="E29" s="56" t="s">
        <v>51</v>
      </c>
      <c r="F29" s="56">
        <f>ROUNDUP(D29*0.75,2)</f>
        <v>3.75</v>
      </c>
      <c r="G29" s="57">
        <f>ROUNDUP((K4*D29)+(K5*D29*0.75)+(K6*(D29*2)),0)</f>
        <v>0</v>
      </c>
      <c r="H29" s="57">
        <f>G29+(G29*15/100)</f>
        <v>0</v>
      </c>
      <c r="I29" s="238" t="s">
        <v>106</v>
      </c>
      <c r="J29" s="239"/>
      <c r="K29" s="58" t="s">
        <v>100</v>
      </c>
      <c r="L29" s="59">
        <f>ROUNDUP((K4*M29)+(K5*M29*0.75)+(K6*(M29*2)),2)</f>
        <v>0</v>
      </c>
      <c r="M29" s="55">
        <v>100</v>
      </c>
      <c r="N29" s="60">
        <f>ROUNDUP(M29*0.75,2)</f>
        <v>75</v>
      </c>
      <c r="O29" s="61"/>
      <c r="P29" s="91"/>
      <c r="R29" s="242"/>
      <c r="S29" s="95"/>
      <c r="T29" s="76"/>
      <c r="U29" s="76"/>
      <c r="V29" s="77"/>
      <c r="W29" s="77"/>
      <c r="X29" s="102"/>
    </row>
    <row r="30" spans="1:24" ht="18.75" customHeight="1" x14ac:dyDescent="0.15">
      <c r="A30" s="242"/>
      <c r="B30" s="54"/>
      <c r="C30" s="54" t="s">
        <v>122</v>
      </c>
      <c r="D30" s="55">
        <v>0.5</v>
      </c>
      <c r="E30" s="56" t="s">
        <v>51</v>
      </c>
      <c r="F30" s="56">
        <f>ROUNDUP(D30*0.75,2)</f>
        <v>0.38</v>
      </c>
      <c r="G30" s="57">
        <f>ROUNDUP((K4*D30)+(K5*D30*0.75)+(K6*(D30*2)),0)</f>
        <v>0</v>
      </c>
      <c r="H30" s="57">
        <f>G30</f>
        <v>0</v>
      </c>
      <c r="I30" s="236"/>
      <c r="J30" s="236"/>
      <c r="K30" s="58" t="s">
        <v>108</v>
      </c>
      <c r="L30" s="59">
        <f>ROUNDUP((K4*M30)+(K5*M30*0.75)+(K6*(M30*2)),2)</f>
        <v>0</v>
      </c>
      <c r="M30" s="55">
        <v>0.5</v>
      </c>
      <c r="N30" s="60">
        <f>ROUNDUP(M30*0.75,2)</f>
        <v>0.38</v>
      </c>
      <c r="O30" s="61"/>
      <c r="P30" s="91" t="s">
        <v>109</v>
      </c>
      <c r="R30" s="242"/>
      <c r="S30" s="96" t="s">
        <v>105</v>
      </c>
      <c r="T30" s="78" t="s">
        <v>121</v>
      </c>
      <c r="U30" s="78"/>
      <c r="V30" s="79">
        <v>5</v>
      </c>
      <c r="W30" s="79"/>
      <c r="X30" s="103"/>
    </row>
    <row r="31" spans="1:24" ht="18.75" customHeight="1" x14ac:dyDescent="0.15">
      <c r="A31" s="242"/>
      <c r="B31" s="54"/>
      <c r="C31" s="54"/>
      <c r="D31" s="55"/>
      <c r="E31" s="56"/>
      <c r="F31" s="56"/>
      <c r="G31" s="57"/>
      <c r="H31" s="57"/>
      <c r="I31" s="236"/>
      <c r="J31" s="236"/>
      <c r="K31" s="58" t="s">
        <v>56</v>
      </c>
      <c r="L31" s="59">
        <f>ROUNDUP((K4*M31)+(K5*M31*0.75)+(K6*(M31*2)),2)</f>
        <v>0</v>
      </c>
      <c r="M31" s="55">
        <v>0.1</v>
      </c>
      <c r="N31" s="60">
        <f>ROUNDUP(M31*0.75,2)</f>
        <v>0.08</v>
      </c>
      <c r="O31" s="61"/>
      <c r="P31" s="91"/>
      <c r="R31" s="242"/>
      <c r="S31" s="96"/>
      <c r="T31" s="78" t="s">
        <v>122</v>
      </c>
      <c r="U31" s="78"/>
      <c r="V31" s="79" t="s">
        <v>47</v>
      </c>
      <c r="W31" s="79" t="s">
        <v>47</v>
      </c>
      <c r="X31" s="103"/>
    </row>
    <row r="32" spans="1:24" ht="18.75" customHeight="1" thickBot="1" x14ac:dyDescent="0.2">
      <c r="A32" s="242"/>
      <c r="B32" s="54"/>
      <c r="C32" s="54"/>
      <c r="D32" s="55"/>
      <c r="E32" s="56"/>
      <c r="F32" s="56"/>
      <c r="G32" s="57"/>
      <c r="H32" s="57"/>
      <c r="I32" s="236"/>
      <c r="J32" s="236"/>
      <c r="K32" s="58"/>
      <c r="L32" s="59"/>
      <c r="M32" s="55"/>
      <c r="N32" s="60"/>
      <c r="O32" s="61"/>
      <c r="P32" s="91"/>
      <c r="R32" s="243"/>
      <c r="S32" s="98"/>
      <c r="T32" s="99"/>
      <c r="U32" s="99" t="s">
        <v>100</v>
      </c>
      <c r="V32" s="100" t="s">
        <v>50</v>
      </c>
      <c r="W32" s="100" t="s">
        <v>50</v>
      </c>
      <c r="X32" s="104"/>
    </row>
    <row r="33" spans="1:24" ht="18.75" customHeight="1" x14ac:dyDescent="0.15">
      <c r="A33" s="242"/>
      <c r="B33" s="62"/>
      <c r="C33" s="62"/>
      <c r="D33" s="63"/>
      <c r="E33" s="64"/>
      <c r="F33" s="64"/>
      <c r="G33" s="65"/>
      <c r="H33" s="65"/>
      <c r="I33" s="237"/>
      <c r="J33" s="237"/>
      <c r="K33" s="66"/>
      <c r="L33" s="67"/>
      <c r="M33" s="63"/>
      <c r="N33" s="68"/>
      <c r="O33" s="69"/>
      <c r="P33" s="92"/>
    </row>
    <row r="34" spans="1:24" ht="18.75" customHeight="1" x14ac:dyDescent="0.15">
      <c r="A34" s="242"/>
      <c r="B34" s="54" t="s">
        <v>145</v>
      </c>
      <c r="C34" s="54" t="s">
        <v>146</v>
      </c>
      <c r="D34" s="55">
        <v>20</v>
      </c>
      <c r="E34" s="56" t="s">
        <v>51</v>
      </c>
      <c r="F34" s="56">
        <f>ROUNDUP(D34*0.75,2)</f>
        <v>15</v>
      </c>
      <c r="G34" s="57">
        <f>ROUNDUP((K4*D34)+(K5*D34*0.75)+(K6*(D34*2)),0)</f>
        <v>0</v>
      </c>
      <c r="H34" s="57">
        <f>G34</f>
        <v>0</v>
      </c>
      <c r="I34" s="238"/>
      <c r="J34" s="239"/>
      <c r="K34" s="58"/>
      <c r="L34" s="59"/>
      <c r="M34" s="55"/>
      <c r="N34" s="60"/>
      <c r="O34" s="61"/>
      <c r="P34" s="91"/>
    </row>
    <row r="35" spans="1:24" ht="18.75" customHeight="1" x14ac:dyDescent="0.15">
      <c r="A35" s="242"/>
      <c r="B35" s="54"/>
      <c r="C35" s="54"/>
      <c r="D35" s="55"/>
      <c r="E35" s="56"/>
      <c r="F35" s="56"/>
      <c r="G35" s="57"/>
      <c r="H35" s="57"/>
      <c r="I35" s="236"/>
      <c r="J35" s="236"/>
      <c r="K35" s="58"/>
      <c r="L35" s="59"/>
      <c r="M35" s="55"/>
      <c r="N35" s="60"/>
      <c r="O35" s="61"/>
      <c r="P35" s="91"/>
    </row>
    <row r="36" spans="1:24" ht="18.75" customHeight="1" thickBot="1" x14ac:dyDescent="0.2">
      <c r="A36" s="243"/>
      <c r="B36" s="82"/>
      <c r="C36" s="82"/>
      <c r="D36" s="83"/>
      <c r="E36" s="84"/>
      <c r="F36" s="84"/>
      <c r="G36" s="85"/>
      <c r="H36" s="85"/>
      <c r="I36" s="240"/>
      <c r="J36" s="240"/>
      <c r="K36" s="86"/>
      <c r="L36" s="87"/>
      <c r="M36" s="83"/>
      <c r="N36" s="88"/>
      <c r="O36" s="89"/>
      <c r="P36" s="93"/>
    </row>
    <row r="40" spans="1:24" ht="18.75" customHeight="1" x14ac:dyDescent="0.15">
      <c r="S40" s="36"/>
      <c r="T40" s="36"/>
      <c r="U40" s="36"/>
      <c r="V40" s="37"/>
      <c r="W40" s="37"/>
      <c r="X40" s="37"/>
    </row>
    <row r="41" spans="1:24" ht="18.75" customHeight="1" x14ac:dyDescent="0.15">
      <c r="S41" s="36"/>
      <c r="T41" s="36"/>
      <c r="U41" s="36"/>
      <c r="V41" s="37"/>
      <c r="W41" s="37"/>
      <c r="X41" s="37"/>
    </row>
    <row r="42" spans="1:24" ht="18.75" customHeight="1" x14ac:dyDescent="0.15">
      <c r="S42" s="36"/>
      <c r="T42" s="36"/>
      <c r="U42" s="36"/>
      <c r="V42" s="37"/>
      <c r="W42" s="37"/>
      <c r="X42" s="37"/>
    </row>
    <row r="43" spans="1:24" ht="18.75" customHeight="1" x14ac:dyDescent="0.15">
      <c r="S43" s="36"/>
      <c r="T43" s="36"/>
      <c r="U43" s="36"/>
      <c r="V43" s="37"/>
      <c r="W43" s="37"/>
      <c r="X43" s="37"/>
    </row>
    <row r="44" spans="1:24" ht="18.75" customHeight="1" x14ac:dyDescent="0.15">
      <c r="S44" s="36"/>
      <c r="T44" s="36"/>
      <c r="U44" s="36"/>
      <c r="V44" s="37"/>
      <c r="W44" s="37"/>
      <c r="X44" s="37"/>
    </row>
    <row r="45" spans="1:24" ht="18.75" customHeight="1" x14ac:dyDescent="0.15">
      <c r="S45" s="36"/>
      <c r="T45" s="36"/>
      <c r="U45" s="36"/>
      <c r="V45" s="37"/>
      <c r="W45" s="37"/>
      <c r="X45" s="37"/>
    </row>
    <row r="46" spans="1:24" ht="18.75" customHeight="1" x14ac:dyDescent="0.15">
      <c r="S46" s="36"/>
      <c r="T46" s="36"/>
      <c r="U46" s="36"/>
      <c r="V46" s="37"/>
      <c r="W46" s="37"/>
      <c r="X46" s="37"/>
    </row>
    <row r="47" spans="1:24" ht="18.75" customHeight="1" x14ac:dyDescent="0.15">
      <c r="S47" s="36"/>
      <c r="T47" s="36"/>
      <c r="U47" s="36"/>
      <c r="V47" s="37"/>
      <c r="W47" s="37"/>
      <c r="X47" s="37"/>
    </row>
    <row r="48" spans="1: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row r="87" spans="19:24" ht="18.75" customHeight="1" x14ac:dyDescent="0.15">
      <c r="S87" s="36"/>
      <c r="T87" s="36"/>
      <c r="U87" s="36"/>
      <c r="V87" s="37"/>
      <c r="W87" s="37"/>
      <c r="X87" s="37"/>
    </row>
    <row r="88" spans="19:24" ht="18.75" customHeight="1" x14ac:dyDescent="0.15">
      <c r="S88" s="36"/>
      <c r="T88" s="36"/>
      <c r="U88" s="36"/>
      <c r="V88" s="37"/>
      <c r="W88" s="37"/>
      <c r="X88" s="37"/>
    </row>
    <row r="89" spans="19:24" ht="18.75" customHeight="1" x14ac:dyDescent="0.15">
      <c r="S89" s="36"/>
      <c r="T89" s="36"/>
      <c r="U89" s="36"/>
      <c r="V89" s="37"/>
      <c r="W89" s="37"/>
      <c r="X89" s="37"/>
    </row>
    <row r="90" spans="19:24" ht="18.75" customHeight="1" x14ac:dyDescent="0.15">
      <c r="S90" s="36"/>
      <c r="T90" s="36"/>
      <c r="U90" s="36"/>
      <c r="V90" s="37"/>
      <c r="W90" s="37"/>
      <c r="X90" s="37"/>
    </row>
    <row r="91" spans="19:24" ht="18.75" customHeight="1" x14ac:dyDescent="0.15">
      <c r="S91" s="36"/>
      <c r="T91" s="36"/>
      <c r="U91" s="36"/>
      <c r="V91" s="37"/>
      <c r="W91" s="37"/>
      <c r="X91" s="37"/>
    </row>
    <row r="92" spans="19:24" ht="18.75" customHeight="1" x14ac:dyDescent="0.15">
      <c r="S92" s="36"/>
      <c r="T92" s="36"/>
      <c r="U92" s="36"/>
      <c r="V92" s="37"/>
      <c r="W92" s="37"/>
      <c r="X92" s="37"/>
    </row>
    <row r="93" spans="19:24" ht="18.75" customHeight="1" x14ac:dyDescent="0.15">
      <c r="S93" s="36"/>
      <c r="T93" s="36"/>
      <c r="U93" s="36"/>
      <c r="V93" s="37"/>
      <c r="W93" s="37"/>
      <c r="X93" s="37"/>
    </row>
    <row r="94" spans="19:24" ht="18.75" customHeight="1" x14ac:dyDescent="0.15">
      <c r="S94" s="36"/>
      <c r="T94" s="36"/>
      <c r="U94" s="36"/>
      <c r="V94" s="37"/>
      <c r="W94" s="37"/>
      <c r="X94" s="37"/>
    </row>
    <row r="95" spans="19:24" ht="18.75" customHeight="1" x14ac:dyDescent="0.15">
      <c r="S95" s="36"/>
      <c r="T95" s="36"/>
      <c r="U95" s="36"/>
      <c r="V95" s="37"/>
      <c r="W95" s="37"/>
      <c r="X95" s="37"/>
    </row>
    <row r="96" spans="19:24" ht="18.75" customHeight="1" x14ac:dyDescent="0.15">
      <c r="S96" s="36"/>
      <c r="T96" s="36"/>
      <c r="U96" s="36"/>
      <c r="V96" s="37"/>
      <c r="W96" s="37"/>
      <c r="X96" s="37"/>
    </row>
    <row r="97" spans="19:24" ht="18.75" customHeight="1" x14ac:dyDescent="0.15">
      <c r="S97" s="36"/>
      <c r="T97" s="36"/>
      <c r="U97" s="36"/>
      <c r="V97" s="37"/>
      <c r="W97" s="37"/>
      <c r="X97" s="37"/>
    </row>
    <row r="98" spans="19:24" ht="18.75" customHeight="1" x14ac:dyDescent="0.15">
      <c r="S98" s="36"/>
      <c r="T98" s="36"/>
      <c r="U98" s="36"/>
      <c r="V98" s="37"/>
      <c r="W98" s="37"/>
      <c r="X98" s="37"/>
    </row>
    <row r="99" spans="19:24" ht="18.75" customHeight="1" x14ac:dyDescent="0.15">
      <c r="S99" s="36"/>
      <c r="T99" s="36"/>
      <c r="U99" s="36"/>
      <c r="V99" s="37"/>
      <c r="W99" s="37"/>
      <c r="X99" s="37"/>
    </row>
    <row r="100" spans="19:24" ht="18.75" customHeight="1" x14ac:dyDescent="0.15">
      <c r="S100" s="36"/>
      <c r="T100" s="36"/>
      <c r="U100" s="36"/>
      <c r="V100" s="37"/>
      <c r="W100" s="37"/>
      <c r="X100" s="37"/>
    </row>
    <row r="101" spans="19:24" ht="18.75" customHeight="1" x14ac:dyDescent="0.15">
      <c r="S101" s="36"/>
      <c r="T101" s="36"/>
      <c r="U101" s="36"/>
      <c r="V101" s="37"/>
      <c r="W101" s="37"/>
      <c r="X101" s="37"/>
    </row>
    <row r="102" spans="19:24" ht="18.75" customHeight="1" x14ac:dyDescent="0.15">
      <c r="S102" s="36"/>
      <c r="T102" s="36"/>
      <c r="U102" s="36"/>
      <c r="V102" s="37"/>
      <c r="W102" s="37"/>
      <c r="X102" s="37"/>
    </row>
    <row r="103" spans="19:24" ht="18.75" customHeight="1" x14ac:dyDescent="0.15">
      <c r="S103" s="36"/>
      <c r="T103" s="36"/>
      <c r="U103" s="36"/>
      <c r="V103" s="37"/>
      <c r="W103" s="37"/>
      <c r="X103" s="37"/>
    </row>
    <row r="104" spans="19:24" ht="18.75" customHeight="1" x14ac:dyDescent="0.15">
      <c r="S104" s="36"/>
      <c r="T104" s="36"/>
      <c r="U104" s="36"/>
      <c r="V104" s="37"/>
      <c r="W104" s="37"/>
      <c r="X104" s="37"/>
    </row>
    <row r="105" spans="19:24" ht="18.75" customHeight="1" x14ac:dyDescent="0.15">
      <c r="S105" s="36"/>
      <c r="T105" s="36"/>
      <c r="U105" s="36"/>
      <c r="V105" s="37"/>
      <c r="W105" s="37"/>
      <c r="X105" s="37"/>
    </row>
    <row r="106" spans="19:24" ht="18.75" customHeight="1" x14ac:dyDescent="0.15">
      <c r="S106" s="36"/>
      <c r="T106" s="36"/>
      <c r="U106" s="36"/>
      <c r="V106" s="37"/>
      <c r="W106" s="37"/>
      <c r="X106" s="37"/>
    </row>
  </sheetData>
  <mergeCells count="17">
    <mergeCell ref="I29:J33"/>
    <mergeCell ref="I34:J36"/>
    <mergeCell ref="A9:A36"/>
    <mergeCell ref="R9:R32"/>
    <mergeCell ref="I8:J8"/>
    <mergeCell ref="K8:L8"/>
    <mergeCell ref="I9:J11"/>
    <mergeCell ref="I12:J20"/>
    <mergeCell ref="I21:J28"/>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01"/>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5" ht="30.75" customHeight="1" x14ac:dyDescent="0.15">
      <c r="A1" s="218" t="s">
        <v>93</v>
      </c>
      <c r="B1" s="218"/>
      <c r="C1" s="219" t="s">
        <v>1</v>
      </c>
      <c r="D1" s="219"/>
      <c r="E1" s="219"/>
      <c r="F1" s="219"/>
      <c r="G1" s="219"/>
      <c r="H1" s="219"/>
      <c r="I1" s="219"/>
      <c r="J1" s="219"/>
      <c r="K1" s="219"/>
      <c r="L1" s="3"/>
      <c r="M1" s="3"/>
      <c r="N1" s="3"/>
      <c r="O1" s="4"/>
      <c r="P1" s="4"/>
      <c r="Q1" s="4"/>
    </row>
    <row r="2" spans="1:25" ht="18.75" customHeight="1" x14ac:dyDescent="0.15">
      <c r="A2" s="1"/>
      <c r="B2" s="1"/>
      <c r="C2" s="2"/>
      <c r="D2" s="5"/>
      <c r="E2" s="2"/>
      <c r="F2" s="6"/>
      <c r="G2" s="6"/>
      <c r="H2" s="6"/>
      <c r="I2" s="2"/>
      <c r="J2" s="2"/>
      <c r="K2" s="220" t="s">
        <v>2</v>
      </c>
      <c r="L2" s="220"/>
      <c r="M2" s="220"/>
      <c r="N2" s="3"/>
      <c r="O2" s="4"/>
      <c r="P2" s="4"/>
      <c r="Q2" s="4"/>
    </row>
    <row r="3" spans="1:25" ht="15.75" customHeight="1" x14ac:dyDescent="0.15">
      <c r="A3" s="1"/>
      <c r="B3" s="1"/>
      <c r="C3" s="2"/>
      <c r="D3" s="5"/>
      <c r="E3" s="2"/>
      <c r="F3" s="6"/>
      <c r="G3" s="7"/>
      <c r="H3" s="7"/>
      <c r="I3" s="2"/>
      <c r="J3" s="8"/>
      <c r="K3" s="9" t="s">
        <v>3</v>
      </c>
      <c r="L3" s="10" t="s">
        <v>4</v>
      </c>
      <c r="M3" s="10" t="s">
        <v>5</v>
      </c>
      <c r="N3" s="11"/>
      <c r="O3" s="4"/>
      <c r="P3" s="4"/>
      <c r="Q3" s="4"/>
    </row>
    <row r="4" spans="1:25" ht="30" customHeight="1" x14ac:dyDescent="0.15">
      <c r="A4" s="1"/>
      <c r="B4" s="1"/>
      <c r="C4" s="2"/>
      <c r="D4" s="5"/>
      <c r="E4" s="2"/>
      <c r="F4" s="6"/>
      <c r="G4" s="7"/>
      <c r="H4" s="7"/>
      <c r="I4" s="2"/>
      <c r="J4" s="12" t="s">
        <v>6</v>
      </c>
      <c r="K4" s="13"/>
      <c r="L4" s="14"/>
      <c r="M4" s="14"/>
      <c r="N4" s="15"/>
      <c r="O4" s="4"/>
      <c r="P4" s="4"/>
      <c r="Q4" s="4"/>
    </row>
    <row r="5" spans="1:25" ht="30" customHeight="1" thickBot="1" x14ac:dyDescent="0.2">
      <c r="A5" s="1"/>
      <c r="B5" s="1"/>
      <c r="C5" s="2"/>
      <c r="D5" s="5"/>
      <c r="E5" s="2"/>
      <c r="F5" s="6"/>
      <c r="G5" s="7"/>
      <c r="H5" s="7"/>
      <c r="I5" s="2"/>
      <c r="J5" s="12" t="s">
        <v>7</v>
      </c>
      <c r="K5" s="13"/>
      <c r="L5" s="14"/>
      <c r="M5" s="14"/>
      <c r="N5" s="15"/>
      <c r="O5" s="4"/>
      <c r="P5" s="4"/>
      <c r="Q5" s="4"/>
      <c r="R5" s="246" t="s">
        <v>8</v>
      </c>
      <c r="S5" s="247"/>
      <c r="T5" s="247"/>
      <c r="U5" s="247"/>
      <c r="V5" s="247"/>
    </row>
    <row r="6" spans="1:25" ht="30" customHeight="1" x14ac:dyDescent="0.15">
      <c r="A6" s="1"/>
      <c r="B6" s="1"/>
      <c r="C6" s="2"/>
      <c r="D6" s="5"/>
      <c r="E6" s="2"/>
      <c r="F6" s="6"/>
      <c r="G6" s="16"/>
      <c r="H6" s="16"/>
      <c r="I6" s="2"/>
      <c r="J6" s="12" t="s">
        <v>9</v>
      </c>
      <c r="K6" s="13"/>
      <c r="L6" s="14"/>
      <c r="M6" s="14"/>
      <c r="N6" s="15"/>
      <c r="O6" s="221" t="s">
        <v>10</v>
      </c>
      <c r="P6" s="248"/>
      <c r="Q6" s="158"/>
      <c r="R6" s="249" t="s">
        <v>11</v>
      </c>
      <c r="S6" s="250"/>
      <c r="T6" s="251"/>
      <c r="U6" s="18" t="s">
        <v>12</v>
      </c>
      <c r="V6" s="18" t="s">
        <v>13</v>
      </c>
      <c r="W6" s="18" t="s">
        <v>14</v>
      </c>
      <c r="X6" s="19" t="s">
        <v>15</v>
      </c>
    </row>
    <row r="7" spans="1:25" ht="24" customHeight="1" thickBot="1" x14ac:dyDescent="0.3">
      <c r="A7" s="223" t="s">
        <v>147</v>
      </c>
      <c r="B7" s="224"/>
      <c r="C7" s="224"/>
      <c r="D7" s="224"/>
      <c r="E7" s="224"/>
      <c r="F7" s="20"/>
      <c r="G7" s="20"/>
      <c r="H7" s="20"/>
      <c r="I7" s="4"/>
      <c r="J7" s="4"/>
      <c r="K7" s="159"/>
      <c r="L7" s="22"/>
      <c r="M7" s="3"/>
      <c r="N7" s="3"/>
      <c r="O7" s="225" t="s">
        <v>94</v>
      </c>
      <c r="P7" s="255"/>
      <c r="Q7" s="160"/>
      <c r="R7" s="252"/>
      <c r="S7" s="253"/>
      <c r="T7" s="254"/>
      <c r="U7" s="9" t="s">
        <v>17</v>
      </c>
      <c r="V7" s="9" t="s">
        <v>95</v>
      </c>
      <c r="W7" s="9" t="s">
        <v>18</v>
      </c>
      <c r="X7" s="24" t="s">
        <v>96</v>
      </c>
    </row>
    <row r="8" spans="1:25" ht="21.75" thickBot="1" x14ac:dyDescent="0.2">
      <c r="A8" s="81"/>
      <c r="B8" s="38" t="s">
        <v>20</v>
      </c>
      <c r="C8" s="38" t="s">
        <v>21</v>
      </c>
      <c r="D8" s="39" t="s">
        <v>22</v>
      </c>
      <c r="E8" s="38" t="s">
        <v>23</v>
      </c>
      <c r="F8" s="40" t="s">
        <v>24</v>
      </c>
      <c r="G8" s="40" t="s">
        <v>25</v>
      </c>
      <c r="H8" s="41" t="s">
        <v>26</v>
      </c>
      <c r="I8" s="230" t="s">
        <v>27</v>
      </c>
      <c r="J8" s="256"/>
      <c r="K8" s="232" t="s">
        <v>28</v>
      </c>
      <c r="L8" s="233"/>
      <c r="M8" s="42" t="s">
        <v>29</v>
      </c>
      <c r="N8" s="43" t="s">
        <v>30</v>
      </c>
      <c r="O8" s="44" t="s">
        <v>31</v>
      </c>
      <c r="P8" s="45" t="s">
        <v>32</v>
      </c>
      <c r="Q8" s="25"/>
      <c r="R8" s="97"/>
      <c r="S8" s="70" t="s">
        <v>20</v>
      </c>
      <c r="T8" s="71" t="s">
        <v>33</v>
      </c>
      <c r="U8" s="72" t="s">
        <v>32</v>
      </c>
      <c r="V8" s="72" t="s">
        <v>34</v>
      </c>
      <c r="W8" s="72" t="s">
        <v>34</v>
      </c>
      <c r="X8" s="73" t="s">
        <v>34</v>
      </c>
    </row>
    <row r="9" spans="1:25" ht="18.75" customHeight="1" x14ac:dyDescent="0.15">
      <c r="A9" s="241" t="s">
        <v>76</v>
      </c>
      <c r="B9" s="46" t="s">
        <v>148</v>
      </c>
      <c r="C9" s="46" t="s">
        <v>151</v>
      </c>
      <c r="D9" s="47">
        <v>40</v>
      </c>
      <c r="E9" s="48" t="s">
        <v>51</v>
      </c>
      <c r="F9" s="48">
        <f>ROUNDUP(D9*0.75,2)</f>
        <v>30</v>
      </c>
      <c r="G9" s="49">
        <f>ROUNDUP((K4*D9)+(K5*D9*0.75)+(K6*(D9*2)),0)</f>
        <v>0</v>
      </c>
      <c r="H9" s="49">
        <f>G9</f>
        <v>0</v>
      </c>
      <c r="I9" s="234" t="s">
        <v>149</v>
      </c>
      <c r="J9" s="257"/>
      <c r="K9" s="50" t="s">
        <v>101</v>
      </c>
      <c r="L9" s="51">
        <f>ROUNDUP((K4*M9)+(K5*M9*0.75)+(K6*(M9*2)),2)</f>
        <v>0</v>
      </c>
      <c r="M9" s="47">
        <v>2</v>
      </c>
      <c r="N9" s="52">
        <f>ROUNDUP(M9*0.75,2)</f>
        <v>1.5</v>
      </c>
      <c r="O9" s="53" t="s">
        <v>58</v>
      </c>
      <c r="P9" s="90" t="s">
        <v>78</v>
      </c>
      <c r="R9" s="262" t="s">
        <v>76</v>
      </c>
      <c r="S9" s="184" t="s">
        <v>37</v>
      </c>
      <c r="T9" s="184" t="s">
        <v>37</v>
      </c>
      <c r="U9" s="184"/>
      <c r="V9" s="185" t="s">
        <v>38</v>
      </c>
      <c r="W9" s="185" t="s">
        <v>39</v>
      </c>
      <c r="X9" s="186">
        <v>30</v>
      </c>
      <c r="Y9" s="165"/>
    </row>
    <row r="10" spans="1:25" ht="18.75" customHeight="1" x14ac:dyDescent="0.15">
      <c r="A10" s="244"/>
      <c r="B10" s="54"/>
      <c r="C10" s="54" t="s">
        <v>113</v>
      </c>
      <c r="D10" s="55">
        <v>20</v>
      </c>
      <c r="E10" s="56" t="s">
        <v>51</v>
      </c>
      <c r="F10" s="56">
        <f>ROUNDUP(D10*0.75,2)</f>
        <v>15</v>
      </c>
      <c r="G10" s="57">
        <f>ROUNDUP((K4*D10)+(K5*D10*0.75)+(K6*(D10*2)),0)</f>
        <v>0</v>
      </c>
      <c r="H10" s="57">
        <f>G10</f>
        <v>0</v>
      </c>
      <c r="I10" s="258"/>
      <c r="J10" s="258"/>
      <c r="K10" s="58" t="s">
        <v>45</v>
      </c>
      <c r="L10" s="59">
        <f>ROUNDUP((K4*M10)+(K5*M10*0.75)+(K6*(M10*2)),2)</f>
        <v>0</v>
      </c>
      <c r="M10" s="55">
        <v>2</v>
      </c>
      <c r="N10" s="60">
        <f>ROUNDUP(M10*0.75,2)</f>
        <v>1.5</v>
      </c>
      <c r="O10" s="61"/>
      <c r="P10" s="91"/>
      <c r="R10" s="244"/>
      <c r="S10" s="78" t="s">
        <v>258</v>
      </c>
      <c r="T10" s="78" t="s">
        <v>113</v>
      </c>
      <c r="U10" s="78"/>
      <c r="V10" s="79">
        <v>10</v>
      </c>
      <c r="W10" s="79">
        <v>5</v>
      </c>
      <c r="X10" s="103"/>
    </row>
    <row r="11" spans="1:25" ht="18.75" customHeight="1" x14ac:dyDescent="0.15">
      <c r="A11" s="244"/>
      <c r="B11" s="54"/>
      <c r="C11" s="54" t="s">
        <v>42</v>
      </c>
      <c r="D11" s="55">
        <v>30</v>
      </c>
      <c r="E11" s="56" t="s">
        <v>51</v>
      </c>
      <c r="F11" s="56">
        <f>ROUNDUP(D11*0.75,2)</f>
        <v>22.5</v>
      </c>
      <c r="G11" s="57">
        <f>ROUNDUP((K4*D11)+(K5*D11*0.75)+(K6*(D11*2)),0)</f>
        <v>0</v>
      </c>
      <c r="H11" s="57">
        <f>G11+(G11*6/100)</f>
        <v>0</v>
      </c>
      <c r="I11" s="258"/>
      <c r="J11" s="258"/>
      <c r="K11" s="58" t="s">
        <v>99</v>
      </c>
      <c r="L11" s="59">
        <f>ROUNDUP((K4*M11)+(K5*M11*0.75)+(K6*(M11*2)),2)</f>
        <v>0</v>
      </c>
      <c r="M11" s="55">
        <v>10</v>
      </c>
      <c r="N11" s="60">
        <f>ROUNDUP(M11*0.75,2)</f>
        <v>7.5</v>
      </c>
      <c r="O11" s="61"/>
      <c r="P11" s="91"/>
      <c r="R11" s="244"/>
      <c r="S11" s="78"/>
      <c r="T11" s="78" t="s">
        <v>42</v>
      </c>
      <c r="U11" s="78"/>
      <c r="V11" s="79">
        <v>30</v>
      </c>
      <c r="W11" s="79">
        <v>30</v>
      </c>
      <c r="X11" s="103">
        <v>20</v>
      </c>
    </row>
    <row r="12" spans="1:25" ht="18.75" customHeight="1" x14ac:dyDescent="0.15">
      <c r="A12" s="244"/>
      <c r="B12" s="54"/>
      <c r="C12" s="54" t="s">
        <v>150</v>
      </c>
      <c r="D12" s="55">
        <v>10</v>
      </c>
      <c r="E12" s="56" t="s">
        <v>51</v>
      </c>
      <c r="F12" s="56">
        <f>ROUNDUP(D12*0.75,2)</f>
        <v>7.5</v>
      </c>
      <c r="G12" s="57">
        <f>ROUNDUP((K4*D12)+(K5*D12*0.75)+(K6*(D12*2)),0)</f>
        <v>0</v>
      </c>
      <c r="H12" s="57">
        <f>G12+(G12*15/100)</f>
        <v>0</v>
      </c>
      <c r="I12" s="258"/>
      <c r="J12" s="258"/>
      <c r="K12" s="58" t="s">
        <v>103</v>
      </c>
      <c r="L12" s="59">
        <f>ROUNDUP((K4*M12)+(K5*M12*0.75)+(K6*(M12*2)),2)</f>
        <v>0</v>
      </c>
      <c r="M12" s="55">
        <v>2</v>
      </c>
      <c r="N12" s="60">
        <f>ROUNDUP(M12*0.75,2)</f>
        <v>1.5</v>
      </c>
      <c r="O12" s="61"/>
      <c r="P12" s="91"/>
      <c r="R12" s="244"/>
      <c r="S12" s="96"/>
      <c r="T12" s="78" t="s">
        <v>150</v>
      </c>
      <c r="U12" s="78"/>
      <c r="V12" s="79">
        <v>5</v>
      </c>
      <c r="W12" s="79">
        <v>5</v>
      </c>
      <c r="X12" s="103"/>
    </row>
    <row r="13" spans="1:25" ht="18.75" customHeight="1" x14ac:dyDescent="0.15">
      <c r="A13" s="244"/>
      <c r="B13" s="54"/>
      <c r="C13" s="54"/>
      <c r="D13" s="55"/>
      <c r="E13" s="56"/>
      <c r="F13" s="56"/>
      <c r="G13" s="57"/>
      <c r="H13" s="57"/>
      <c r="I13" s="258"/>
      <c r="J13" s="258"/>
      <c r="K13" s="58" t="s">
        <v>55</v>
      </c>
      <c r="L13" s="59">
        <f>ROUNDUP((K4*M13)+(K5*M13*0.75)+(K6*(M13*2)),2)</f>
        <v>0</v>
      </c>
      <c r="M13" s="55">
        <v>0.5</v>
      </c>
      <c r="N13" s="60">
        <f>ROUNDUP(M13*0.75,2)</f>
        <v>0.38</v>
      </c>
      <c r="O13" s="61"/>
      <c r="P13" s="91"/>
      <c r="R13" s="244"/>
      <c r="S13" s="96"/>
      <c r="T13" s="78"/>
      <c r="U13" s="161" t="s">
        <v>217</v>
      </c>
      <c r="V13" s="162" t="s">
        <v>50</v>
      </c>
      <c r="W13" s="162" t="s">
        <v>50</v>
      </c>
      <c r="X13" s="163"/>
    </row>
    <row r="14" spans="1:25" ht="18.75" customHeight="1" x14ac:dyDescent="0.15">
      <c r="A14" s="244"/>
      <c r="B14" s="54"/>
      <c r="C14" s="54"/>
      <c r="D14" s="55"/>
      <c r="E14" s="56"/>
      <c r="F14" s="56"/>
      <c r="G14" s="57"/>
      <c r="H14" s="57"/>
      <c r="I14" s="258"/>
      <c r="J14" s="258"/>
      <c r="K14" s="58"/>
      <c r="L14" s="59"/>
      <c r="M14" s="55"/>
      <c r="N14" s="60"/>
      <c r="O14" s="61"/>
      <c r="P14" s="91"/>
      <c r="R14" s="244"/>
      <c r="S14" s="96"/>
      <c r="T14" s="78"/>
      <c r="U14" s="161" t="s">
        <v>218</v>
      </c>
      <c r="V14" s="162" t="s">
        <v>47</v>
      </c>
      <c r="W14" s="162" t="s">
        <v>47</v>
      </c>
      <c r="X14" s="163"/>
    </row>
    <row r="15" spans="1:25" ht="18.75" customHeight="1" x14ac:dyDescent="0.15">
      <c r="A15" s="244"/>
      <c r="B15" s="62"/>
      <c r="C15" s="62"/>
      <c r="D15" s="63"/>
      <c r="E15" s="64"/>
      <c r="F15" s="64"/>
      <c r="G15" s="65"/>
      <c r="H15" s="65"/>
      <c r="I15" s="259"/>
      <c r="J15" s="259"/>
      <c r="K15" s="66"/>
      <c r="L15" s="67"/>
      <c r="M15" s="63"/>
      <c r="N15" s="68"/>
      <c r="O15" s="69"/>
      <c r="P15" s="92"/>
      <c r="R15" s="244"/>
      <c r="S15" s="96"/>
      <c r="T15" s="78"/>
      <c r="U15" s="161" t="s">
        <v>219</v>
      </c>
      <c r="V15" s="162" t="s">
        <v>47</v>
      </c>
      <c r="W15" s="162" t="s">
        <v>47</v>
      </c>
      <c r="X15" s="163"/>
    </row>
    <row r="16" spans="1:25" ht="18.75" customHeight="1" x14ac:dyDescent="0.15">
      <c r="A16" s="244"/>
      <c r="B16" s="54" t="s">
        <v>152</v>
      </c>
      <c r="C16" s="54" t="s">
        <v>104</v>
      </c>
      <c r="D16" s="55">
        <v>50</v>
      </c>
      <c r="E16" s="56" t="s">
        <v>51</v>
      </c>
      <c r="F16" s="56">
        <f>ROUNDUP(D16*0.75,2)</f>
        <v>37.5</v>
      </c>
      <c r="G16" s="57">
        <f>ROUNDUP((K4*D16)+(K5*D16*0.75)+(K6*(D16*2)),0)</f>
        <v>0</v>
      </c>
      <c r="H16" s="57">
        <f>G16+(G16*10/100)</f>
        <v>0</v>
      </c>
      <c r="I16" s="238" t="s">
        <v>153</v>
      </c>
      <c r="J16" s="260"/>
      <c r="K16" s="58" t="s">
        <v>101</v>
      </c>
      <c r="L16" s="59">
        <f>ROUNDUP((K4*M16)+(K5*M16*0.75)+(K6*(M16*2)),2)</f>
        <v>0</v>
      </c>
      <c r="M16" s="55">
        <v>1.5</v>
      </c>
      <c r="N16" s="60">
        <f>ROUNDUP(M16*0.75,2)</f>
        <v>1.1300000000000001</v>
      </c>
      <c r="O16" s="61"/>
      <c r="P16" s="91" t="s">
        <v>78</v>
      </c>
      <c r="R16" s="244"/>
      <c r="S16" s="95"/>
      <c r="T16" s="76"/>
      <c r="U16" s="76"/>
      <c r="V16" s="77"/>
      <c r="W16" s="77"/>
      <c r="X16" s="102"/>
    </row>
    <row r="17" spans="1:24" ht="18.75" customHeight="1" x14ac:dyDescent="0.15">
      <c r="A17" s="244"/>
      <c r="B17" s="54"/>
      <c r="C17" s="54" t="s">
        <v>135</v>
      </c>
      <c r="D17" s="55">
        <v>2</v>
      </c>
      <c r="E17" s="56" t="s">
        <v>51</v>
      </c>
      <c r="F17" s="56">
        <f>ROUNDUP(D17*0.75,2)</f>
        <v>1.5</v>
      </c>
      <c r="G17" s="57">
        <f>ROUNDUP((K4*D17)+(K5*D17*0.75)+(K6*(D17*2)),0)</f>
        <v>0</v>
      </c>
      <c r="H17" s="57">
        <f>G17</f>
        <v>0</v>
      </c>
      <c r="I17" s="258"/>
      <c r="J17" s="258"/>
      <c r="K17" s="58" t="s">
        <v>56</v>
      </c>
      <c r="L17" s="59">
        <f>ROUNDUP((K4*M17)+(K5*M17*0.75)+(K6*(M17*2)),2)</f>
        <v>0</v>
      </c>
      <c r="M17" s="55">
        <v>0.1</v>
      </c>
      <c r="N17" s="60">
        <f>ROUNDUP(M17*0.75,2)</f>
        <v>0.08</v>
      </c>
      <c r="O17" s="61" t="s">
        <v>58</v>
      </c>
      <c r="P17" s="91"/>
      <c r="R17" s="244"/>
      <c r="S17" s="96" t="s">
        <v>259</v>
      </c>
      <c r="T17" s="78" t="s">
        <v>104</v>
      </c>
      <c r="U17" s="78"/>
      <c r="V17" s="79">
        <v>40</v>
      </c>
      <c r="W17" s="79">
        <v>30</v>
      </c>
      <c r="X17" s="103">
        <v>30</v>
      </c>
    </row>
    <row r="18" spans="1:24" ht="18.75" customHeight="1" x14ac:dyDescent="0.15">
      <c r="A18" s="244"/>
      <c r="B18" s="54"/>
      <c r="C18" s="54"/>
      <c r="D18" s="55"/>
      <c r="E18" s="56"/>
      <c r="F18" s="56"/>
      <c r="G18" s="57"/>
      <c r="H18" s="57"/>
      <c r="I18" s="258"/>
      <c r="J18" s="258"/>
      <c r="K18" s="58"/>
      <c r="L18" s="59"/>
      <c r="M18" s="55"/>
      <c r="N18" s="60"/>
      <c r="O18" s="61"/>
      <c r="P18" s="91"/>
      <c r="R18" s="244"/>
      <c r="S18" s="96"/>
      <c r="T18" s="78"/>
      <c r="U18" s="78" t="s">
        <v>260</v>
      </c>
      <c r="V18" s="79" t="s">
        <v>231</v>
      </c>
      <c r="W18" s="79" t="s">
        <v>261</v>
      </c>
      <c r="X18" s="103"/>
    </row>
    <row r="19" spans="1:24" ht="18.75" customHeight="1" x14ac:dyDescent="0.15">
      <c r="A19" s="244"/>
      <c r="B19" s="54"/>
      <c r="C19" s="54"/>
      <c r="D19" s="55"/>
      <c r="E19" s="56"/>
      <c r="F19" s="56"/>
      <c r="G19" s="57"/>
      <c r="H19" s="57"/>
      <c r="I19" s="258"/>
      <c r="J19" s="258"/>
      <c r="K19" s="58"/>
      <c r="L19" s="59"/>
      <c r="M19" s="55"/>
      <c r="N19" s="60"/>
      <c r="O19" s="61"/>
      <c r="P19" s="91"/>
      <c r="R19" s="244"/>
      <c r="S19" s="96"/>
      <c r="T19" s="78"/>
      <c r="U19" s="78"/>
      <c r="V19" s="79"/>
      <c r="W19" s="79"/>
      <c r="X19" s="103"/>
    </row>
    <row r="20" spans="1:24" ht="18.75" customHeight="1" x14ac:dyDescent="0.15">
      <c r="A20" s="244"/>
      <c r="B20" s="54"/>
      <c r="C20" s="54"/>
      <c r="D20" s="55"/>
      <c r="E20" s="56"/>
      <c r="F20" s="56"/>
      <c r="G20" s="57"/>
      <c r="H20" s="57"/>
      <c r="I20" s="258"/>
      <c r="J20" s="258"/>
      <c r="K20" s="58"/>
      <c r="L20" s="59"/>
      <c r="M20" s="55"/>
      <c r="N20" s="60"/>
      <c r="O20" s="61"/>
      <c r="P20" s="91"/>
      <c r="R20" s="244"/>
      <c r="S20" s="96"/>
      <c r="T20" s="78"/>
      <c r="U20" s="78"/>
      <c r="V20" s="79"/>
      <c r="W20" s="79"/>
      <c r="X20" s="103"/>
    </row>
    <row r="21" spans="1:24" ht="18.75" customHeight="1" x14ac:dyDescent="0.15">
      <c r="A21" s="244"/>
      <c r="B21" s="54"/>
      <c r="C21" s="54"/>
      <c r="D21" s="55"/>
      <c r="E21" s="56"/>
      <c r="F21" s="56"/>
      <c r="G21" s="57"/>
      <c r="H21" s="57"/>
      <c r="I21" s="258"/>
      <c r="J21" s="258"/>
      <c r="K21" s="58"/>
      <c r="L21" s="59"/>
      <c r="M21" s="55"/>
      <c r="N21" s="60"/>
      <c r="O21" s="61"/>
      <c r="P21" s="91"/>
      <c r="R21" s="244"/>
      <c r="S21" s="96"/>
      <c r="T21" s="78"/>
      <c r="U21" s="78"/>
      <c r="V21" s="79"/>
      <c r="W21" s="79"/>
      <c r="X21" s="103"/>
    </row>
    <row r="22" spans="1:24" ht="18.75" customHeight="1" x14ac:dyDescent="0.15">
      <c r="A22" s="244"/>
      <c r="B22" s="54"/>
      <c r="C22" s="54"/>
      <c r="D22" s="55"/>
      <c r="E22" s="56"/>
      <c r="F22" s="56"/>
      <c r="G22" s="57"/>
      <c r="H22" s="57"/>
      <c r="I22" s="258"/>
      <c r="J22" s="258"/>
      <c r="K22" s="58"/>
      <c r="L22" s="59"/>
      <c r="M22" s="55"/>
      <c r="N22" s="60"/>
      <c r="O22" s="61"/>
      <c r="P22" s="91"/>
      <c r="R22" s="244"/>
      <c r="S22" s="96"/>
      <c r="T22" s="78"/>
      <c r="U22" s="78"/>
      <c r="V22" s="79"/>
      <c r="W22" s="79"/>
      <c r="X22" s="103"/>
    </row>
    <row r="23" spans="1:24" ht="18.75" customHeight="1" x14ac:dyDescent="0.15">
      <c r="A23" s="244"/>
      <c r="B23" s="62"/>
      <c r="C23" s="62"/>
      <c r="D23" s="63"/>
      <c r="E23" s="64"/>
      <c r="F23" s="64"/>
      <c r="G23" s="65"/>
      <c r="H23" s="65"/>
      <c r="I23" s="259"/>
      <c r="J23" s="259"/>
      <c r="K23" s="66"/>
      <c r="L23" s="67"/>
      <c r="M23" s="63"/>
      <c r="N23" s="68"/>
      <c r="O23" s="69"/>
      <c r="P23" s="92"/>
      <c r="R23" s="244"/>
      <c r="S23" s="95"/>
      <c r="T23" s="76"/>
      <c r="U23" s="76"/>
      <c r="V23" s="77"/>
      <c r="W23" s="77"/>
      <c r="X23" s="102"/>
    </row>
    <row r="24" spans="1:24" ht="18.75" customHeight="1" x14ac:dyDescent="0.15">
      <c r="A24" s="244"/>
      <c r="B24" s="54" t="s">
        <v>154</v>
      </c>
      <c r="C24" s="54" t="s">
        <v>157</v>
      </c>
      <c r="D24" s="80">
        <v>0.16666666666666666</v>
      </c>
      <c r="E24" s="56" t="s">
        <v>82</v>
      </c>
      <c r="F24" s="56">
        <f>ROUNDUP(D24*0.75,2)</f>
        <v>0.13</v>
      </c>
      <c r="G24" s="57">
        <f>ROUNDUP((K4*D24)+(K5*D24*0.75)+(K6*(D24*2)),0)</f>
        <v>0</v>
      </c>
      <c r="H24" s="57">
        <f>G24</f>
        <v>0</v>
      </c>
      <c r="I24" s="238" t="s">
        <v>155</v>
      </c>
      <c r="J24" s="260"/>
      <c r="K24" s="58" t="s">
        <v>100</v>
      </c>
      <c r="L24" s="59">
        <f>ROUNDUP((K4*M24)+(K5*M24*0.75)+(K6*(M24*2)),2)</f>
        <v>0</v>
      </c>
      <c r="M24" s="55">
        <v>100</v>
      </c>
      <c r="N24" s="60">
        <f>ROUNDUP(M24*0.75,2)</f>
        <v>75</v>
      </c>
      <c r="O24" s="61"/>
      <c r="P24" s="91"/>
      <c r="R24" s="244"/>
      <c r="S24" s="96" t="s">
        <v>251</v>
      </c>
      <c r="T24" s="78" t="s">
        <v>156</v>
      </c>
      <c r="U24" s="78"/>
      <c r="V24" s="79">
        <v>5</v>
      </c>
      <c r="W24" s="79"/>
      <c r="X24" s="103"/>
    </row>
    <row r="25" spans="1:24" ht="18.75" customHeight="1" x14ac:dyDescent="0.15">
      <c r="A25" s="244"/>
      <c r="B25" s="54"/>
      <c r="C25" s="54" t="s">
        <v>156</v>
      </c>
      <c r="D25" s="55">
        <v>10</v>
      </c>
      <c r="E25" s="56" t="s">
        <v>51</v>
      </c>
      <c r="F25" s="56">
        <f>ROUNDUP(D25*0.75,2)</f>
        <v>7.5</v>
      </c>
      <c r="G25" s="57">
        <f>ROUNDUP((K4*D25)+(K5*D25*0.75)+(K6*(D25*2)),0)</f>
        <v>0</v>
      </c>
      <c r="H25" s="57">
        <f>G25+(G25*3/100)</f>
        <v>0</v>
      </c>
      <c r="I25" s="258"/>
      <c r="J25" s="258"/>
      <c r="K25" s="58" t="s">
        <v>108</v>
      </c>
      <c r="L25" s="59">
        <f>ROUNDUP((K4*M25)+(K5*M25*0.75)+(K6*(M25*2)),2)</f>
        <v>0</v>
      </c>
      <c r="M25" s="55">
        <v>0.5</v>
      </c>
      <c r="N25" s="60">
        <f>ROUNDUP(M25*0.75,2)</f>
        <v>0.38</v>
      </c>
      <c r="O25" s="61"/>
      <c r="P25" s="91" t="s">
        <v>109</v>
      </c>
      <c r="R25" s="244"/>
      <c r="S25" s="96"/>
      <c r="T25" s="78" t="s">
        <v>43</v>
      </c>
      <c r="U25" s="78"/>
      <c r="V25" s="148" t="s">
        <v>228</v>
      </c>
      <c r="W25" s="79" t="s">
        <v>44</v>
      </c>
      <c r="X25" s="103"/>
    </row>
    <row r="26" spans="1:24" ht="18.75" customHeight="1" thickBot="1" x14ac:dyDescent="0.2">
      <c r="A26" s="244"/>
      <c r="B26" s="54"/>
      <c r="C26" s="54" t="s">
        <v>43</v>
      </c>
      <c r="D26" s="80">
        <v>0.25</v>
      </c>
      <c r="E26" s="56" t="s">
        <v>54</v>
      </c>
      <c r="F26" s="56">
        <f>ROUNDUP(D26*0.75,2)</f>
        <v>0.19</v>
      </c>
      <c r="G26" s="57">
        <f>ROUNDUP((K4*D26)+(K5*D26*0.75)+(K6*(D26*2)),0)</f>
        <v>0</v>
      </c>
      <c r="H26" s="57">
        <f>G26</f>
        <v>0</v>
      </c>
      <c r="I26" s="258"/>
      <c r="J26" s="258"/>
      <c r="K26" s="58" t="s">
        <v>56</v>
      </c>
      <c r="L26" s="59">
        <f>ROUNDUP((K4*M26)+(K5*M26*0.75)+(K6*(M26*2)),2)</f>
        <v>0</v>
      </c>
      <c r="M26" s="55">
        <v>0.1</v>
      </c>
      <c r="N26" s="60">
        <f>ROUNDUP(M26*0.75,2)</f>
        <v>0.08</v>
      </c>
      <c r="O26" s="61" t="s">
        <v>53</v>
      </c>
      <c r="P26" s="91"/>
      <c r="R26" s="245"/>
      <c r="S26" s="98"/>
      <c r="T26" s="99"/>
      <c r="U26" s="99" t="s">
        <v>100</v>
      </c>
      <c r="V26" s="100" t="s">
        <v>50</v>
      </c>
      <c r="W26" s="100" t="s">
        <v>50</v>
      </c>
      <c r="X26" s="104"/>
    </row>
    <row r="27" spans="1:24" ht="18.75" customHeight="1" x14ac:dyDescent="0.15">
      <c r="A27" s="244"/>
      <c r="B27" s="54"/>
      <c r="C27" s="54" t="s">
        <v>158</v>
      </c>
      <c r="D27" s="55">
        <v>0.5</v>
      </c>
      <c r="E27" s="56" t="s">
        <v>51</v>
      </c>
      <c r="F27" s="56">
        <f>ROUNDUP(D27*0.75,2)</f>
        <v>0.38</v>
      </c>
      <c r="G27" s="57">
        <f>ROUNDUP((K4*D27)+(K5*D27*0.75)+(K6*(D27*2)),0)</f>
        <v>0</v>
      </c>
      <c r="H27" s="57">
        <f>G27+(G27*10/100)</f>
        <v>0</v>
      </c>
      <c r="I27" s="258"/>
      <c r="J27" s="258"/>
      <c r="K27" s="58"/>
      <c r="L27" s="59"/>
      <c r="M27" s="55"/>
      <c r="N27" s="60"/>
      <c r="O27" s="61"/>
      <c r="P27" s="91"/>
    </row>
    <row r="28" spans="1:24" ht="18.75" customHeight="1" x14ac:dyDescent="0.15">
      <c r="A28" s="244"/>
      <c r="B28" s="54"/>
      <c r="C28" s="54"/>
      <c r="D28" s="55"/>
      <c r="E28" s="56"/>
      <c r="F28" s="56"/>
      <c r="G28" s="57"/>
      <c r="H28" s="57"/>
      <c r="I28" s="258"/>
      <c r="J28" s="258"/>
      <c r="K28" s="58"/>
      <c r="L28" s="59"/>
      <c r="M28" s="55"/>
      <c r="N28" s="60"/>
      <c r="O28" s="61"/>
      <c r="P28" s="91"/>
    </row>
    <row r="29" spans="1:24" ht="18.75" customHeight="1" x14ac:dyDescent="0.15">
      <c r="A29" s="244"/>
      <c r="B29" s="54"/>
      <c r="C29" s="54"/>
      <c r="D29" s="55"/>
      <c r="E29" s="56"/>
      <c r="F29" s="56"/>
      <c r="G29" s="57"/>
      <c r="H29" s="57"/>
      <c r="I29" s="258"/>
      <c r="J29" s="258"/>
      <c r="K29" s="58"/>
      <c r="L29" s="59"/>
      <c r="M29" s="55"/>
      <c r="N29" s="60"/>
      <c r="O29" s="61"/>
      <c r="P29" s="91"/>
    </row>
    <row r="30" spans="1:24" ht="18.75" customHeight="1" x14ac:dyDescent="0.15">
      <c r="A30" s="244"/>
      <c r="B30" s="54"/>
      <c r="C30" s="54"/>
      <c r="D30" s="55"/>
      <c r="E30" s="56"/>
      <c r="F30" s="56"/>
      <c r="G30" s="57"/>
      <c r="H30" s="57"/>
      <c r="I30" s="258"/>
      <c r="J30" s="258"/>
      <c r="K30" s="58"/>
      <c r="L30" s="59"/>
      <c r="M30" s="55"/>
      <c r="N30" s="60"/>
      <c r="O30" s="61"/>
      <c r="P30" s="91"/>
    </row>
    <row r="31" spans="1:24" ht="18.75" customHeight="1" thickBot="1" x14ac:dyDescent="0.2">
      <c r="A31" s="245"/>
      <c r="B31" s="82"/>
      <c r="C31" s="82"/>
      <c r="D31" s="83"/>
      <c r="E31" s="84"/>
      <c r="F31" s="84"/>
      <c r="G31" s="85"/>
      <c r="H31" s="85"/>
      <c r="I31" s="261"/>
      <c r="J31" s="261"/>
      <c r="K31" s="86"/>
      <c r="L31" s="87"/>
      <c r="M31" s="83"/>
      <c r="N31" s="88"/>
      <c r="O31" s="89"/>
      <c r="P31" s="93"/>
    </row>
    <row r="35" spans="19:24" ht="18.75" customHeight="1" x14ac:dyDescent="0.15">
      <c r="S35" s="36"/>
      <c r="T35" s="36"/>
      <c r="U35" s="36"/>
      <c r="V35" s="37"/>
      <c r="W35" s="37"/>
      <c r="X35" s="37"/>
    </row>
    <row r="36" spans="19:24" ht="18.75" customHeight="1" x14ac:dyDescent="0.15">
      <c r="S36" s="36"/>
      <c r="T36" s="36"/>
      <c r="U36" s="36"/>
      <c r="V36" s="37"/>
      <c r="W36" s="37"/>
      <c r="X36" s="37"/>
    </row>
    <row r="37" spans="19:24" ht="18.75" customHeight="1" x14ac:dyDescent="0.15">
      <c r="S37" s="36"/>
      <c r="T37" s="36"/>
      <c r="U37" s="36"/>
      <c r="V37" s="37"/>
      <c r="W37" s="37"/>
      <c r="X37" s="37"/>
    </row>
    <row r="38" spans="19:24" ht="18.75" customHeight="1" x14ac:dyDescent="0.15">
      <c r="S38" s="36"/>
      <c r="T38" s="36"/>
      <c r="U38" s="36"/>
      <c r="V38" s="37"/>
      <c r="W38" s="37"/>
      <c r="X38" s="37"/>
    </row>
    <row r="39" spans="19:24" ht="18.75" customHeight="1" x14ac:dyDescent="0.15">
      <c r="S39" s="36"/>
      <c r="T39" s="36"/>
      <c r="U39" s="36"/>
      <c r="V39" s="37"/>
      <c r="W39" s="37"/>
      <c r="X39" s="37"/>
    </row>
    <row r="40" spans="19:24" ht="18.75" customHeight="1" x14ac:dyDescent="0.15">
      <c r="S40" s="36"/>
      <c r="T40" s="36"/>
      <c r="U40" s="36"/>
      <c r="V40" s="37"/>
      <c r="W40" s="37"/>
      <c r="X40" s="37"/>
    </row>
    <row r="41" spans="19:24" ht="18.75" customHeight="1" x14ac:dyDescent="0.15">
      <c r="S41" s="36"/>
      <c r="T41" s="36"/>
      <c r="U41" s="36"/>
      <c r="V41" s="37"/>
      <c r="W41" s="37"/>
      <c r="X41" s="37"/>
    </row>
    <row r="42" spans="19:24" ht="18.75" customHeight="1" x14ac:dyDescent="0.15">
      <c r="S42" s="36"/>
      <c r="T42" s="36"/>
      <c r="U42" s="36"/>
      <c r="V42" s="37"/>
      <c r="W42" s="37"/>
      <c r="X42" s="37"/>
    </row>
    <row r="43" spans="19:24" ht="18.75" customHeight="1" x14ac:dyDescent="0.15">
      <c r="S43" s="36"/>
      <c r="T43" s="36"/>
      <c r="U43" s="36"/>
      <c r="V43" s="37"/>
      <c r="W43" s="37"/>
      <c r="X43" s="37"/>
    </row>
    <row r="44" spans="19:24" ht="18.75" customHeight="1" x14ac:dyDescent="0.15">
      <c r="S44" s="36"/>
      <c r="T44" s="36"/>
      <c r="U44" s="36"/>
      <c r="V44" s="37"/>
      <c r="W44" s="37"/>
      <c r="X44" s="37"/>
    </row>
    <row r="45" spans="19:24" ht="18.75" customHeight="1" x14ac:dyDescent="0.15">
      <c r="S45" s="36"/>
      <c r="T45" s="36"/>
      <c r="U45" s="36"/>
      <c r="V45" s="37"/>
      <c r="W45" s="37"/>
      <c r="X45" s="37"/>
    </row>
    <row r="46" spans="19:24" ht="18.75" customHeight="1" x14ac:dyDescent="0.15">
      <c r="S46" s="36"/>
      <c r="T46" s="36"/>
      <c r="U46" s="36"/>
      <c r="V46" s="37"/>
      <c r="W46" s="37"/>
      <c r="X46" s="37"/>
    </row>
    <row r="47" spans="19:24" ht="18.75" customHeight="1" x14ac:dyDescent="0.15">
      <c r="S47" s="36"/>
      <c r="T47" s="36"/>
      <c r="U47" s="36"/>
      <c r="V47" s="37"/>
      <c r="W47" s="37"/>
      <c r="X47" s="37"/>
    </row>
    <row r="48" spans="19: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row r="87" spans="19:24" ht="18.75" customHeight="1" x14ac:dyDescent="0.15">
      <c r="S87" s="36"/>
      <c r="T87" s="36"/>
      <c r="U87" s="36"/>
      <c r="V87" s="37"/>
      <c r="W87" s="37"/>
      <c r="X87" s="37"/>
    </row>
    <row r="88" spans="19:24" ht="18.75" customHeight="1" x14ac:dyDescent="0.15">
      <c r="S88" s="36"/>
      <c r="T88" s="36"/>
      <c r="U88" s="36"/>
      <c r="V88" s="37"/>
      <c r="W88" s="37"/>
      <c r="X88" s="37"/>
    </row>
    <row r="89" spans="19:24" ht="18.75" customHeight="1" x14ac:dyDescent="0.15">
      <c r="S89" s="36"/>
      <c r="T89" s="36"/>
      <c r="U89" s="36"/>
      <c r="V89" s="37"/>
      <c r="W89" s="37"/>
      <c r="X89" s="37"/>
    </row>
    <row r="90" spans="19:24" ht="18.75" customHeight="1" x14ac:dyDescent="0.15">
      <c r="S90" s="36"/>
      <c r="T90" s="36"/>
      <c r="U90" s="36"/>
      <c r="V90" s="37"/>
      <c r="W90" s="37"/>
      <c r="X90" s="37"/>
    </row>
    <row r="91" spans="19:24" ht="18.75" customHeight="1" x14ac:dyDescent="0.15">
      <c r="S91" s="36"/>
      <c r="T91" s="36"/>
      <c r="U91" s="36"/>
      <c r="V91" s="37"/>
      <c r="W91" s="37"/>
      <c r="X91" s="37"/>
    </row>
    <row r="92" spans="19:24" ht="18.75" customHeight="1" x14ac:dyDescent="0.15">
      <c r="S92" s="36"/>
      <c r="T92" s="36"/>
      <c r="U92" s="36"/>
      <c r="V92" s="37"/>
      <c r="W92" s="37"/>
      <c r="X92" s="37"/>
    </row>
    <row r="93" spans="19:24" ht="18.75" customHeight="1" x14ac:dyDescent="0.15">
      <c r="S93" s="36"/>
      <c r="T93" s="36"/>
      <c r="U93" s="36"/>
      <c r="V93" s="37"/>
      <c r="W93" s="37"/>
      <c r="X93" s="37"/>
    </row>
    <row r="94" spans="19:24" ht="18.75" customHeight="1" x14ac:dyDescent="0.15">
      <c r="S94" s="36"/>
      <c r="T94" s="36"/>
      <c r="U94" s="36"/>
      <c r="V94" s="37"/>
      <c r="W94" s="37"/>
      <c r="X94" s="37"/>
    </row>
    <row r="95" spans="19:24" ht="18.75" customHeight="1" x14ac:dyDescent="0.15">
      <c r="S95" s="36"/>
      <c r="T95" s="36"/>
      <c r="U95" s="36"/>
      <c r="V95" s="37"/>
      <c r="W95" s="37"/>
      <c r="X95" s="37"/>
    </row>
    <row r="96" spans="19:24" ht="18.75" customHeight="1" x14ac:dyDescent="0.15">
      <c r="S96" s="36"/>
      <c r="T96" s="36"/>
      <c r="U96" s="36"/>
      <c r="V96" s="37"/>
      <c r="W96" s="37"/>
      <c r="X96" s="37"/>
    </row>
    <row r="97" spans="19:24" ht="18.75" customHeight="1" x14ac:dyDescent="0.15">
      <c r="S97" s="36"/>
      <c r="T97" s="36"/>
      <c r="U97" s="36"/>
      <c r="V97" s="37"/>
      <c r="W97" s="37"/>
      <c r="X97" s="37"/>
    </row>
    <row r="98" spans="19:24" ht="18.75" customHeight="1" x14ac:dyDescent="0.15">
      <c r="S98" s="36"/>
      <c r="T98" s="36"/>
      <c r="U98" s="36"/>
      <c r="V98" s="37"/>
      <c r="W98" s="37"/>
      <c r="X98" s="37"/>
    </row>
    <row r="99" spans="19:24" ht="18.75" customHeight="1" x14ac:dyDescent="0.15">
      <c r="S99" s="36"/>
      <c r="T99" s="36"/>
      <c r="U99" s="36"/>
      <c r="V99" s="37"/>
      <c r="W99" s="37"/>
      <c r="X99" s="37"/>
    </row>
    <row r="100" spans="19:24" ht="18.75" customHeight="1" x14ac:dyDescent="0.15">
      <c r="S100" s="36"/>
      <c r="T100" s="36"/>
      <c r="U100" s="36"/>
      <c r="V100" s="37"/>
      <c r="W100" s="37"/>
      <c r="X100" s="37"/>
    </row>
    <row r="101" spans="19:24" ht="18.75" customHeight="1" x14ac:dyDescent="0.15">
      <c r="S101" s="36"/>
      <c r="T101" s="36"/>
      <c r="U101" s="36"/>
      <c r="V101" s="37"/>
      <c r="W101" s="37"/>
      <c r="X101" s="37"/>
    </row>
  </sheetData>
  <mergeCells count="15">
    <mergeCell ref="A9:A31"/>
    <mergeCell ref="A1:B1"/>
    <mergeCell ref="C1:K1"/>
    <mergeCell ref="K2:M2"/>
    <mergeCell ref="R5:V5"/>
    <mergeCell ref="O6:P6"/>
    <mergeCell ref="R6:T7"/>
    <mergeCell ref="A7:E7"/>
    <mergeCell ref="O7:P7"/>
    <mergeCell ref="I8:J8"/>
    <mergeCell ref="K8:L8"/>
    <mergeCell ref="I9:J15"/>
    <mergeCell ref="I16:J23"/>
    <mergeCell ref="I24:J31"/>
    <mergeCell ref="R9:R26"/>
  </mergeCells>
  <phoneticPr fontId="3"/>
  <printOptions horizontalCentered="1" verticalCentered="1"/>
  <pageMargins left="0.39370078740157483" right="0.39370078740157483" top="0.39370078740157483" bottom="0.39370078740157483" header="0.19685039370078741" footer="0.31496062992125984"/>
  <pageSetup paperSize="12"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X54"/>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277</v>
      </c>
      <c r="B1" s="218"/>
      <c r="C1" s="219" t="s">
        <v>278</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279</v>
      </c>
      <c r="L2" s="220"/>
      <c r="M2" s="220"/>
      <c r="N2" s="3"/>
      <c r="O2" s="4"/>
      <c r="P2" s="4"/>
      <c r="Q2" s="4"/>
    </row>
    <row r="3" spans="1:24" ht="15.75" customHeight="1" x14ac:dyDescent="0.15">
      <c r="A3" s="1"/>
      <c r="B3" s="1"/>
      <c r="C3" s="2"/>
      <c r="D3" s="5"/>
      <c r="E3" s="2"/>
      <c r="F3" s="6"/>
      <c r="G3" s="7"/>
      <c r="H3" s="7"/>
      <c r="I3" s="2"/>
      <c r="J3" s="8"/>
      <c r="K3" s="9" t="s">
        <v>280</v>
      </c>
      <c r="L3" s="10" t="s">
        <v>281</v>
      </c>
      <c r="M3" s="10" t="s">
        <v>282</v>
      </c>
      <c r="N3" s="11"/>
      <c r="O3" s="4"/>
      <c r="P3" s="4"/>
      <c r="Q3" s="4"/>
    </row>
    <row r="4" spans="1:24" ht="30" customHeight="1" x14ac:dyDescent="0.15">
      <c r="A4" s="1"/>
      <c r="B4" s="1"/>
      <c r="C4" s="2"/>
      <c r="D4" s="5"/>
      <c r="E4" s="2"/>
      <c r="F4" s="6"/>
      <c r="G4" s="7"/>
      <c r="H4" s="7"/>
      <c r="I4" s="2"/>
      <c r="J4" s="12" t="s">
        <v>283</v>
      </c>
      <c r="K4" s="13"/>
      <c r="L4" s="14"/>
      <c r="M4" s="14"/>
      <c r="N4" s="15"/>
      <c r="O4" s="4"/>
      <c r="P4" s="4"/>
      <c r="Q4" s="4"/>
    </row>
    <row r="5" spans="1:24" ht="30" customHeight="1" thickBot="1" x14ac:dyDescent="0.2">
      <c r="A5" s="1"/>
      <c r="B5" s="1"/>
      <c r="C5" s="2"/>
      <c r="D5" s="5"/>
      <c r="E5" s="2"/>
      <c r="F5" s="6"/>
      <c r="G5" s="7"/>
      <c r="H5" s="7"/>
      <c r="I5" s="2"/>
      <c r="J5" s="12" t="s">
        <v>284</v>
      </c>
      <c r="K5" s="13"/>
      <c r="L5" s="14"/>
      <c r="M5" s="14"/>
      <c r="N5" s="15"/>
      <c r="O5" s="4"/>
      <c r="P5" s="4"/>
      <c r="Q5" s="4"/>
      <c r="R5" s="246" t="s">
        <v>8</v>
      </c>
      <c r="S5" s="247"/>
      <c r="T5" s="247"/>
      <c r="U5" s="247"/>
      <c r="V5" s="247"/>
    </row>
    <row r="6" spans="1:24" ht="30" customHeight="1" x14ac:dyDescent="0.15">
      <c r="A6" s="1"/>
      <c r="B6" s="1"/>
      <c r="C6" s="2"/>
      <c r="D6" s="5"/>
      <c r="E6" s="2"/>
      <c r="F6" s="6"/>
      <c r="G6" s="16"/>
      <c r="H6" s="16"/>
      <c r="I6" s="2"/>
      <c r="J6" s="12" t="s">
        <v>285</v>
      </c>
      <c r="K6" s="13"/>
      <c r="L6" s="14"/>
      <c r="M6" s="14"/>
      <c r="N6" s="15"/>
      <c r="O6" s="221" t="s">
        <v>286</v>
      </c>
      <c r="P6" s="222"/>
      <c r="Q6" s="158"/>
      <c r="R6" s="249" t="s">
        <v>11</v>
      </c>
      <c r="S6" s="250"/>
      <c r="T6" s="251"/>
      <c r="U6" s="18" t="s">
        <v>12</v>
      </c>
      <c r="V6" s="18" t="s">
        <v>13</v>
      </c>
      <c r="W6" s="18" t="s">
        <v>14</v>
      </c>
      <c r="X6" s="19" t="s">
        <v>15</v>
      </c>
    </row>
    <row r="7" spans="1:24" ht="24" customHeight="1" thickBot="1" x14ac:dyDescent="0.3">
      <c r="A7" s="223" t="s">
        <v>163</v>
      </c>
      <c r="B7" s="224"/>
      <c r="C7" s="224"/>
      <c r="D7" s="224"/>
      <c r="E7" s="224"/>
      <c r="F7" s="20"/>
      <c r="G7" s="20"/>
      <c r="H7" s="20"/>
      <c r="I7" s="4"/>
      <c r="J7" s="4"/>
      <c r="K7" s="21"/>
      <c r="L7" s="22"/>
      <c r="M7" s="3"/>
      <c r="N7" s="3"/>
      <c r="O7" s="225" t="s">
        <v>287</v>
      </c>
      <c r="P7" s="226"/>
      <c r="Q7" s="160"/>
      <c r="R7" s="252"/>
      <c r="S7" s="253"/>
      <c r="T7" s="254"/>
      <c r="U7" s="9" t="s">
        <v>17</v>
      </c>
      <c r="V7" s="9" t="s">
        <v>95</v>
      </c>
      <c r="W7" s="9" t="s">
        <v>18</v>
      </c>
      <c r="X7" s="24" t="s">
        <v>96</v>
      </c>
    </row>
    <row r="8" spans="1:24" ht="21.75" thickBot="1" x14ac:dyDescent="0.2">
      <c r="A8" s="81"/>
      <c r="B8" s="38" t="s">
        <v>288</v>
      </c>
      <c r="C8" s="38" t="s">
        <v>289</v>
      </c>
      <c r="D8" s="39" t="s">
        <v>290</v>
      </c>
      <c r="E8" s="38" t="s">
        <v>291</v>
      </c>
      <c r="F8" s="40" t="s">
        <v>292</v>
      </c>
      <c r="G8" s="40" t="s">
        <v>293</v>
      </c>
      <c r="H8" s="41" t="s">
        <v>294</v>
      </c>
      <c r="I8" s="230" t="s">
        <v>295</v>
      </c>
      <c r="J8" s="231"/>
      <c r="K8" s="232" t="s">
        <v>296</v>
      </c>
      <c r="L8" s="233"/>
      <c r="M8" s="42" t="s">
        <v>297</v>
      </c>
      <c r="N8" s="43" t="s">
        <v>298</v>
      </c>
      <c r="O8" s="44" t="s">
        <v>299</v>
      </c>
      <c r="P8" s="45" t="s">
        <v>300</v>
      </c>
      <c r="Q8" s="25"/>
      <c r="R8" s="97"/>
      <c r="S8" s="70" t="s">
        <v>20</v>
      </c>
      <c r="T8" s="71" t="s">
        <v>33</v>
      </c>
      <c r="U8" s="72" t="s">
        <v>32</v>
      </c>
      <c r="V8" s="72" t="s">
        <v>34</v>
      </c>
      <c r="W8" s="72" t="s">
        <v>34</v>
      </c>
      <c r="X8" s="73" t="s">
        <v>34</v>
      </c>
    </row>
    <row r="9" spans="1:24" ht="18.75" customHeight="1" x14ac:dyDescent="0.15">
      <c r="A9" s="241" t="s">
        <v>76</v>
      </c>
      <c r="B9" s="46" t="s">
        <v>36</v>
      </c>
      <c r="C9" s="46"/>
      <c r="D9" s="47"/>
      <c r="E9" s="48"/>
      <c r="F9" s="48"/>
      <c r="G9" s="49"/>
      <c r="H9" s="49"/>
      <c r="I9" s="234"/>
      <c r="J9" s="235"/>
      <c r="K9" s="50" t="s">
        <v>36</v>
      </c>
      <c r="L9" s="51">
        <f>ROUNDUP((K4*M9)+(K5*M9*0.75)+(K6*(M9*2)),2)</f>
        <v>0</v>
      </c>
      <c r="M9" s="47">
        <v>110</v>
      </c>
      <c r="N9" s="52">
        <f>ROUNDUP(M9*0.75,2)</f>
        <v>82.5</v>
      </c>
      <c r="O9" s="53"/>
      <c r="P9" s="90"/>
      <c r="R9" s="262"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44"/>
      <c r="S10" s="95"/>
      <c r="T10" s="76"/>
      <c r="U10" s="76"/>
      <c r="V10" s="77"/>
      <c r="W10" s="77"/>
      <c r="X10" s="102"/>
    </row>
    <row r="11" spans="1:24" ht="18.75" customHeight="1" x14ac:dyDescent="0.15">
      <c r="A11" s="242"/>
      <c r="B11" s="62"/>
      <c r="C11" s="62"/>
      <c r="D11" s="63"/>
      <c r="E11" s="64"/>
      <c r="F11" s="64"/>
      <c r="G11" s="65"/>
      <c r="H11" s="65"/>
      <c r="I11" s="237"/>
      <c r="J11" s="237"/>
      <c r="K11" s="66"/>
      <c r="L11" s="67"/>
      <c r="M11" s="63"/>
      <c r="N11" s="68"/>
      <c r="O11" s="69"/>
      <c r="P11" s="92"/>
      <c r="R11" s="244"/>
      <c r="S11" s="96" t="s">
        <v>262</v>
      </c>
      <c r="T11" s="78" t="s">
        <v>110</v>
      </c>
      <c r="U11" s="78"/>
      <c r="V11" s="79">
        <v>20</v>
      </c>
      <c r="W11" s="79">
        <v>10</v>
      </c>
      <c r="X11" s="103">
        <v>5</v>
      </c>
    </row>
    <row r="12" spans="1:24" ht="18.75" customHeight="1" x14ac:dyDescent="0.15">
      <c r="A12" s="242"/>
      <c r="B12" s="54" t="s">
        <v>164</v>
      </c>
      <c r="C12" s="54" t="s">
        <v>110</v>
      </c>
      <c r="D12" s="55">
        <v>1</v>
      </c>
      <c r="E12" s="56" t="s">
        <v>111</v>
      </c>
      <c r="F12" s="56">
        <f>ROUNDUP(D12*0.75,2)</f>
        <v>0.75</v>
      </c>
      <c r="G12" s="57">
        <f>ROUNDUP((K4*D12)+(K5*D12*0.75)+(K6*(D12*2)),0)</f>
        <v>0</v>
      </c>
      <c r="H12" s="57">
        <f>G12</f>
        <v>0</v>
      </c>
      <c r="I12" s="238" t="s">
        <v>165</v>
      </c>
      <c r="J12" s="239"/>
      <c r="K12" s="58" t="s">
        <v>57</v>
      </c>
      <c r="L12" s="59">
        <f>ROUNDUP((K4*M12)+(K5*M12*0.75)+(K6*(M12*2)),2)</f>
        <v>0</v>
      </c>
      <c r="M12" s="55">
        <v>2</v>
      </c>
      <c r="N12" s="60">
        <f t="shared" ref="N12:N19" si="0">ROUNDUP(M12*0.75,2)</f>
        <v>1.5</v>
      </c>
      <c r="O12" s="61"/>
      <c r="P12" s="91" t="s">
        <v>58</v>
      </c>
      <c r="R12" s="244"/>
      <c r="S12" s="96"/>
      <c r="T12" s="78" t="s">
        <v>64</v>
      </c>
      <c r="U12" s="78"/>
      <c r="V12" s="79">
        <v>20</v>
      </c>
      <c r="W12" s="79">
        <v>20</v>
      </c>
      <c r="X12" s="103">
        <v>15</v>
      </c>
    </row>
    <row r="13" spans="1:24" ht="18.75" customHeight="1" x14ac:dyDescent="0.15">
      <c r="A13" s="242"/>
      <c r="B13" s="54"/>
      <c r="C13" s="54" t="s">
        <v>81</v>
      </c>
      <c r="D13" s="55">
        <v>2</v>
      </c>
      <c r="E13" s="56" t="s">
        <v>51</v>
      </c>
      <c r="F13" s="56">
        <f>ROUNDUP(D13*0.75,2)</f>
        <v>1.5</v>
      </c>
      <c r="G13" s="57">
        <f>ROUNDUP((K4*D13)+(K5*D13*0.75)+(K6*(D13*2)),0)</f>
        <v>0</v>
      </c>
      <c r="H13" s="57">
        <f>G13</f>
        <v>0</v>
      </c>
      <c r="I13" s="236"/>
      <c r="J13" s="236"/>
      <c r="K13" s="58" t="s">
        <v>66</v>
      </c>
      <c r="L13" s="59">
        <f>ROUNDUP((K4*M13)+(K5*M13*0.75)+(K6*(M13*2)),2)</f>
        <v>0</v>
      </c>
      <c r="M13" s="55">
        <v>2</v>
      </c>
      <c r="N13" s="60">
        <f t="shared" si="0"/>
        <v>1.5</v>
      </c>
      <c r="O13" s="61"/>
      <c r="P13" s="91"/>
      <c r="R13" s="244"/>
      <c r="S13" s="96"/>
      <c r="T13" s="78" t="s">
        <v>65</v>
      </c>
      <c r="U13" s="78"/>
      <c r="V13" s="79">
        <v>5</v>
      </c>
      <c r="W13" s="79">
        <v>5</v>
      </c>
      <c r="X13" s="103">
        <v>5</v>
      </c>
    </row>
    <row r="14" spans="1:24" ht="18.75" customHeight="1" x14ac:dyDescent="0.15">
      <c r="A14" s="242"/>
      <c r="B14" s="54"/>
      <c r="C14" s="54" t="s">
        <v>64</v>
      </c>
      <c r="D14" s="55">
        <v>20</v>
      </c>
      <c r="E14" s="56" t="s">
        <v>51</v>
      </c>
      <c r="F14" s="56">
        <f>ROUNDUP(D14*0.75,2)</f>
        <v>15</v>
      </c>
      <c r="G14" s="57">
        <f>ROUNDUP((K4*D14)+(K5*D14*0.75)+(K6*(D14*2)),0)</f>
        <v>0</v>
      </c>
      <c r="H14" s="57">
        <f>G14+(G14*10/100)</f>
        <v>0</v>
      </c>
      <c r="I14" s="236"/>
      <c r="J14" s="236"/>
      <c r="K14" s="58" t="s">
        <v>45</v>
      </c>
      <c r="L14" s="59">
        <f>ROUNDUP((K4*M14)+(K5*M14*0.75)+(K6*(M14*2)),2)</f>
        <v>0</v>
      </c>
      <c r="M14" s="55">
        <v>2</v>
      </c>
      <c r="N14" s="60">
        <f t="shared" si="0"/>
        <v>1.5</v>
      </c>
      <c r="O14" s="61"/>
      <c r="P14" s="91"/>
      <c r="R14" s="244"/>
      <c r="S14" s="96"/>
      <c r="T14" s="78"/>
      <c r="U14" s="161" t="s">
        <v>217</v>
      </c>
      <c r="V14" s="162" t="s">
        <v>50</v>
      </c>
      <c r="W14" s="162" t="s">
        <v>50</v>
      </c>
      <c r="X14" s="163"/>
    </row>
    <row r="15" spans="1:24" ht="18.75" customHeight="1" x14ac:dyDescent="0.15">
      <c r="A15" s="242"/>
      <c r="B15" s="54"/>
      <c r="C15" s="54" t="s">
        <v>65</v>
      </c>
      <c r="D15" s="55">
        <v>5</v>
      </c>
      <c r="E15" s="56" t="s">
        <v>51</v>
      </c>
      <c r="F15" s="56">
        <f>ROUNDUP(D15*0.75,2)</f>
        <v>3.75</v>
      </c>
      <c r="G15" s="57">
        <f>ROUNDUP((K4*D15)+(K5*D15*0.75)+(K6*(D15*2)),0)</f>
        <v>0</v>
      </c>
      <c r="H15" s="57">
        <f>G15+(G15*3/100)</f>
        <v>0</v>
      </c>
      <c r="I15" s="236"/>
      <c r="J15" s="236"/>
      <c r="K15" s="58" t="s">
        <v>56</v>
      </c>
      <c r="L15" s="59">
        <f>ROUNDUP((K4*M15)+(K5*M15*0.75)+(K6*(M15*2)),2)</f>
        <v>0</v>
      </c>
      <c r="M15" s="55">
        <v>0.1</v>
      </c>
      <c r="N15" s="60">
        <f t="shared" si="0"/>
        <v>0.08</v>
      </c>
      <c r="O15" s="61"/>
      <c r="P15" s="91"/>
      <c r="R15" s="244"/>
      <c r="S15" s="96"/>
      <c r="T15" s="78"/>
      <c r="U15" s="161" t="s">
        <v>218</v>
      </c>
      <c r="V15" s="162" t="s">
        <v>47</v>
      </c>
      <c r="W15" s="162" t="s">
        <v>47</v>
      </c>
      <c r="X15" s="163"/>
    </row>
    <row r="16" spans="1:24" ht="18.75" customHeight="1" x14ac:dyDescent="0.15">
      <c r="A16" s="242"/>
      <c r="B16" s="54"/>
      <c r="C16" s="54"/>
      <c r="D16" s="55"/>
      <c r="E16" s="56"/>
      <c r="F16" s="56"/>
      <c r="G16" s="57"/>
      <c r="H16" s="57"/>
      <c r="I16" s="236"/>
      <c r="J16" s="236"/>
      <c r="K16" s="58" t="s">
        <v>132</v>
      </c>
      <c r="L16" s="59">
        <f>ROUNDUP((K4*M16)+(K5*M16*0.75)+(K6*(M16*2)),2)</f>
        <v>0</v>
      </c>
      <c r="M16" s="55">
        <v>1</v>
      </c>
      <c r="N16" s="60">
        <f t="shared" si="0"/>
        <v>0.75</v>
      </c>
      <c r="O16" s="61"/>
      <c r="P16" s="91"/>
      <c r="R16" s="244"/>
      <c r="S16" s="96"/>
      <c r="T16" s="78"/>
      <c r="U16" s="161" t="s">
        <v>219</v>
      </c>
      <c r="V16" s="162" t="s">
        <v>47</v>
      </c>
      <c r="W16" s="162" t="s">
        <v>47</v>
      </c>
      <c r="X16" s="163"/>
    </row>
    <row r="17" spans="1:24" ht="18.75" customHeight="1" x14ac:dyDescent="0.15">
      <c r="A17" s="242"/>
      <c r="B17" s="54"/>
      <c r="C17" s="54"/>
      <c r="D17" s="55"/>
      <c r="E17" s="56"/>
      <c r="F17" s="56"/>
      <c r="G17" s="57"/>
      <c r="H17" s="57"/>
      <c r="I17" s="236"/>
      <c r="J17" s="236"/>
      <c r="K17" s="58" t="s">
        <v>55</v>
      </c>
      <c r="L17" s="59">
        <f>ROUNDUP((K4*M17)+(K5*M17*0.75)+(K6*(M17*2)),2)</f>
        <v>0</v>
      </c>
      <c r="M17" s="55">
        <v>0.5</v>
      </c>
      <c r="N17" s="60">
        <f t="shared" si="0"/>
        <v>0.38</v>
      </c>
      <c r="O17" s="61"/>
      <c r="P17" s="91"/>
      <c r="R17" s="244"/>
      <c r="S17" s="96"/>
      <c r="T17" s="78"/>
      <c r="U17" s="78"/>
      <c r="V17" s="79"/>
      <c r="W17" s="79"/>
      <c r="X17" s="103"/>
    </row>
    <row r="18" spans="1:24" ht="18.75" customHeight="1" x14ac:dyDescent="0.15">
      <c r="A18" s="242"/>
      <c r="B18" s="54"/>
      <c r="C18" s="54"/>
      <c r="D18" s="55"/>
      <c r="E18" s="56"/>
      <c r="F18" s="56"/>
      <c r="G18" s="57"/>
      <c r="H18" s="57"/>
      <c r="I18" s="236"/>
      <c r="J18" s="236"/>
      <c r="K18" s="58" t="s">
        <v>57</v>
      </c>
      <c r="L18" s="59">
        <f>ROUNDUP((K4*M18)+(K5*M18*0.75)+(K6*(M18*2)),2)</f>
        <v>0</v>
      </c>
      <c r="M18" s="55">
        <v>0.2</v>
      </c>
      <c r="N18" s="60">
        <f t="shared" si="0"/>
        <v>0.15</v>
      </c>
      <c r="O18" s="61"/>
      <c r="P18" s="91" t="s">
        <v>58</v>
      </c>
      <c r="R18" s="244"/>
      <c r="S18" s="96"/>
      <c r="T18" s="78"/>
      <c r="U18" s="78"/>
      <c r="V18" s="79"/>
      <c r="W18" s="79"/>
      <c r="X18" s="103"/>
    </row>
    <row r="19" spans="1:24" ht="18.75" customHeight="1" x14ac:dyDescent="0.15">
      <c r="A19" s="242"/>
      <c r="B19" s="54"/>
      <c r="C19" s="54"/>
      <c r="D19" s="55"/>
      <c r="E19" s="56"/>
      <c r="F19" s="56"/>
      <c r="G19" s="57"/>
      <c r="H19" s="57"/>
      <c r="I19" s="236"/>
      <c r="J19" s="236"/>
      <c r="K19" s="58" t="s">
        <v>60</v>
      </c>
      <c r="L19" s="59">
        <f>ROUNDUP((K4*M19)+(K5*M19*0.75)+(K6*(M19*2)),2)</f>
        <v>0</v>
      </c>
      <c r="M19" s="55">
        <v>1</v>
      </c>
      <c r="N19" s="60">
        <f t="shared" si="0"/>
        <v>0.75</v>
      </c>
      <c r="O19" s="61"/>
      <c r="P19" s="91"/>
      <c r="R19" s="244"/>
      <c r="S19" s="95"/>
      <c r="T19" s="76"/>
      <c r="U19" s="76"/>
      <c r="V19" s="77"/>
      <c r="W19" s="77"/>
      <c r="X19" s="102"/>
    </row>
    <row r="20" spans="1:24" ht="18.75" customHeight="1" x14ac:dyDescent="0.15">
      <c r="A20" s="242"/>
      <c r="B20" s="54"/>
      <c r="C20" s="54"/>
      <c r="D20" s="55"/>
      <c r="E20" s="56"/>
      <c r="F20" s="56"/>
      <c r="G20" s="57"/>
      <c r="H20" s="57"/>
      <c r="I20" s="236"/>
      <c r="J20" s="236"/>
      <c r="K20" s="58"/>
      <c r="L20" s="59"/>
      <c r="M20" s="55"/>
      <c r="N20" s="60"/>
      <c r="O20" s="61"/>
      <c r="P20" s="91"/>
      <c r="R20" s="244"/>
      <c r="S20" s="96" t="s">
        <v>263</v>
      </c>
      <c r="T20" s="78" t="s">
        <v>133</v>
      </c>
      <c r="U20" s="78"/>
      <c r="V20" s="79">
        <v>30</v>
      </c>
      <c r="W20" s="79">
        <v>20</v>
      </c>
      <c r="X20" s="103">
        <v>20</v>
      </c>
    </row>
    <row r="21" spans="1:24" ht="18.75" customHeight="1" x14ac:dyDescent="0.15">
      <c r="A21" s="242"/>
      <c r="B21" s="62"/>
      <c r="C21" s="62"/>
      <c r="D21" s="63"/>
      <c r="E21" s="64"/>
      <c r="F21" s="64"/>
      <c r="G21" s="65"/>
      <c r="H21" s="65"/>
      <c r="I21" s="237"/>
      <c r="J21" s="237"/>
      <c r="K21" s="66"/>
      <c r="L21" s="67"/>
      <c r="M21" s="63"/>
      <c r="N21" s="68"/>
      <c r="O21" s="69"/>
      <c r="P21" s="92"/>
      <c r="R21" s="244"/>
      <c r="S21" s="96"/>
      <c r="T21" s="78"/>
      <c r="U21" s="78" t="s">
        <v>49</v>
      </c>
      <c r="V21" s="79" t="s">
        <v>50</v>
      </c>
      <c r="W21" s="79" t="s">
        <v>50</v>
      </c>
      <c r="X21" s="103"/>
    </row>
    <row r="22" spans="1:24" ht="18.75" customHeight="1" x14ac:dyDescent="0.15">
      <c r="A22" s="242"/>
      <c r="B22" s="54" t="s">
        <v>166</v>
      </c>
      <c r="C22" s="54" t="s">
        <v>133</v>
      </c>
      <c r="D22" s="55">
        <v>30</v>
      </c>
      <c r="E22" s="56" t="s">
        <v>51</v>
      </c>
      <c r="F22" s="56">
        <f>ROUNDUP(D22*0.75,2)</f>
        <v>22.5</v>
      </c>
      <c r="G22" s="57">
        <f>ROUNDUP((K4*D22)+(K5*D22*0.75)+(K6*(D22*2)),0)</f>
        <v>0</v>
      </c>
      <c r="H22" s="57">
        <f>G22+(G22*10/100)</f>
        <v>0</v>
      </c>
      <c r="I22" s="238" t="s">
        <v>167</v>
      </c>
      <c r="J22" s="239"/>
      <c r="K22" s="58" t="s">
        <v>60</v>
      </c>
      <c r="L22" s="59">
        <f>ROUNDUP((K4*M22)+(K5*M22*0.75)+(K6*(M22*2)),2)</f>
        <v>0</v>
      </c>
      <c r="M22" s="55">
        <v>30</v>
      </c>
      <c r="N22" s="60">
        <f t="shared" ref="N22:N27" si="1">ROUNDUP(M22*0.75,2)</f>
        <v>22.5</v>
      </c>
      <c r="O22" s="61"/>
      <c r="P22" s="91"/>
      <c r="R22" s="244"/>
      <c r="S22" s="96"/>
      <c r="T22" s="78"/>
      <c r="U22" s="78"/>
      <c r="V22" s="79"/>
      <c r="W22" s="79"/>
      <c r="X22" s="103"/>
    </row>
    <row r="23" spans="1:24" ht="18.75" customHeight="1" x14ac:dyDescent="0.15">
      <c r="A23" s="242"/>
      <c r="B23" s="54"/>
      <c r="C23" s="54" t="s">
        <v>92</v>
      </c>
      <c r="D23" s="55">
        <v>5</v>
      </c>
      <c r="E23" s="56" t="s">
        <v>51</v>
      </c>
      <c r="F23" s="56">
        <f>ROUNDUP(D23*0.75,2)</f>
        <v>3.75</v>
      </c>
      <c r="G23" s="57">
        <f>ROUNDUP((K4*D23)+(K5*D23*0.75)+(K6*(D23*2)),0)</f>
        <v>0</v>
      </c>
      <c r="H23" s="57">
        <f>G23+(G23*40/100)</f>
        <v>0</v>
      </c>
      <c r="I23" s="236"/>
      <c r="J23" s="236"/>
      <c r="K23" s="58" t="s">
        <v>45</v>
      </c>
      <c r="L23" s="59">
        <f>ROUNDUP((K4*M23)+(K5*M23*0.75)+(K6*(M23*2)),2)</f>
        <v>0</v>
      </c>
      <c r="M23" s="55">
        <v>1</v>
      </c>
      <c r="N23" s="60">
        <f t="shared" si="1"/>
        <v>0.75</v>
      </c>
      <c r="O23" s="61"/>
      <c r="P23" s="91"/>
      <c r="R23" s="244"/>
      <c r="S23" s="96"/>
      <c r="T23" s="78"/>
      <c r="U23" s="78"/>
      <c r="V23" s="79"/>
      <c r="W23" s="79"/>
      <c r="X23" s="103"/>
    </row>
    <row r="24" spans="1:24" ht="18.75" customHeight="1" x14ac:dyDescent="0.15">
      <c r="A24" s="242"/>
      <c r="B24" s="54"/>
      <c r="C24" s="54" t="s">
        <v>168</v>
      </c>
      <c r="D24" s="55">
        <v>10</v>
      </c>
      <c r="E24" s="56" t="s">
        <v>51</v>
      </c>
      <c r="F24" s="56">
        <f>ROUNDUP(D24*0.75,2)</f>
        <v>7.5</v>
      </c>
      <c r="G24" s="57">
        <f>ROUNDUP((K4*D24)+(K5*D24*0.75)+(K6*(D24*2)),0)</f>
        <v>0</v>
      </c>
      <c r="H24" s="57">
        <f>G24</f>
        <v>0</v>
      </c>
      <c r="I24" s="236"/>
      <c r="J24" s="236"/>
      <c r="K24" s="58" t="s">
        <v>60</v>
      </c>
      <c r="L24" s="59">
        <f>ROUNDUP((K4*M24)+(K5*M24*0.75)+(K6*(M24*2)),2)</f>
        <v>0</v>
      </c>
      <c r="M24" s="55">
        <v>20</v>
      </c>
      <c r="N24" s="60">
        <f t="shared" si="1"/>
        <v>15</v>
      </c>
      <c r="O24" s="61"/>
      <c r="P24" s="91"/>
      <c r="R24" s="244"/>
      <c r="S24" s="96"/>
      <c r="T24" s="78"/>
      <c r="U24" s="78"/>
      <c r="V24" s="79"/>
      <c r="W24" s="79"/>
      <c r="X24" s="103"/>
    </row>
    <row r="25" spans="1:24" ht="18.75" customHeight="1" x14ac:dyDescent="0.15">
      <c r="A25" s="242"/>
      <c r="B25" s="54"/>
      <c r="C25" s="54" t="s">
        <v>85</v>
      </c>
      <c r="D25" s="55">
        <v>5</v>
      </c>
      <c r="E25" s="56" t="s">
        <v>51</v>
      </c>
      <c r="F25" s="56">
        <f>ROUNDUP(D25*0.75,2)</f>
        <v>3.75</v>
      </c>
      <c r="G25" s="57">
        <f>ROUNDUP((K4*D25)+(K5*D25*0.75)+(K6*(D25*2)),0)</f>
        <v>0</v>
      </c>
      <c r="H25" s="57">
        <f>G25</f>
        <v>0</v>
      </c>
      <c r="I25" s="236"/>
      <c r="J25" s="236"/>
      <c r="K25" s="58" t="s">
        <v>55</v>
      </c>
      <c r="L25" s="59">
        <f>ROUNDUP((K4*M25)+(K5*M25*0.75)+(K6*(M25*2)),2)</f>
        <v>0</v>
      </c>
      <c r="M25" s="55">
        <v>1</v>
      </c>
      <c r="N25" s="60">
        <f t="shared" si="1"/>
        <v>0.75</v>
      </c>
      <c r="O25" s="61"/>
      <c r="P25" s="91"/>
      <c r="R25" s="244"/>
      <c r="S25" s="96"/>
      <c r="T25" s="78"/>
      <c r="U25" s="78"/>
      <c r="V25" s="79"/>
      <c r="W25" s="79"/>
      <c r="X25" s="103"/>
    </row>
    <row r="26" spans="1:24" ht="18.75" customHeight="1" x14ac:dyDescent="0.15">
      <c r="A26" s="242"/>
      <c r="B26" s="54"/>
      <c r="C26" s="54"/>
      <c r="D26" s="55"/>
      <c r="E26" s="56"/>
      <c r="F26" s="56"/>
      <c r="G26" s="57"/>
      <c r="H26" s="57"/>
      <c r="I26" s="236"/>
      <c r="J26" s="236"/>
      <c r="K26" s="58" t="s">
        <v>57</v>
      </c>
      <c r="L26" s="59">
        <f>ROUNDUP((K4*M26)+(K5*M26*0.75)+(K6*(M26*2)),2)</f>
        <v>0</v>
      </c>
      <c r="M26" s="55">
        <v>1.5</v>
      </c>
      <c r="N26" s="60">
        <f t="shared" si="1"/>
        <v>1.1300000000000001</v>
      </c>
      <c r="O26" s="61"/>
      <c r="P26" s="91" t="s">
        <v>58</v>
      </c>
      <c r="R26" s="244"/>
      <c r="S26" s="96"/>
      <c r="T26" s="78"/>
      <c r="U26" s="78"/>
      <c r="V26" s="79"/>
      <c r="W26" s="79"/>
      <c r="X26" s="103"/>
    </row>
    <row r="27" spans="1:24" ht="18.75" customHeight="1" x14ac:dyDescent="0.15">
      <c r="A27" s="242"/>
      <c r="B27" s="54"/>
      <c r="C27" s="54"/>
      <c r="D27" s="55"/>
      <c r="E27" s="56"/>
      <c r="F27" s="56"/>
      <c r="G27" s="57"/>
      <c r="H27" s="57"/>
      <c r="I27" s="236"/>
      <c r="J27" s="236"/>
      <c r="K27" s="58" t="s">
        <v>83</v>
      </c>
      <c r="L27" s="59">
        <f>ROUNDUP((K4*M27)+(K5*M27*0.75)+(K6*(M27*2)),2)</f>
        <v>0</v>
      </c>
      <c r="M27" s="55">
        <v>1</v>
      </c>
      <c r="N27" s="60">
        <f t="shared" si="1"/>
        <v>0.75</v>
      </c>
      <c r="O27" s="61"/>
      <c r="P27" s="91"/>
      <c r="R27" s="244"/>
      <c r="S27" s="96"/>
      <c r="T27" s="78"/>
      <c r="U27" s="78"/>
      <c r="V27" s="79"/>
      <c r="W27" s="79"/>
      <c r="X27" s="103"/>
    </row>
    <row r="28" spans="1:24" ht="18.75" customHeight="1" x14ac:dyDescent="0.15">
      <c r="A28" s="242"/>
      <c r="B28" s="54"/>
      <c r="C28" s="54"/>
      <c r="D28" s="55"/>
      <c r="E28" s="56"/>
      <c r="F28" s="56"/>
      <c r="G28" s="57"/>
      <c r="H28" s="57"/>
      <c r="I28" s="236"/>
      <c r="J28" s="236"/>
      <c r="K28" s="58"/>
      <c r="L28" s="59"/>
      <c r="M28" s="55"/>
      <c r="N28" s="60"/>
      <c r="O28" s="61"/>
      <c r="P28" s="91"/>
      <c r="R28" s="244"/>
      <c r="S28" s="95"/>
      <c r="T28" s="76"/>
      <c r="U28" s="76"/>
      <c r="V28" s="77"/>
      <c r="W28" s="77"/>
      <c r="X28" s="102"/>
    </row>
    <row r="29" spans="1:24" ht="18.75" customHeight="1" x14ac:dyDescent="0.15">
      <c r="A29" s="242"/>
      <c r="B29" s="54"/>
      <c r="C29" s="54"/>
      <c r="D29" s="55"/>
      <c r="E29" s="56"/>
      <c r="F29" s="56"/>
      <c r="G29" s="57"/>
      <c r="H29" s="57"/>
      <c r="I29" s="236"/>
      <c r="J29" s="236"/>
      <c r="K29" s="58"/>
      <c r="L29" s="59"/>
      <c r="M29" s="55"/>
      <c r="N29" s="60"/>
      <c r="O29" s="61"/>
      <c r="P29" s="91"/>
      <c r="R29" s="244"/>
      <c r="S29" s="96" t="s">
        <v>90</v>
      </c>
      <c r="T29" s="78" t="s">
        <v>42</v>
      </c>
      <c r="U29" s="78"/>
      <c r="V29" s="79">
        <v>20</v>
      </c>
      <c r="W29" s="79">
        <v>15</v>
      </c>
      <c r="X29" s="103">
        <v>10</v>
      </c>
    </row>
    <row r="30" spans="1:24" ht="18.75" customHeight="1" x14ac:dyDescent="0.15">
      <c r="A30" s="242"/>
      <c r="B30" s="62"/>
      <c r="C30" s="62"/>
      <c r="D30" s="63"/>
      <c r="E30" s="64"/>
      <c r="F30" s="64"/>
      <c r="G30" s="65"/>
      <c r="H30" s="65"/>
      <c r="I30" s="237"/>
      <c r="J30" s="237"/>
      <c r="K30" s="66"/>
      <c r="L30" s="67"/>
      <c r="M30" s="63"/>
      <c r="N30" s="68"/>
      <c r="O30" s="69"/>
      <c r="P30" s="92"/>
      <c r="R30" s="244"/>
      <c r="S30" s="96"/>
      <c r="T30" s="78"/>
      <c r="U30" s="78" t="s">
        <v>49</v>
      </c>
      <c r="V30" s="79" t="s">
        <v>50</v>
      </c>
      <c r="W30" s="79" t="s">
        <v>50</v>
      </c>
      <c r="X30" s="103"/>
    </row>
    <row r="31" spans="1:24" ht="18.75" customHeight="1" x14ac:dyDescent="0.15">
      <c r="A31" s="242"/>
      <c r="B31" s="54" t="s">
        <v>90</v>
      </c>
      <c r="C31" s="54" t="s">
        <v>42</v>
      </c>
      <c r="D31" s="55">
        <v>20</v>
      </c>
      <c r="E31" s="56" t="s">
        <v>51</v>
      </c>
      <c r="F31" s="56">
        <f>ROUNDUP(D31*0.75,2)</f>
        <v>15</v>
      </c>
      <c r="G31" s="57">
        <f>ROUNDUP((K4*D31)+(K5*D31*0.75)+(K6*(D31*2)),0)</f>
        <v>0</v>
      </c>
      <c r="H31" s="57">
        <f>G31+(G31*6/100)</f>
        <v>0</v>
      </c>
      <c r="I31" s="238" t="s">
        <v>68</v>
      </c>
      <c r="J31" s="239"/>
      <c r="K31" s="58" t="s">
        <v>60</v>
      </c>
      <c r="L31" s="59">
        <f>ROUNDUP((K4*M31)+(K5*M31*0.75)+(K6*(M31*2)),2)</f>
        <v>0</v>
      </c>
      <c r="M31" s="55">
        <v>100</v>
      </c>
      <c r="N31" s="60">
        <f>ROUNDUP(M31*0.75,2)</f>
        <v>75</v>
      </c>
      <c r="O31" s="61"/>
      <c r="P31" s="91"/>
      <c r="R31" s="244"/>
      <c r="S31" s="96"/>
      <c r="T31" s="78"/>
      <c r="U31" s="78" t="s">
        <v>48</v>
      </c>
      <c r="V31" s="79" t="s">
        <v>47</v>
      </c>
      <c r="W31" s="79" t="s">
        <v>47</v>
      </c>
      <c r="X31" s="103"/>
    </row>
    <row r="32" spans="1:24" ht="18.75" customHeight="1" x14ac:dyDescent="0.15">
      <c r="A32" s="242"/>
      <c r="B32" s="54"/>
      <c r="C32" s="54" t="s">
        <v>71</v>
      </c>
      <c r="D32" s="55">
        <v>3</v>
      </c>
      <c r="E32" s="56" t="s">
        <v>51</v>
      </c>
      <c r="F32" s="56">
        <f>ROUNDUP(D32*0.75,2)</f>
        <v>2.25</v>
      </c>
      <c r="G32" s="57">
        <f>ROUNDUP((K4*D32)+(K5*D32*0.75)+(K6*(D32*2)),0)</f>
        <v>0</v>
      </c>
      <c r="H32" s="57">
        <f>G32</f>
        <v>0</v>
      </c>
      <c r="I32" s="236"/>
      <c r="J32" s="236"/>
      <c r="K32" s="58" t="s">
        <v>56</v>
      </c>
      <c r="L32" s="59">
        <f>ROUNDUP((K4*M32)+(K5*M32*0.75)+(K6*(M32*2)),2)</f>
        <v>0</v>
      </c>
      <c r="M32" s="55">
        <v>0.1</v>
      </c>
      <c r="N32" s="60">
        <f>ROUNDUP(M32*0.75,2)</f>
        <v>0.08</v>
      </c>
      <c r="O32" s="61"/>
      <c r="P32" s="91"/>
      <c r="R32" s="244"/>
      <c r="S32" s="96"/>
      <c r="T32" s="78"/>
      <c r="U32" s="78"/>
      <c r="V32" s="79"/>
      <c r="W32" s="79"/>
      <c r="X32" s="103"/>
    </row>
    <row r="33" spans="1:24" ht="18.75" customHeight="1" x14ac:dyDescent="0.15">
      <c r="A33" s="242"/>
      <c r="B33" s="54"/>
      <c r="C33" s="54"/>
      <c r="D33" s="55"/>
      <c r="E33" s="56"/>
      <c r="F33" s="56"/>
      <c r="G33" s="57"/>
      <c r="H33" s="57"/>
      <c r="I33" s="236"/>
      <c r="J33" s="236"/>
      <c r="K33" s="58" t="s">
        <v>57</v>
      </c>
      <c r="L33" s="59">
        <f>ROUNDUP((K4*M33)+(K5*M33*0.75)+(K6*(M33*2)),2)</f>
        <v>0</v>
      </c>
      <c r="M33" s="55">
        <v>0.5</v>
      </c>
      <c r="N33" s="60">
        <f>ROUNDUP(M33*0.75,2)</f>
        <v>0.38</v>
      </c>
      <c r="O33" s="61"/>
      <c r="P33" s="91" t="s">
        <v>58</v>
      </c>
      <c r="R33" s="244"/>
      <c r="S33" s="95"/>
      <c r="T33" s="76"/>
      <c r="U33" s="76"/>
      <c r="V33" s="77"/>
      <c r="W33" s="77"/>
      <c r="X33" s="102"/>
    </row>
    <row r="34" spans="1:24" ht="18.75" customHeight="1" thickBot="1" x14ac:dyDescent="0.2">
      <c r="A34" s="242"/>
      <c r="B34" s="54"/>
      <c r="C34" s="54"/>
      <c r="D34" s="55"/>
      <c r="E34" s="56"/>
      <c r="F34" s="56"/>
      <c r="G34" s="57"/>
      <c r="H34" s="57"/>
      <c r="I34" s="236"/>
      <c r="J34" s="236"/>
      <c r="K34" s="58"/>
      <c r="L34" s="59"/>
      <c r="M34" s="55"/>
      <c r="N34" s="60"/>
      <c r="O34" s="61"/>
      <c r="P34" s="91"/>
      <c r="R34" s="245"/>
      <c r="S34" s="98" t="s">
        <v>115</v>
      </c>
      <c r="T34" s="99" t="s">
        <v>116</v>
      </c>
      <c r="U34" s="99"/>
      <c r="V34" s="100">
        <v>0</v>
      </c>
      <c r="W34" s="100">
        <v>0</v>
      </c>
      <c r="X34" s="104">
        <v>0</v>
      </c>
    </row>
    <row r="35" spans="1:24" ht="18.75" customHeight="1" x14ac:dyDescent="0.15">
      <c r="A35" s="242"/>
      <c r="B35" s="62"/>
      <c r="C35" s="62"/>
      <c r="D35" s="63"/>
      <c r="E35" s="64"/>
      <c r="F35" s="64"/>
      <c r="G35" s="65"/>
      <c r="H35" s="65"/>
      <c r="I35" s="237"/>
      <c r="J35" s="237"/>
      <c r="K35" s="66"/>
      <c r="L35" s="67"/>
      <c r="M35" s="63"/>
      <c r="N35" s="68"/>
      <c r="O35" s="69"/>
      <c r="P35" s="92"/>
    </row>
    <row r="36" spans="1:24" ht="18.75" customHeight="1" x14ac:dyDescent="0.15">
      <c r="A36" s="242"/>
      <c r="B36" s="54" t="s">
        <v>115</v>
      </c>
      <c r="C36" s="54" t="s">
        <v>116</v>
      </c>
      <c r="D36" s="80">
        <v>0.16666666666666666</v>
      </c>
      <c r="E36" s="56" t="s">
        <v>54</v>
      </c>
      <c r="F36" s="56">
        <f>ROUNDUP(D36*0.75,2)</f>
        <v>0.13</v>
      </c>
      <c r="G36" s="57">
        <f>ROUNDUP((K4*D36)+(K5*D36*0.75)+(K6*(D36*2)),0)</f>
        <v>0</v>
      </c>
      <c r="H36" s="57">
        <f>G36</f>
        <v>0</v>
      </c>
      <c r="I36" s="238" t="s">
        <v>73</v>
      </c>
      <c r="J36" s="239"/>
      <c r="K36" s="58"/>
      <c r="L36" s="59"/>
      <c r="M36" s="55"/>
      <c r="N36" s="60"/>
      <c r="O36" s="61"/>
      <c r="P36" s="91"/>
    </row>
    <row r="37" spans="1:24" ht="18.75" customHeight="1" x14ac:dyDescent="0.15">
      <c r="A37" s="242"/>
      <c r="B37" s="54"/>
      <c r="C37" s="54"/>
      <c r="D37" s="55"/>
      <c r="E37" s="56"/>
      <c r="F37" s="56"/>
      <c r="G37" s="57"/>
      <c r="H37" s="57"/>
      <c r="I37" s="236"/>
      <c r="J37" s="236"/>
      <c r="K37" s="58"/>
      <c r="L37" s="59"/>
      <c r="M37" s="55"/>
      <c r="N37" s="60"/>
      <c r="O37" s="61"/>
      <c r="P37" s="91"/>
    </row>
    <row r="38" spans="1:24" ht="18.75" customHeight="1" thickBot="1" x14ac:dyDescent="0.2">
      <c r="A38" s="243"/>
      <c r="B38" s="82"/>
      <c r="C38" s="82"/>
      <c r="D38" s="83"/>
      <c r="E38" s="84"/>
      <c r="F38" s="84"/>
      <c r="G38" s="85"/>
      <c r="H38" s="85"/>
      <c r="I38" s="240"/>
      <c r="J38" s="240"/>
      <c r="K38" s="86"/>
      <c r="L38" s="87"/>
      <c r="M38" s="83"/>
      <c r="N38" s="88"/>
      <c r="O38" s="89"/>
      <c r="P38" s="93"/>
    </row>
    <row r="41" spans="1:24" ht="18.75" customHeight="1" x14ac:dyDescent="0.15">
      <c r="S41" s="36"/>
      <c r="T41" s="36"/>
      <c r="U41" s="36"/>
      <c r="V41" s="37"/>
      <c r="W41" s="37"/>
      <c r="X41" s="37"/>
    </row>
    <row r="42" spans="1:24" ht="18.75" customHeight="1" x14ac:dyDescent="0.15">
      <c r="S42" s="36"/>
      <c r="T42" s="36"/>
      <c r="U42" s="36"/>
      <c r="V42" s="37"/>
      <c r="W42" s="37"/>
      <c r="X42" s="37"/>
    </row>
    <row r="43" spans="1:24" ht="18.75" customHeight="1" x14ac:dyDescent="0.15">
      <c r="S43" s="36"/>
      <c r="T43" s="36"/>
      <c r="U43" s="36"/>
      <c r="V43" s="37"/>
      <c r="W43" s="37"/>
      <c r="X43" s="37"/>
    </row>
    <row r="44" spans="1:24" ht="18.75" customHeight="1" x14ac:dyDescent="0.15">
      <c r="S44" s="36"/>
      <c r="T44" s="36"/>
      <c r="U44" s="36"/>
      <c r="V44" s="37"/>
      <c r="W44" s="37"/>
      <c r="X44" s="37"/>
    </row>
    <row r="45" spans="1:24" ht="18.75" customHeight="1" x14ac:dyDescent="0.15">
      <c r="S45" s="36"/>
      <c r="T45" s="36"/>
      <c r="U45" s="36"/>
      <c r="V45" s="37"/>
      <c r="W45" s="37"/>
      <c r="X45" s="37"/>
    </row>
    <row r="46" spans="1:24" ht="18.75" customHeight="1" x14ac:dyDescent="0.15">
      <c r="S46" s="36"/>
      <c r="T46" s="36"/>
      <c r="U46" s="36"/>
      <c r="V46" s="37"/>
      <c r="W46" s="37"/>
      <c r="X46" s="37"/>
    </row>
    <row r="47" spans="1:24" ht="18.75" customHeight="1" x14ac:dyDescent="0.15">
      <c r="S47" s="36"/>
      <c r="T47" s="36"/>
      <c r="U47" s="36"/>
      <c r="V47" s="37"/>
      <c r="W47" s="37"/>
      <c r="X47" s="37"/>
    </row>
    <row r="48" spans="1: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sheetData>
  <mergeCells count="17">
    <mergeCell ref="I31:J35"/>
    <mergeCell ref="I36:J38"/>
    <mergeCell ref="A9:A38"/>
    <mergeCell ref="R9:R34"/>
    <mergeCell ref="I22:J30"/>
    <mergeCell ref="R5:V5"/>
    <mergeCell ref="O6:P6"/>
    <mergeCell ref="R6:T7"/>
    <mergeCell ref="A7:E7"/>
    <mergeCell ref="O7:P7"/>
    <mergeCell ref="I8:J8"/>
    <mergeCell ref="K8:L8"/>
    <mergeCell ref="A1:B1"/>
    <mergeCell ref="C1:K1"/>
    <mergeCell ref="K2:M2"/>
    <mergeCell ref="I9:J11"/>
    <mergeCell ref="I12:J21"/>
  </mergeCells>
  <phoneticPr fontId="3"/>
  <printOptions horizontalCentered="1" verticalCentered="1"/>
  <pageMargins left="0.39370078740157483" right="0.39370078740157483" top="0.39370078740157483" bottom="0.39370078740157483" header="0.19685039370078741" footer="0.31496062992125984"/>
  <pageSetup paperSize="12" scale="4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95"/>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4" customWidth="1"/>
    <col min="19" max="19" width="24.375" style="4" customWidth="1"/>
    <col min="20" max="20" width="21.25" style="4" customWidth="1"/>
    <col min="21" max="21" width="10" style="4" customWidth="1"/>
    <col min="22" max="24" width="18" style="4"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46" t="s">
        <v>226</v>
      </c>
      <c r="S5" s="247"/>
      <c r="T5" s="247"/>
      <c r="U5" s="247"/>
      <c r="V5" s="247"/>
    </row>
    <row r="6" spans="1:24" ht="30" customHeight="1" x14ac:dyDescent="0.15">
      <c r="A6" s="1"/>
      <c r="B6" s="1"/>
      <c r="C6" s="2"/>
      <c r="D6" s="5"/>
      <c r="E6" s="2"/>
      <c r="F6" s="6"/>
      <c r="G6" s="16"/>
      <c r="H6" s="16"/>
      <c r="I6" s="2"/>
      <c r="J6" s="12" t="s">
        <v>9</v>
      </c>
      <c r="K6" s="13"/>
      <c r="L6" s="14"/>
      <c r="M6" s="14"/>
      <c r="N6" s="15"/>
      <c r="O6" s="221" t="s">
        <v>10</v>
      </c>
      <c r="P6" s="222"/>
      <c r="Q6" s="17"/>
      <c r="R6" s="249" t="s">
        <v>11</v>
      </c>
      <c r="S6" s="250"/>
      <c r="T6" s="251"/>
      <c r="U6" s="18" t="s">
        <v>12</v>
      </c>
      <c r="V6" s="18" t="s">
        <v>13</v>
      </c>
      <c r="W6" s="18" t="s">
        <v>14</v>
      </c>
      <c r="X6" s="19" t="s">
        <v>15</v>
      </c>
    </row>
    <row r="7" spans="1:24" ht="24" customHeight="1" thickBot="1" x14ac:dyDescent="0.3">
      <c r="A7" s="223" t="s">
        <v>169</v>
      </c>
      <c r="B7" s="224"/>
      <c r="C7" s="224"/>
      <c r="D7" s="224"/>
      <c r="E7" s="224"/>
      <c r="F7" s="20"/>
      <c r="G7" s="20"/>
      <c r="H7" s="20"/>
      <c r="I7" s="4"/>
      <c r="J7" s="4"/>
      <c r="K7" s="21"/>
      <c r="L7" s="22"/>
      <c r="M7" s="3"/>
      <c r="N7" s="3"/>
      <c r="O7" s="225" t="s">
        <v>94</v>
      </c>
      <c r="P7" s="226"/>
      <c r="Q7" s="23"/>
      <c r="R7" s="252"/>
      <c r="S7" s="253"/>
      <c r="T7" s="254"/>
      <c r="U7" s="9" t="s">
        <v>17</v>
      </c>
      <c r="V7" s="9" t="s">
        <v>214</v>
      </c>
      <c r="W7" s="9" t="s">
        <v>18</v>
      </c>
      <c r="X7" s="24"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97"/>
      <c r="S8" s="70" t="s">
        <v>20</v>
      </c>
      <c r="T8" s="71" t="s">
        <v>33</v>
      </c>
      <c r="U8" s="72" t="s">
        <v>32</v>
      </c>
      <c r="V8" s="72" t="s">
        <v>34</v>
      </c>
      <c r="W8" s="72" t="s">
        <v>34</v>
      </c>
      <c r="X8" s="73" t="s">
        <v>34</v>
      </c>
    </row>
    <row r="9" spans="1:24" ht="18.75" customHeight="1" x14ac:dyDescent="0.15">
      <c r="A9" s="241" t="s">
        <v>76</v>
      </c>
      <c r="B9" s="46" t="s">
        <v>170</v>
      </c>
      <c r="C9" s="46" t="s">
        <v>117</v>
      </c>
      <c r="D9" s="47">
        <v>40</v>
      </c>
      <c r="E9" s="48" t="s">
        <v>51</v>
      </c>
      <c r="F9" s="48">
        <f t="shared" ref="F9:F14" si="0">ROUNDUP(D9*0.75,2)</f>
        <v>30</v>
      </c>
      <c r="G9" s="49">
        <f>ROUNDUP((K4*D9)+(K5*D9*0.75)+(K6*(D9*2)),0)</f>
        <v>0</v>
      </c>
      <c r="H9" s="49">
        <f>G9</f>
        <v>0</v>
      </c>
      <c r="I9" s="234" t="s">
        <v>302</v>
      </c>
      <c r="J9" s="235"/>
      <c r="K9" s="50" t="s">
        <v>59</v>
      </c>
      <c r="L9" s="51">
        <f>ROUNDUP((K4*M9)+(K5*M9*0.75)+(K6*(M9*2)),2)</f>
        <v>0</v>
      </c>
      <c r="M9" s="47">
        <v>1</v>
      </c>
      <c r="N9" s="52">
        <f t="shared" ref="N9:N16" si="1">ROUNDUP(M9*0.75,2)</f>
        <v>0.75</v>
      </c>
      <c r="O9" s="53" t="s">
        <v>118</v>
      </c>
      <c r="P9" s="90"/>
      <c r="R9" s="262" t="s">
        <v>76</v>
      </c>
      <c r="S9" s="94" t="s">
        <v>227</v>
      </c>
      <c r="T9" s="74" t="s">
        <v>117</v>
      </c>
      <c r="U9" s="74"/>
      <c r="V9" s="75">
        <v>20</v>
      </c>
      <c r="W9" s="75">
        <v>10</v>
      </c>
      <c r="X9" s="101">
        <v>10</v>
      </c>
    </row>
    <row r="10" spans="1:24" ht="18.75" customHeight="1" x14ac:dyDescent="0.15">
      <c r="A10" s="242"/>
      <c r="B10" s="54"/>
      <c r="C10" s="54" t="s">
        <v>63</v>
      </c>
      <c r="D10" s="55">
        <v>20</v>
      </c>
      <c r="E10" s="56" t="s">
        <v>51</v>
      </c>
      <c r="F10" s="56">
        <f t="shared" si="0"/>
        <v>15</v>
      </c>
      <c r="G10" s="57">
        <f>ROUNDUP((K4*D10)+(K5*D10*0.75)+(K6*(D10*2)),0)</f>
        <v>0</v>
      </c>
      <c r="H10" s="57">
        <f>G10</f>
        <v>0</v>
      </c>
      <c r="I10" s="236"/>
      <c r="J10" s="236"/>
      <c r="K10" s="58" t="s">
        <v>83</v>
      </c>
      <c r="L10" s="59">
        <f>ROUNDUP((K4*M10)+(K5*M10*0.75)+(K6*(M10*2)),2)</f>
        <v>0</v>
      </c>
      <c r="M10" s="55">
        <v>1</v>
      </c>
      <c r="N10" s="60">
        <f t="shared" si="1"/>
        <v>0.75</v>
      </c>
      <c r="O10" s="61"/>
      <c r="P10" s="91"/>
      <c r="R10" s="244"/>
      <c r="S10" s="96"/>
      <c r="T10" s="78" t="s">
        <v>43</v>
      </c>
      <c r="U10" s="78"/>
      <c r="V10" s="148" t="s">
        <v>228</v>
      </c>
      <c r="W10" s="79" t="s">
        <v>44</v>
      </c>
      <c r="X10" s="103"/>
    </row>
    <row r="11" spans="1:24" ht="18.75" customHeight="1" x14ac:dyDescent="0.15">
      <c r="A11" s="242"/>
      <c r="B11" s="54"/>
      <c r="C11" s="54" t="s">
        <v>43</v>
      </c>
      <c r="D11" s="80">
        <v>0.5</v>
      </c>
      <c r="E11" s="56" t="s">
        <v>54</v>
      </c>
      <c r="F11" s="56">
        <f t="shared" si="0"/>
        <v>0.38</v>
      </c>
      <c r="G11" s="57">
        <f>ROUNDUP((K4*D11)+(K5*D11*0.75)+(K6*(D11*2)),0)</f>
        <v>0</v>
      </c>
      <c r="H11" s="57">
        <f>G11</f>
        <v>0</v>
      </c>
      <c r="I11" s="236"/>
      <c r="J11" s="236"/>
      <c r="K11" s="58" t="s">
        <v>57</v>
      </c>
      <c r="L11" s="59">
        <f>ROUNDUP((K4*M11)+(K5*M11*0.75)+(K6*(M11*2)),2)</f>
        <v>0</v>
      </c>
      <c r="M11" s="55">
        <v>3.5</v>
      </c>
      <c r="N11" s="60">
        <f t="shared" si="1"/>
        <v>2.63</v>
      </c>
      <c r="O11" s="61" t="s">
        <v>53</v>
      </c>
      <c r="P11" s="91" t="s">
        <v>58</v>
      </c>
      <c r="R11" s="244"/>
      <c r="S11" s="96"/>
      <c r="T11" s="78"/>
      <c r="U11" s="120" t="s">
        <v>217</v>
      </c>
      <c r="V11" s="121" t="s">
        <v>50</v>
      </c>
      <c r="W11" s="121" t="s">
        <v>50</v>
      </c>
      <c r="X11" s="103"/>
    </row>
    <row r="12" spans="1:24" ht="18.75" customHeight="1" x14ac:dyDescent="0.15">
      <c r="A12" s="242"/>
      <c r="B12" s="54"/>
      <c r="C12" s="54" t="s">
        <v>172</v>
      </c>
      <c r="D12" s="55">
        <v>20</v>
      </c>
      <c r="E12" s="56" t="s">
        <v>51</v>
      </c>
      <c r="F12" s="56">
        <f t="shared" si="0"/>
        <v>15</v>
      </c>
      <c r="G12" s="57">
        <f>ROUNDUP((K4*D12)+(K5*D12*0.75)+(K6*(D12*2)),0)</f>
        <v>0</v>
      </c>
      <c r="H12" s="57">
        <f>G12+(G12*3/100)</f>
        <v>0</v>
      </c>
      <c r="I12" s="236"/>
      <c r="J12" s="236"/>
      <c r="K12" s="58" t="s">
        <v>132</v>
      </c>
      <c r="L12" s="59">
        <f>ROUNDUP((K4*M12)+(K5*M12*0.75)+(K6*(M12*2)),2)</f>
        <v>0</v>
      </c>
      <c r="M12" s="55">
        <v>3</v>
      </c>
      <c r="N12" s="60">
        <f t="shared" si="1"/>
        <v>2.25</v>
      </c>
      <c r="O12" s="61"/>
      <c r="P12" s="91"/>
      <c r="R12" s="244"/>
      <c r="S12" s="96"/>
      <c r="T12" s="78"/>
      <c r="U12" s="120" t="s">
        <v>218</v>
      </c>
      <c r="V12" s="121" t="s">
        <v>47</v>
      </c>
      <c r="W12" s="121" t="s">
        <v>47</v>
      </c>
      <c r="X12" s="103"/>
    </row>
    <row r="13" spans="1:24" ht="18.75" customHeight="1" x14ac:dyDescent="0.15">
      <c r="A13" s="242"/>
      <c r="B13" s="54"/>
      <c r="C13" s="54" t="s">
        <v>120</v>
      </c>
      <c r="D13" s="55">
        <v>20</v>
      </c>
      <c r="E13" s="56" t="s">
        <v>51</v>
      </c>
      <c r="F13" s="56">
        <f t="shared" si="0"/>
        <v>15</v>
      </c>
      <c r="G13" s="57">
        <f>ROUNDUP((K4*D13)+(K5*D13*0.75)+(K6*(D13*2)),0)</f>
        <v>0</v>
      </c>
      <c r="H13" s="57">
        <f>G13+(G13*6/100)</f>
        <v>0</v>
      </c>
      <c r="I13" s="236"/>
      <c r="J13" s="236"/>
      <c r="K13" s="58" t="s">
        <v>114</v>
      </c>
      <c r="L13" s="59">
        <f>ROUNDUP((K4*M13)+(K5*M13*0.75)+(K6*(M13*2)),2)</f>
        <v>0</v>
      </c>
      <c r="M13" s="55">
        <v>2</v>
      </c>
      <c r="N13" s="60">
        <f t="shared" si="1"/>
        <v>1.5</v>
      </c>
      <c r="O13" s="61"/>
      <c r="P13" s="91"/>
      <c r="R13" s="244"/>
      <c r="S13" s="96"/>
      <c r="T13" s="78"/>
      <c r="U13" s="120" t="s">
        <v>219</v>
      </c>
      <c r="V13" s="121" t="s">
        <v>47</v>
      </c>
      <c r="W13" s="121" t="s">
        <v>47</v>
      </c>
      <c r="X13" s="103"/>
    </row>
    <row r="14" spans="1:24" ht="18.75" customHeight="1" x14ac:dyDescent="0.15">
      <c r="A14" s="242"/>
      <c r="B14" s="54"/>
      <c r="C14" s="54" t="s">
        <v>86</v>
      </c>
      <c r="D14" s="55">
        <v>10</v>
      </c>
      <c r="E14" s="56" t="s">
        <v>51</v>
      </c>
      <c r="F14" s="56">
        <f t="shared" si="0"/>
        <v>7.5</v>
      </c>
      <c r="G14" s="57">
        <f>ROUNDUP((K4*D14)+(K5*D14*0.75)+(K6*(D14*2)),0)</f>
        <v>0</v>
      </c>
      <c r="H14" s="57">
        <f>G14+(G14*2/100)</f>
        <v>0</v>
      </c>
      <c r="I14" s="236"/>
      <c r="J14" s="236"/>
      <c r="K14" s="58" t="s">
        <v>55</v>
      </c>
      <c r="L14" s="59">
        <f>ROUNDUP((K4*M14)+(K5*M14*0.75)+(K6*(M14*2)),2)</f>
        <v>0</v>
      </c>
      <c r="M14" s="55">
        <v>1.5</v>
      </c>
      <c r="N14" s="60">
        <f t="shared" si="1"/>
        <v>1.1300000000000001</v>
      </c>
      <c r="O14" s="61"/>
      <c r="P14" s="91"/>
      <c r="R14" s="244"/>
      <c r="S14" s="96"/>
      <c r="T14" s="78"/>
      <c r="U14" s="78"/>
      <c r="V14" s="79"/>
      <c r="W14" s="79"/>
      <c r="X14" s="103"/>
    </row>
    <row r="15" spans="1:24" ht="18.75" customHeight="1" x14ac:dyDescent="0.15">
      <c r="A15" s="242"/>
      <c r="B15" s="54"/>
      <c r="C15" s="54"/>
      <c r="D15" s="55"/>
      <c r="E15" s="56"/>
      <c r="F15" s="56"/>
      <c r="G15" s="57"/>
      <c r="H15" s="57"/>
      <c r="I15" s="236"/>
      <c r="J15" s="236"/>
      <c r="K15" s="58" t="s">
        <v>66</v>
      </c>
      <c r="L15" s="59">
        <f>ROUNDUP((K4*M15)+(K5*M15*0.75)+(K6*(M15*2)),2)</f>
        <v>0</v>
      </c>
      <c r="M15" s="55">
        <v>1</v>
      </c>
      <c r="N15" s="60">
        <f t="shared" si="1"/>
        <v>0.75</v>
      </c>
      <c r="O15" s="61"/>
      <c r="P15" s="91"/>
      <c r="R15" s="244"/>
      <c r="S15" s="96"/>
      <c r="T15" s="78"/>
      <c r="U15" s="78"/>
      <c r="V15" s="79"/>
      <c r="W15" s="79"/>
      <c r="X15" s="103"/>
    </row>
    <row r="16" spans="1:24" ht="18.75" customHeight="1" x14ac:dyDescent="0.15">
      <c r="A16" s="242"/>
      <c r="B16" s="54"/>
      <c r="C16" s="54"/>
      <c r="D16" s="55"/>
      <c r="E16" s="56"/>
      <c r="F16" s="56"/>
      <c r="G16" s="57"/>
      <c r="H16" s="57"/>
      <c r="I16" s="236"/>
      <c r="J16" s="236"/>
      <c r="K16" s="58" t="s">
        <v>301</v>
      </c>
      <c r="L16" s="59">
        <f>ROUNDUP((K4*M16)+(K5*M16*0.75)+(K6*(M16*2)),2)</f>
        <v>0</v>
      </c>
      <c r="M16" s="55">
        <v>2.5</v>
      </c>
      <c r="N16" s="60">
        <f t="shared" si="1"/>
        <v>1.8800000000000001</v>
      </c>
      <c r="O16" s="61"/>
      <c r="P16" s="91"/>
      <c r="R16" s="244"/>
      <c r="S16" s="129" t="s">
        <v>229</v>
      </c>
      <c r="T16" s="129" t="s">
        <v>63</v>
      </c>
      <c r="U16" s="129"/>
      <c r="V16" s="149">
        <v>10</v>
      </c>
      <c r="W16" s="149">
        <v>5</v>
      </c>
      <c r="X16" s="150"/>
    </row>
    <row r="17" spans="1:24" ht="18.75" customHeight="1" x14ac:dyDescent="0.15">
      <c r="A17" s="242"/>
      <c r="B17" s="54"/>
      <c r="C17" s="54"/>
      <c r="D17" s="55"/>
      <c r="E17" s="56"/>
      <c r="F17" s="56"/>
      <c r="G17" s="57"/>
      <c r="H17" s="57"/>
      <c r="I17" s="236"/>
      <c r="J17" s="236"/>
      <c r="K17" s="58"/>
      <c r="L17" s="59"/>
      <c r="M17" s="55"/>
      <c r="N17" s="60"/>
      <c r="O17" s="61"/>
      <c r="P17" s="91"/>
      <c r="R17" s="244"/>
      <c r="S17" s="78"/>
      <c r="T17" s="78" t="s">
        <v>264</v>
      </c>
      <c r="U17" s="78"/>
      <c r="V17" s="79">
        <v>20</v>
      </c>
      <c r="W17" s="79">
        <v>20</v>
      </c>
      <c r="X17" s="103">
        <v>20</v>
      </c>
    </row>
    <row r="18" spans="1:24" ht="18.75" customHeight="1" x14ac:dyDescent="0.15">
      <c r="A18" s="242"/>
      <c r="B18" s="62"/>
      <c r="C18" s="62"/>
      <c r="D18" s="63"/>
      <c r="E18" s="64"/>
      <c r="F18" s="64"/>
      <c r="G18" s="65"/>
      <c r="H18" s="65"/>
      <c r="I18" s="237"/>
      <c r="J18" s="237"/>
      <c r="K18" s="66"/>
      <c r="L18" s="67"/>
      <c r="M18" s="63"/>
      <c r="N18" s="68"/>
      <c r="O18" s="69"/>
      <c r="P18" s="92"/>
      <c r="R18" s="244"/>
      <c r="S18" s="78"/>
      <c r="T18" s="78" t="s">
        <v>65</v>
      </c>
      <c r="U18" s="78"/>
      <c r="V18" s="79">
        <v>10</v>
      </c>
      <c r="W18" s="79">
        <v>10</v>
      </c>
      <c r="X18" s="103">
        <v>10</v>
      </c>
    </row>
    <row r="19" spans="1:24" ht="18.75" customHeight="1" x14ac:dyDescent="0.15">
      <c r="A19" s="242"/>
      <c r="B19" s="54" t="s">
        <v>173</v>
      </c>
      <c r="C19" s="54" t="s">
        <v>162</v>
      </c>
      <c r="D19" s="55">
        <v>20</v>
      </c>
      <c r="E19" s="56" t="s">
        <v>51</v>
      </c>
      <c r="F19" s="56">
        <f>ROUNDUP(D19*0.75,2)</f>
        <v>15</v>
      </c>
      <c r="G19" s="57">
        <f>ROUNDUP((K4*D19)+(K5*D19*0.75)+(K6*(D19*2)),0)</f>
        <v>0</v>
      </c>
      <c r="H19" s="57">
        <f>G19</f>
        <v>0</v>
      </c>
      <c r="I19" s="238" t="s">
        <v>303</v>
      </c>
      <c r="J19" s="239"/>
      <c r="K19" s="58" t="s">
        <v>83</v>
      </c>
      <c r="L19" s="59">
        <f>ROUNDUP((K4*M19)+(K5*M19*0.75)+(K6*(M19*2)),2)</f>
        <v>0</v>
      </c>
      <c r="M19" s="55">
        <v>3</v>
      </c>
      <c r="N19" s="60">
        <f>ROUNDUP(M19*0.75,2)</f>
        <v>2.25</v>
      </c>
      <c r="O19" s="61"/>
      <c r="P19" s="91"/>
      <c r="R19" s="244"/>
      <c r="S19" s="78"/>
      <c r="T19" s="78" t="s">
        <v>172</v>
      </c>
      <c r="U19" s="78"/>
      <c r="V19" s="79">
        <v>20</v>
      </c>
      <c r="W19" s="79">
        <v>20</v>
      </c>
      <c r="X19" s="103">
        <v>20</v>
      </c>
    </row>
    <row r="20" spans="1:24" ht="18.75" customHeight="1" x14ac:dyDescent="0.15">
      <c r="A20" s="242"/>
      <c r="B20" s="54"/>
      <c r="C20" s="54" t="s">
        <v>87</v>
      </c>
      <c r="D20" s="55">
        <v>10</v>
      </c>
      <c r="E20" s="56" t="s">
        <v>51</v>
      </c>
      <c r="F20" s="56">
        <f>ROUNDUP(D20*0.75,2)</f>
        <v>7.5</v>
      </c>
      <c r="G20" s="57">
        <f>ROUNDUP((K4*D20)+(K5*D20*0.75)+(K6*(D20*2)),0)</f>
        <v>0</v>
      </c>
      <c r="H20" s="57">
        <f>G20+(G20*10/100)</f>
        <v>0</v>
      </c>
      <c r="I20" s="236"/>
      <c r="J20" s="236"/>
      <c r="K20" s="58" t="s">
        <v>45</v>
      </c>
      <c r="L20" s="59">
        <f>ROUNDUP((K4*M20)+(K5*M20*0.75)+(K6*(M20*2)),2)</f>
        <v>0</v>
      </c>
      <c r="M20" s="55">
        <v>4</v>
      </c>
      <c r="N20" s="60">
        <f>ROUNDUP(M20*0.75,2)</f>
        <v>3</v>
      </c>
      <c r="O20" s="61"/>
      <c r="P20" s="91"/>
      <c r="R20" s="244"/>
      <c r="S20" s="96"/>
      <c r="T20" s="78"/>
      <c r="U20" s="78" t="s">
        <v>230</v>
      </c>
      <c r="V20" s="79" t="s">
        <v>231</v>
      </c>
      <c r="W20" s="79" t="s">
        <v>231</v>
      </c>
      <c r="X20" s="103"/>
    </row>
    <row r="21" spans="1:24" ht="18.75" customHeight="1" x14ac:dyDescent="0.15">
      <c r="A21" s="242"/>
      <c r="B21" s="54"/>
      <c r="C21" s="54" t="s">
        <v>65</v>
      </c>
      <c r="D21" s="55">
        <v>10</v>
      </c>
      <c r="E21" s="56" t="s">
        <v>51</v>
      </c>
      <c r="F21" s="56">
        <f>ROUNDUP(D21*0.75,2)</f>
        <v>7.5</v>
      </c>
      <c r="G21" s="57">
        <f>ROUNDUP((K4*D21)+(K5*D21*0.75)+(K6*(D21*2)),0)</f>
        <v>0</v>
      </c>
      <c r="H21" s="57">
        <f>G21+(G21*3/100)</f>
        <v>0</v>
      </c>
      <c r="I21" s="236"/>
      <c r="J21" s="236"/>
      <c r="K21" s="58" t="s">
        <v>57</v>
      </c>
      <c r="L21" s="59">
        <f>ROUNDUP((K4*M21)+(K5*M21*0.75)+(K6*(M21*2)),2)</f>
        <v>0</v>
      </c>
      <c r="M21" s="55">
        <v>1</v>
      </c>
      <c r="N21" s="60">
        <f>ROUNDUP(M21*0.75,2)</f>
        <v>0.75</v>
      </c>
      <c r="O21" s="61"/>
      <c r="P21" s="91" t="s">
        <v>58</v>
      </c>
      <c r="R21" s="244"/>
      <c r="S21" s="96"/>
      <c r="T21" s="78"/>
      <c r="U21" s="78" t="s">
        <v>232</v>
      </c>
      <c r="V21" s="79" t="s">
        <v>233</v>
      </c>
      <c r="W21" s="79" t="s">
        <v>233</v>
      </c>
      <c r="X21" s="103"/>
    </row>
    <row r="22" spans="1:24" ht="18.75" customHeight="1" x14ac:dyDescent="0.15">
      <c r="A22" s="242"/>
      <c r="B22" s="54"/>
      <c r="C22" s="54" t="s">
        <v>174</v>
      </c>
      <c r="D22" s="55">
        <v>0.5</v>
      </c>
      <c r="E22" s="56" t="s">
        <v>51</v>
      </c>
      <c r="F22" s="56">
        <f>ROUNDUP(D22*0.75,2)</f>
        <v>0.38</v>
      </c>
      <c r="G22" s="57">
        <f>ROUNDUP((K4*D22)+(K5*D22*0.75)+(K6*(D22*2)),0)</f>
        <v>0</v>
      </c>
      <c r="H22" s="57">
        <f>G22</f>
        <v>0</v>
      </c>
      <c r="I22" s="236"/>
      <c r="J22" s="236"/>
      <c r="K22" s="58" t="s">
        <v>55</v>
      </c>
      <c r="L22" s="59">
        <f>ROUNDUP((K4*M22)+(K5*M22*0.75)+(K6*(M22*2)),2)</f>
        <v>0</v>
      </c>
      <c r="M22" s="55">
        <v>2</v>
      </c>
      <c r="N22" s="60">
        <f>ROUNDUP(M22*0.75,2)</f>
        <v>1.5</v>
      </c>
      <c r="O22" s="61"/>
      <c r="P22" s="91"/>
      <c r="R22" s="244"/>
      <c r="S22" s="96"/>
      <c r="T22" s="78"/>
      <c r="U22" s="78"/>
      <c r="V22" s="79"/>
      <c r="W22" s="79"/>
      <c r="X22" s="103"/>
    </row>
    <row r="23" spans="1:24" ht="18.75" customHeight="1" x14ac:dyDescent="0.15">
      <c r="A23" s="242"/>
      <c r="B23" s="54"/>
      <c r="C23" s="54"/>
      <c r="D23" s="55"/>
      <c r="E23" s="56"/>
      <c r="F23" s="56"/>
      <c r="G23" s="57"/>
      <c r="H23" s="57"/>
      <c r="I23" s="236"/>
      <c r="J23" s="236"/>
      <c r="K23" s="58"/>
      <c r="L23" s="59"/>
      <c r="M23" s="55"/>
      <c r="N23" s="60"/>
      <c r="O23" s="61"/>
      <c r="P23" s="91"/>
      <c r="R23" s="244"/>
      <c r="S23" s="129" t="s">
        <v>265</v>
      </c>
      <c r="T23" s="129" t="s">
        <v>86</v>
      </c>
      <c r="U23" s="129"/>
      <c r="V23" s="149">
        <v>10</v>
      </c>
      <c r="W23" s="149">
        <v>10</v>
      </c>
      <c r="X23" s="150"/>
    </row>
    <row r="24" spans="1:24" ht="18.75" customHeight="1" x14ac:dyDescent="0.15">
      <c r="A24" s="242"/>
      <c r="B24" s="54"/>
      <c r="C24" s="54"/>
      <c r="D24" s="55"/>
      <c r="E24" s="56"/>
      <c r="F24" s="56"/>
      <c r="G24" s="57"/>
      <c r="H24" s="57"/>
      <c r="I24" s="236"/>
      <c r="J24" s="236"/>
      <c r="K24" s="58"/>
      <c r="L24" s="59"/>
      <c r="M24" s="55"/>
      <c r="N24" s="60"/>
      <c r="O24" s="61"/>
      <c r="P24" s="91"/>
      <c r="R24" s="244"/>
      <c r="S24" s="76"/>
      <c r="T24" s="54" t="s">
        <v>162</v>
      </c>
      <c r="U24" s="76"/>
      <c r="V24" s="77">
        <v>10</v>
      </c>
      <c r="W24" s="77"/>
      <c r="X24" s="102"/>
    </row>
    <row r="25" spans="1:24" ht="18.75" customHeight="1" thickBot="1" x14ac:dyDescent="0.2">
      <c r="A25" s="242"/>
      <c r="B25" s="54"/>
      <c r="C25" s="54"/>
      <c r="D25" s="55"/>
      <c r="E25" s="56"/>
      <c r="F25" s="56"/>
      <c r="G25" s="57"/>
      <c r="H25" s="57"/>
      <c r="I25" s="236"/>
      <c r="J25" s="236"/>
      <c r="K25" s="58"/>
      <c r="L25" s="59"/>
      <c r="M25" s="55"/>
      <c r="N25" s="60"/>
      <c r="O25" s="61"/>
      <c r="P25" s="91"/>
      <c r="R25" s="245"/>
      <c r="S25" s="98" t="s">
        <v>72</v>
      </c>
      <c r="T25" s="164" t="s">
        <v>74</v>
      </c>
      <c r="U25" s="99"/>
      <c r="V25" s="100">
        <v>0</v>
      </c>
      <c r="W25" s="100">
        <v>0</v>
      </c>
      <c r="X25" s="104">
        <v>0</v>
      </c>
    </row>
    <row r="26" spans="1:24" ht="18.75" customHeight="1" x14ac:dyDescent="0.15">
      <c r="A26" s="242"/>
      <c r="B26" s="54"/>
      <c r="C26" s="54"/>
      <c r="D26" s="55"/>
      <c r="E26" s="56"/>
      <c r="F26" s="56"/>
      <c r="G26" s="57"/>
      <c r="H26" s="57"/>
      <c r="I26" s="236"/>
      <c r="J26" s="236"/>
      <c r="K26" s="58"/>
      <c r="L26" s="59"/>
      <c r="M26" s="55"/>
      <c r="N26" s="60"/>
      <c r="O26" s="61"/>
      <c r="P26" s="91"/>
    </row>
    <row r="27" spans="1:24" ht="18.75" customHeight="1" x14ac:dyDescent="0.15">
      <c r="A27" s="242"/>
      <c r="B27" s="54"/>
      <c r="C27" s="54"/>
      <c r="D27" s="55"/>
      <c r="E27" s="56"/>
      <c r="F27" s="56"/>
      <c r="G27" s="57"/>
      <c r="H27" s="57"/>
      <c r="I27" s="236"/>
      <c r="J27" s="236"/>
      <c r="K27" s="58"/>
      <c r="L27" s="59"/>
      <c r="M27" s="55"/>
      <c r="N27" s="60"/>
      <c r="O27" s="61"/>
      <c r="P27" s="91"/>
    </row>
    <row r="28" spans="1:24" ht="18.75" customHeight="1" x14ac:dyDescent="0.15">
      <c r="A28" s="242"/>
      <c r="B28" s="62"/>
      <c r="C28" s="62"/>
      <c r="D28" s="63"/>
      <c r="E28" s="64"/>
      <c r="F28" s="64"/>
      <c r="G28" s="65"/>
      <c r="H28" s="65"/>
      <c r="I28" s="237"/>
      <c r="J28" s="237"/>
      <c r="K28" s="66"/>
      <c r="L28" s="67"/>
      <c r="M28" s="63"/>
      <c r="N28" s="68"/>
      <c r="O28" s="69"/>
      <c r="P28" s="92"/>
    </row>
    <row r="29" spans="1:24" ht="18.75" customHeight="1" x14ac:dyDescent="0.15">
      <c r="A29" s="242"/>
      <c r="B29" s="54" t="s">
        <v>72</v>
      </c>
      <c r="C29" s="54" t="s">
        <v>74</v>
      </c>
      <c r="D29" s="80">
        <v>0.25</v>
      </c>
      <c r="E29" s="56" t="s">
        <v>75</v>
      </c>
      <c r="F29" s="56">
        <f>ROUNDUP(D29*0.75,2)</f>
        <v>0.19</v>
      </c>
      <c r="G29" s="57">
        <f>ROUNDUP((K4*D29)+(K5*D29*0.75)+(K6*(D29*2)),0)</f>
        <v>0</v>
      </c>
      <c r="H29" s="57">
        <f>G29</f>
        <v>0</v>
      </c>
      <c r="I29" s="238" t="s">
        <v>73</v>
      </c>
      <c r="J29" s="239"/>
      <c r="K29" s="58"/>
      <c r="L29" s="59"/>
      <c r="M29" s="55"/>
      <c r="N29" s="60"/>
      <c r="O29" s="61"/>
      <c r="P29" s="91"/>
    </row>
    <row r="30" spans="1:24" ht="18.75" customHeight="1" x14ac:dyDescent="0.15">
      <c r="A30" s="242"/>
      <c r="B30" s="54"/>
      <c r="C30" s="54"/>
      <c r="D30" s="55"/>
      <c r="E30" s="56"/>
      <c r="F30" s="56"/>
      <c r="G30" s="57"/>
      <c r="H30" s="57"/>
      <c r="I30" s="236"/>
      <c r="J30" s="236"/>
      <c r="K30" s="58"/>
      <c r="L30" s="59"/>
      <c r="M30" s="55"/>
      <c r="N30" s="60"/>
      <c r="O30" s="61"/>
      <c r="P30" s="91"/>
    </row>
    <row r="31" spans="1:24" ht="18.75" customHeight="1" thickBot="1" x14ac:dyDescent="0.2">
      <c r="A31" s="243"/>
      <c r="B31" s="82"/>
      <c r="C31" s="82"/>
      <c r="D31" s="83"/>
      <c r="E31" s="84"/>
      <c r="F31" s="84"/>
      <c r="G31" s="85"/>
      <c r="H31" s="85"/>
      <c r="I31" s="240"/>
      <c r="J31" s="240"/>
      <c r="K31" s="86"/>
      <c r="L31" s="87"/>
      <c r="M31" s="83"/>
      <c r="N31" s="88"/>
      <c r="O31" s="89"/>
      <c r="P31" s="93"/>
    </row>
    <row r="37" spans="19:24" ht="18.75" customHeight="1" x14ac:dyDescent="0.15">
      <c r="S37" s="36"/>
      <c r="T37" s="36"/>
      <c r="U37" s="36"/>
      <c r="V37" s="37"/>
      <c r="W37" s="37"/>
      <c r="X37" s="37"/>
    </row>
    <row r="38" spans="19:24" ht="18.75" customHeight="1" x14ac:dyDescent="0.15">
      <c r="S38" s="36"/>
      <c r="T38" s="36"/>
      <c r="U38" s="36"/>
      <c r="V38" s="37"/>
      <c r="W38" s="37"/>
      <c r="X38" s="37"/>
    </row>
    <row r="39" spans="19:24" ht="18.75" customHeight="1" x14ac:dyDescent="0.15">
      <c r="S39" s="36"/>
      <c r="T39" s="36"/>
      <c r="U39" s="36"/>
      <c r="V39" s="37"/>
      <c r="W39" s="37"/>
      <c r="X39" s="37"/>
    </row>
    <row r="40" spans="19:24" ht="18.75" customHeight="1" x14ac:dyDescent="0.15">
      <c r="S40" s="36"/>
      <c r="T40" s="36"/>
      <c r="U40" s="36"/>
      <c r="V40" s="37"/>
      <c r="W40" s="37"/>
      <c r="X40" s="37"/>
    </row>
    <row r="41" spans="19:24" ht="18.75" customHeight="1" x14ac:dyDescent="0.15">
      <c r="S41" s="36"/>
      <c r="T41" s="36"/>
      <c r="U41" s="36"/>
      <c r="V41" s="37"/>
      <c r="W41" s="37"/>
      <c r="X41" s="37"/>
    </row>
    <row r="42" spans="19:24" ht="18.75" customHeight="1" x14ac:dyDescent="0.15">
      <c r="S42" s="36"/>
      <c r="T42" s="36"/>
      <c r="U42" s="36"/>
      <c r="V42" s="37"/>
      <c r="W42" s="37"/>
      <c r="X42" s="37"/>
    </row>
    <row r="43" spans="19:24" ht="18.75" customHeight="1" x14ac:dyDescent="0.15">
      <c r="S43" s="36"/>
      <c r="T43" s="36"/>
      <c r="U43" s="36"/>
      <c r="V43" s="37"/>
      <c r="W43" s="37"/>
      <c r="X43" s="37"/>
    </row>
    <row r="44" spans="19:24" ht="18.75" customHeight="1" x14ac:dyDescent="0.15">
      <c r="S44" s="36"/>
      <c r="T44" s="36"/>
      <c r="U44" s="36"/>
      <c r="V44" s="37"/>
      <c r="W44" s="37"/>
      <c r="X44" s="37"/>
    </row>
    <row r="45" spans="19:24" ht="18.75" customHeight="1" x14ac:dyDescent="0.15">
      <c r="S45" s="36"/>
      <c r="T45" s="36"/>
      <c r="U45" s="36"/>
      <c r="V45" s="37"/>
      <c r="W45" s="37"/>
      <c r="X45" s="37"/>
    </row>
    <row r="46" spans="19:24" ht="18.75" customHeight="1" x14ac:dyDescent="0.15">
      <c r="S46" s="36"/>
      <c r="T46" s="36"/>
      <c r="U46" s="36"/>
      <c r="V46" s="37"/>
      <c r="W46" s="37"/>
      <c r="X46" s="37"/>
    </row>
    <row r="47" spans="19:24" ht="18.75" customHeight="1" x14ac:dyDescent="0.15">
      <c r="S47" s="36"/>
      <c r="T47" s="36"/>
      <c r="U47" s="36"/>
      <c r="V47" s="37"/>
      <c r="W47" s="37"/>
      <c r="X47" s="37"/>
    </row>
    <row r="48" spans="19:24" ht="18.75" customHeight="1" x14ac:dyDescent="0.15">
      <c r="S48" s="36"/>
      <c r="T48" s="36"/>
      <c r="U48" s="36"/>
      <c r="V48" s="37"/>
      <c r="W48" s="37"/>
      <c r="X48" s="37"/>
    </row>
    <row r="49" spans="19:24" ht="18.75" customHeight="1" x14ac:dyDescent="0.15">
      <c r="S49" s="36"/>
      <c r="T49" s="36"/>
      <c r="U49" s="36"/>
      <c r="V49" s="37"/>
      <c r="W49" s="37"/>
      <c r="X49" s="37"/>
    </row>
    <row r="50" spans="19:24" ht="18.75" customHeight="1" x14ac:dyDescent="0.15">
      <c r="S50" s="36"/>
      <c r="T50" s="36"/>
      <c r="U50" s="36"/>
      <c r="V50" s="37"/>
      <c r="W50" s="37"/>
      <c r="X50" s="37"/>
    </row>
    <row r="51" spans="19:24" ht="18.75" customHeight="1" x14ac:dyDescent="0.15">
      <c r="S51" s="36"/>
      <c r="T51" s="36"/>
      <c r="U51" s="36"/>
      <c r="V51" s="37"/>
      <c r="W51" s="37"/>
      <c r="X51" s="37"/>
    </row>
    <row r="52" spans="19:24" ht="18.75" customHeight="1" x14ac:dyDescent="0.15">
      <c r="S52" s="36"/>
      <c r="T52" s="36"/>
      <c r="U52" s="36"/>
      <c r="V52" s="37"/>
      <c r="W52" s="37"/>
      <c r="X52" s="37"/>
    </row>
    <row r="53" spans="19:24" ht="18.75" customHeight="1" x14ac:dyDescent="0.15">
      <c r="S53" s="36"/>
      <c r="T53" s="36"/>
      <c r="U53" s="36"/>
      <c r="V53" s="37"/>
      <c r="W53" s="37"/>
      <c r="X53" s="37"/>
    </row>
    <row r="54" spans="19:24" ht="18.75" customHeight="1" x14ac:dyDescent="0.15">
      <c r="S54" s="36"/>
      <c r="T54" s="36"/>
      <c r="U54" s="36"/>
      <c r="V54" s="37"/>
      <c r="W54" s="37"/>
      <c r="X54" s="37"/>
    </row>
    <row r="55" spans="19:24" ht="18.75" customHeight="1" x14ac:dyDescent="0.15">
      <c r="S55" s="36"/>
      <c r="T55" s="36"/>
      <c r="U55" s="36"/>
      <c r="V55" s="37"/>
      <c r="W55" s="37"/>
      <c r="X55" s="37"/>
    </row>
    <row r="56" spans="19:24" ht="18.75" customHeight="1" x14ac:dyDescent="0.15">
      <c r="S56" s="36"/>
      <c r="T56" s="36"/>
      <c r="U56" s="36"/>
      <c r="V56" s="37"/>
      <c r="W56" s="37"/>
      <c r="X56" s="37"/>
    </row>
    <row r="57" spans="19:24" ht="18.75" customHeight="1" x14ac:dyDescent="0.15">
      <c r="S57" s="36"/>
      <c r="T57" s="36"/>
      <c r="U57" s="36"/>
      <c r="V57" s="37"/>
      <c r="W57" s="37"/>
      <c r="X57" s="37"/>
    </row>
    <row r="58" spans="19:24" ht="18.75" customHeight="1" x14ac:dyDescent="0.15">
      <c r="S58" s="36"/>
      <c r="T58" s="36"/>
      <c r="U58" s="36"/>
      <c r="V58" s="37"/>
      <c r="W58" s="37"/>
      <c r="X58" s="37"/>
    </row>
    <row r="59" spans="19:24" ht="18.75" customHeight="1" x14ac:dyDescent="0.15">
      <c r="S59" s="36"/>
      <c r="T59" s="36"/>
      <c r="U59" s="36"/>
      <c r="V59" s="37"/>
      <c r="W59" s="37"/>
      <c r="X59" s="37"/>
    </row>
    <row r="60" spans="19:24" ht="18.75" customHeight="1" x14ac:dyDescent="0.15">
      <c r="S60" s="36"/>
      <c r="T60" s="36"/>
      <c r="U60" s="36"/>
      <c r="V60" s="37"/>
      <c r="W60" s="37"/>
      <c r="X60" s="37"/>
    </row>
    <row r="61" spans="19:24" ht="18.75" customHeight="1" x14ac:dyDescent="0.15">
      <c r="S61" s="36"/>
      <c r="T61" s="36"/>
      <c r="U61" s="36"/>
      <c r="V61" s="37"/>
      <c r="W61" s="37"/>
      <c r="X61" s="37"/>
    </row>
    <row r="62" spans="19:24" ht="18.75" customHeight="1" x14ac:dyDescent="0.15">
      <c r="S62" s="36"/>
      <c r="T62" s="36"/>
      <c r="U62" s="36"/>
      <c r="V62" s="37"/>
      <c r="W62" s="37"/>
      <c r="X62" s="37"/>
    </row>
    <row r="63" spans="19:24" ht="18.75" customHeight="1" x14ac:dyDescent="0.15">
      <c r="S63" s="36"/>
      <c r="T63" s="36"/>
      <c r="U63" s="36"/>
      <c r="V63" s="37"/>
      <c r="W63" s="37"/>
      <c r="X63" s="37"/>
    </row>
    <row r="64" spans="19:24" ht="18.75" customHeight="1" x14ac:dyDescent="0.15">
      <c r="S64" s="36"/>
      <c r="T64" s="36"/>
      <c r="U64" s="36"/>
      <c r="V64" s="37"/>
      <c r="W64" s="37"/>
      <c r="X64" s="37"/>
    </row>
    <row r="65" spans="19:24" ht="18.75" customHeight="1" x14ac:dyDescent="0.15">
      <c r="S65" s="36"/>
      <c r="T65" s="36"/>
      <c r="U65" s="36"/>
      <c r="V65" s="37"/>
      <c r="W65" s="37"/>
      <c r="X65" s="37"/>
    </row>
    <row r="66" spans="19:24" ht="18.75" customHeight="1" x14ac:dyDescent="0.15">
      <c r="S66" s="36"/>
      <c r="T66" s="36"/>
      <c r="U66" s="36"/>
      <c r="V66" s="37"/>
      <c r="W66" s="37"/>
      <c r="X66" s="37"/>
    </row>
    <row r="67" spans="19:24" ht="18.75" customHeight="1" x14ac:dyDescent="0.15">
      <c r="S67" s="36"/>
      <c r="T67" s="36"/>
      <c r="U67" s="36"/>
      <c r="V67" s="37"/>
      <c r="W67" s="37"/>
      <c r="X67" s="37"/>
    </row>
    <row r="68" spans="19:24" ht="18.75" customHeight="1" x14ac:dyDescent="0.15">
      <c r="S68" s="36"/>
      <c r="T68" s="36"/>
      <c r="U68" s="36"/>
      <c r="V68" s="37"/>
      <c r="W68" s="37"/>
      <c r="X68" s="37"/>
    </row>
    <row r="69" spans="19:24" ht="18.75" customHeight="1" x14ac:dyDescent="0.15">
      <c r="S69" s="36"/>
      <c r="T69" s="36"/>
      <c r="U69" s="36"/>
      <c r="V69" s="37"/>
      <c r="W69" s="37"/>
      <c r="X69" s="37"/>
    </row>
    <row r="70" spans="19:24" ht="18.75" customHeight="1" x14ac:dyDescent="0.15">
      <c r="S70" s="36"/>
      <c r="T70" s="36"/>
      <c r="U70" s="36"/>
      <c r="V70" s="37"/>
      <c r="W70" s="37"/>
      <c r="X70" s="37"/>
    </row>
    <row r="71" spans="19:24" ht="18.75" customHeight="1" x14ac:dyDescent="0.15">
      <c r="S71" s="36"/>
      <c r="T71" s="36"/>
      <c r="U71" s="36"/>
      <c r="V71" s="37"/>
      <c r="W71" s="37"/>
      <c r="X71" s="37"/>
    </row>
    <row r="72" spans="19:24" ht="18.75" customHeight="1" x14ac:dyDescent="0.15">
      <c r="S72" s="36"/>
      <c r="T72" s="36"/>
      <c r="U72" s="36"/>
      <c r="V72" s="37"/>
      <c r="W72" s="37"/>
      <c r="X72" s="37"/>
    </row>
    <row r="73" spans="19:24" ht="18.75" customHeight="1" x14ac:dyDescent="0.15">
      <c r="S73" s="36"/>
      <c r="T73" s="36"/>
      <c r="U73" s="36"/>
      <c r="V73" s="37"/>
      <c r="W73" s="37"/>
      <c r="X73" s="37"/>
    </row>
    <row r="74" spans="19:24" ht="18.75" customHeight="1" x14ac:dyDescent="0.15">
      <c r="S74" s="36"/>
      <c r="T74" s="36"/>
      <c r="U74" s="36"/>
      <c r="V74" s="37"/>
      <c r="W74" s="37"/>
      <c r="X74" s="37"/>
    </row>
    <row r="75" spans="19:24" ht="18.75" customHeight="1" x14ac:dyDescent="0.15">
      <c r="S75" s="36"/>
      <c r="T75" s="36"/>
      <c r="U75" s="36"/>
      <c r="V75" s="37"/>
      <c r="W75" s="37"/>
      <c r="X75" s="37"/>
    </row>
    <row r="76" spans="19:24" ht="18.75" customHeight="1" x14ac:dyDescent="0.15">
      <c r="S76" s="36"/>
      <c r="T76" s="36"/>
      <c r="U76" s="36"/>
      <c r="V76" s="37"/>
      <c r="W76" s="37"/>
      <c r="X76" s="37"/>
    </row>
    <row r="77" spans="19:24" ht="18.75" customHeight="1" x14ac:dyDescent="0.15">
      <c r="S77" s="36"/>
      <c r="T77" s="36"/>
      <c r="U77" s="36"/>
      <c r="V77" s="37"/>
      <c r="W77" s="37"/>
      <c r="X77" s="37"/>
    </row>
    <row r="78" spans="19:24" ht="18.75" customHeight="1" x14ac:dyDescent="0.15">
      <c r="S78" s="36"/>
      <c r="T78" s="36"/>
      <c r="U78" s="36"/>
      <c r="V78" s="37"/>
      <c r="W78" s="37"/>
      <c r="X78" s="37"/>
    </row>
    <row r="79" spans="19:24" ht="18.75" customHeight="1" x14ac:dyDescent="0.15">
      <c r="S79" s="36"/>
      <c r="T79" s="36"/>
      <c r="U79" s="36"/>
      <c r="V79" s="37"/>
      <c r="W79" s="37"/>
      <c r="X79" s="37"/>
    </row>
    <row r="80" spans="19:24" ht="18.75" customHeight="1" x14ac:dyDescent="0.15">
      <c r="S80" s="36"/>
      <c r="T80" s="36"/>
      <c r="U80" s="36"/>
      <c r="V80" s="37"/>
      <c r="W80" s="37"/>
      <c r="X80" s="37"/>
    </row>
    <row r="81" spans="19:24" ht="18.75" customHeight="1" x14ac:dyDescent="0.15">
      <c r="S81" s="36"/>
      <c r="T81" s="36"/>
      <c r="U81" s="36"/>
      <c r="V81" s="37"/>
      <c r="W81" s="37"/>
      <c r="X81" s="37"/>
    </row>
    <row r="82" spans="19:24" ht="18.75" customHeight="1" x14ac:dyDescent="0.15">
      <c r="S82" s="36"/>
      <c r="T82" s="36"/>
      <c r="U82" s="36"/>
      <c r="V82" s="37"/>
      <c r="W82" s="37"/>
      <c r="X82" s="37"/>
    </row>
    <row r="83" spans="19:24" ht="18.75" customHeight="1" x14ac:dyDescent="0.15">
      <c r="S83" s="36"/>
      <c r="T83" s="36"/>
      <c r="U83" s="36"/>
      <c r="V83" s="37"/>
      <c r="W83" s="37"/>
      <c r="X83" s="37"/>
    </row>
    <row r="84" spans="19:24" ht="18.75" customHeight="1" x14ac:dyDescent="0.15">
      <c r="S84" s="36"/>
      <c r="T84" s="36"/>
      <c r="U84" s="36"/>
      <c r="V84" s="37"/>
      <c r="W84" s="37"/>
      <c r="X84" s="37"/>
    </row>
    <row r="85" spans="19:24" ht="18.75" customHeight="1" x14ac:dyDescent="0.15">
      <c r="S85" s="36"/>
      <c r="T85" s="36"/>
      <c r="U85" s="36"/>
      <c r="V85" s="37"/>
      <c r="W85" s="37"/>
      <c r="X85" s="37"/>
    </row>
    <row r="86" spans="19:24" ht="18.75" customHeight="1" x14ac:dyDescent="0.15">
      <c r="S86" s="36"/>
      <c r="T86" s="36"/>
      <c r="U86" s="36"/>
      <c r="V86" s="37"/>
      <c r="W86" s="37"/>
      <c r="X86" s="37"/>
    </row>
    <row r="87" spans="19:24" ht="18.75" customHeight="1" x14ac:dyDescent="0.15">
      <c r="S87" s="36"/>
      <c r="T87" s="36"/>
      <c r="U87" s="36"/>
      <c r="V87" s="37"/>
      <c r="W87" s="37"/>
      <c r="X87" s="37"/>
    </row>
    <row r="88" spans="19:24" ht="18.75" customHeight="1" x14ac:dyDescent="0.15">
      <c r="S88" s="36"/>
      <c r="T88" s="36"/>
      <c r="U88" s="36"/>
      <c r="V88" s="37"/>
      <c r="W88" s="37"/>
      <c r="X88" s="37"/>
    </row>
    <row r="89" spans="19:24" ht="18.75" customHeight="1" x14ac:dyDescent="0.15">
      <c r="S89" s="36"/>
      <c r="T89" s="36"/>
      <c r="U89" s="36"/>
      <c r="V89" s="37"/>
      <c r="W89" s="37"/>
      <c r="X89" s="37"/>
    </row>
    <row r="90" spans="19:24" ht="18.75" customHeight="1" x14ac:dyDescent="0.15">
      <c r="S90" s="36"/>
      <c r="T90" s="36"/>
      <c r="U90" s="36"/>
      <c r="V90" s="37"/>
      <c r="W90" s="37"/>
      <c r="X90" s="37"/>
    </row>
    <row r="91" spans="19:24" ht="18.75" customHeight="1" x14ac:dyDescent="0.15">
      <c r="S91" s="36"/>
      <c r="T91" s="36"/>
      <c r="U91" s="36"/>
      <c r="V91" s="37"/>
      <c r="W91" s="37"/>
      <c r="X91" s="37"/>
    </row>
    <row r="92" spans="19:24" ht="18.75" customHeight="1" x14ac:dyDescent="0.15">
      <c r="S92" s="36"/>
      <c r="T92" s="36"/>
      <c r="U92" s="36"/>
      <c r="V92" s="37"/>
      <c r="W92" s="37"/>
      <c r="X92" s="37"/>
    </row>
    <row r="93" spans="19:24" ht="18.75" customHeight="1" x14ac:dyDescent="0.15">
      <c r="S93" s="36"/>
      <c r="T93" s="36"/>
      <c r="U93" s="36"/>
      <c r="V93" s="37"/>
      <c r="W93" s="37"/>
      <c r="X93" s="37"/>
    </row>
    <row r="94" spans="19:24" ht="18.75" customHeight="1" x14ac:dyDescent="0.15">
      <c r="S94" s="36"/>
      <c r="T94" s="36"/>
      <c r="U94" s="36"/>
      <c r="V94" s="37"/>
      <c r="W94" s="37"/>
      <c r="X94" s="37"/>
    </row>
    <row r="95" spans="19:24" ht="18.75" customHeight="1" x14ac:dyDescent="0.15">
      <c r="S95" s="36"/>
      <c r="T95" s="36"/>
      <c r="U95" s="36"/>
      <c r="V95" s="37"/>
      <c r="W95" s="37"/>
      <c r="X95" s="37"/>
    </row>
  </sheetData>
  <mergeCells count="15">
    <mergeCell ref="A9:A31"/>
    <mergeCell ref="A1:B1"/>
    <mergeCell ref="C1:K1"/>
    <mergeCell ref="K2:M2"/>
    <mergeCell ref="R5:V5"/>
    <mergeCell ref="O6:P6"/>
    <mergeCell ref="R6:T7"/>
    <mergeCell ref="A7:E7"/>
    <mergeCell ref="O7:P7"/>
    <mergeCell ref="I8:J8"/>
    <mergeCell ref="K8:L8"/>
    <mergeCell ref="I9:J18"/>
    <mergeCell ref="I19:J28"/>
    <mergeCell ref="I29:J31"/>
    <mergeCell ref="R9:R25"/>
  </mergeCells>
  <phoneticPr fontId="3"/>
  <printOptions horizontalCentered="1" verticalCentered="1"/>
  <pageMargins left="0.39370078740157483" right="0.39370078740157483" top="0.39370078740157483" bottom="0.39370078740157483" header="0.19685039370078741" footer="0.31496062992125984"/>
  <pageSetup paperSize="12" scale="5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88"/>
  <sheetViews>
    <sheetView showZeros="0" zoomScale="60" zoomScaleNormal="60" workbookViewId="0">
      <selection sqref="A1:B1"/>
    </sheetView>
  </sheetViews>
  <sheetFormatPr defaultRowHeight="18.75" customHeight="1" x14ac:dyDescent="0.15"/>
  <cols>
    <col min="1" max="1" width="4.125" style="26" customWidth="1"/>
    <col min="2" max="2" width="19.25" style="27" customWidth="1"/>
    <col min="3" max="3" width="21.375" style="27" customWidth="1"/>
    <col min="4" max="4" width="6.25" style="28" customWidth="1"/>
    <col min="5" max="5" width="4.125" style="29" customWidth="1"/>
    <col min="6" max="6" width="6.25" style="29" customWidth="1"/>
    <col min="7" max="7" width="7.125" style="30" customWidth="1"/>
    <col min="8" max="8" width="7.625" style="30" hidden="1" customWidth="1"/>
    <col min="9" max="9" width="43.375" style="31" customWidth="1"/>
    <col min="10" max="10" width="3.375" style="31" customWidth="1"/>
    <col min="11" max="11" width="8.75" style="32" customWidth="1"/>
    <col min="12" max="12" width="8.75" style="33" customWidth="1"/>
    <col min="13" max="13" width="8.75" style="28" customWidth="1"/>
    <col min="14" max="14" width="8.75" style="34" customWidth="1"/>
    <col min="15" max="15" width="13.625" style="35" customWidth="1"/>
    <col min="16" max="16" width="10.875" style="35" customWidth="1"/>
    <col min="17" max="17" width="5.125" style="35" customWidth="1"/>
    <col min="18" max="18" width="4.5" style="106" customWidth="1"/>
    <col min="19" max="19" width="24.375" style="106" customWidth="1"/>
    <col min="20" max="20" width="21.25" style="106" customWidth="1"/>
    <col min="21" max="21" width="10" style="106" customWidth="1"/>
    <col min="22" max="24" width="18" style="106" customWidth="1"/>
    <col min="25" max="16384" width="9" style="4"/>
  </cols>
  <sheetData>
    <row r="1" spans="1:24" ht="30.75" customHeight="1" x14ac:dyDescent="0.15">
      <c r="A1" s="218" t="s">
        <v>93</v>
      </c>
      <c r="B1" s="218"/>
      <c r="C1" s="219" t="s">
        <v>1</v>
      </c>
      <c r="D1" s="219"/>
      <c r="E1" s="219"/>
      <c r="F1" s="219"/>
      <c r="G1" s="219"/>
      <c r="H1" s="219"/>
      <c r="I1" s="219"/>
      <c r="J1" s="219"/>
      <c r="K1" s="219"/>
      <c r="L1" s="3"/>
      <c r="M1" s="3"/>
      <c r="N1" s="3"/>
      <c r="O1" s="4"/>
      <c r="P1" s="4"/>
      <c r="Q1" s="4"/>
    </row>
    <row r="2" spans="1:24" ht="18.75" customHeight="1" x14ac:dyDescent="0.15">
      <c r="A2" s="1"/>
      <c r="B2" s="1"/>
      <c r="C2" s="2"/>
      <c r="D2" s="5"/>
      <c r="E2" s="2"/>
      <c r="F2" s="6"/>
      <c r="G2" s="6"/>
      <c r="H2" s="6"/>
      <c r="I2" s="2"/>
      <c r="J2" s="2"/>
      <c r="K2" s="220" t="s">
        <v>2</v>
      </c>
      <c r="L2" s="220"/>
      <c r="M2" s="220"/>
      <c r="N2" s="3"/>
      <c r="O2" s="4"/>
      <c r="P2" s="4"/>
      <c r="Q2" s="4"/>
    </row>
    <row r="3" spans="1:24" ht="15.75" customHeight="1" x14ac:dyDescent="0.15">
      <c r="A3" s="1"/>
      <c r="B3" s="1"/>
      <c r="C3" s="2"/>
      <c r="D3" s="5"/>
      <c r="E3" s="2"/>
      <c r="F3" s="6"/>
      <c r="G3" s="7"/>
      <c r="H3" s="7"/>
      <c r="I3" s="2"/>
      <c r="J3" s="8"/>
      <c r="K3" s="9" t="s">
        <v>3</v>
      </c>
      <c r="L3" s="10" t="s">
        <v>4</v>
      </c>
      <c r="M3" s="10" t="s">
        <v>5</v>
      </c>
      <c r="N3" s="11"/>
      <c r="O3" s="4"/>
      <c r="P3" s="4"/>
      <c r="Q3" s="4"/>
    </row>
    <row r="4" spans="1:24" ht="30" customHeight="1" x14ac:dyDescent="0.15">
      <c r="A4" s="1"/>
      <c r="B4" s="1"/>
      <c r="C4" s="2"/>
      <c r="D4" s="5"/>
      <c r="E4" s="2"/>
      <c r="F4" s="6"/>
      <c r="G4" s="7"/>
      <c r="H4" s="7"/>
      <c r="I4" s="2"/>
      <c r="J4" s="12" t="s">
        <v>6</v>
      </c>
      <c r="K4" s="13"/>
      <c r="L4" s="14"/>
      <c r="M4" s="14"/>
      <c r="N4" s="15"/>
      <c r="O4" s="4"/>
      <c r="P4" s="4"/>
      <c r="Q4" s="4"/>
    </row>
    <row r="5" spans="1:24" ht="30" customHeight="1" thickBot="1" x14ac:dyDescent="0.2">
      <c r="A5" s="1"/>
      <c r="B5" s="1"/>
      <c r="C5" s="2"/>
      <c r="D5" s="5"/>
      <c r="E5" s="2"/>
      <c r="F5" s="6"/>
      <c r="G5" s="7"/>
      <c r="H5" s="7"/>
      <c r="I5" s="2"/>
      <c r="J5" s="12" t="s">
        <v>7</v>
      </c>
      <c r="K5" s="13"/>
      <c r="L5" s="14"/>
      <c r="M5" s="14"/>
      <c r="N5" s="15"/>
      <c r="O5" s="4"/>
      <c r="P5" s="4"/>
      <c r="Q5" s="4"/>
      <c r="R5" s="269" t="s">
        <v>226</v>
      </c>
      <c r="S5" s="270"/>
      <c r="T5" s="270"/>
      <c r="U5" s="270"/>
      <c r="V5" s="270"/>
    </row>
    <row r="6" spans="1:24" ht="30" customHeight="1" x14ac:dyDescent="0.15">
      <c r="A6" s="1"/>
      <c r="B6" s="1"/>
      <c r="C6" s="2"/>
      <c r="D6" s="5"/>
      <c r="E6" s="2"/>
      <c r="F6" s="6"/>
      <c r="G6" s="16"/>
      <c r="H6" s="16"/>
      <c r="I6" s="2"/>
      <c r="J6" s="12" t="s">
        <v>9</v>
      </c>
      <c r="K6" s="13"/>
      <c r="L6" s="14"/>
      <c r="M6" s="14"/>
      <c r="N6" s="15"/>
      <c r="O6" s="221" t="s">
        <v>10</v>
      </c>
      <c r="P6" s="222"/>
      <c r="Q6" s="17"/>
      <c r="R6" s="211" t="s">
        <v>11</v>
      </c>
      <c r="S6" s="271"/>
      <c r="T6" s="272"/>
      <c r="U6" s="107" t="s">
        <v>12</v>
      </c>
      <c r="V6" s="107" t="s">
        <v>13</v>
      </c>
      <c r="W6" s="107" t="s">
        <v>14</v>
      </c>
      <c r="X6" s="108" t="s">
        <v>15</v>
      </c>
    </row>
    <row r="7" spans="1:24" ht="24" customHeight="1" thickBot="1" x14ac:dyDescent="0.3">
      <c r="A7" s="223" t="s">
        <v>175</v>
      </c>
      <c r="B7" s="224"/>
      <c r="C7" s="224"/>
      <c r="D7" s="224"/>
      <c r="E7" s="224"/>
      <c r="F7" s="20"/>
      <c r="G7" s="20"/>
      <c r="H7" s="20"/>
      <c r="I7" s="4"/>
      <c r="J7" s="4"/>
      <c r="K7" s="21"/>
      <c r="L7" s="22"/>
      <c r="M7" s="3"/>
      <c r="N7" s="3"/>
      <c r="O7" s="225" t="s">
        <v>94</v>
      </c>
      <c r="P7" s="226"/>
      <c r="Q7" s="23"/>
      <c r="R7" s="273"/>
      <c r="S7" s="274"/>
      <c r="T7" s="275"/>
      <c r="U7" s="109" t="s">
        <v>17</v>
      </c>
      <c r="V7" s="109" t="s">
        <v>214</v>
      </c>
      <c r="W7" s="109" t="s">
        <v>18</v>
      </c>
      <c r="X7" s="110" t="s">
        <v>19</v>
      </c>
    </row>
    <row r="8" spans="1:24" ht="21.75" thickBot="1" x14ac:dyDescent="0.2">
      <c r="A8" s="81"/>
      <c r="B8" s="38" t="s">
        <v>20</v>
      </c>
      <c r="C8" s="38" t="s">
        <v>21</v>
      </c>
      <c r="D8" s="39" t="s">
        <v>22</v>
      </c>
      <c r="E8" s="38" t="s">
        <v>23</v>
      </c>
      <c r="F8" s="40" t="s">
        <v>24</v>
      </c>
      <c r="G8" s="40" t="s">
        <v>25</v>
      </c>
      <c r="H8" s="41" t="s">
        <v>26</v>
      </c>
      <c r="I8" s="230" t="s">
        <v>27</v>
      </c>
      <c r="J8" s="231"/>
      <c r="K8" s="232" t="s">
        <v>28</v>
      </c>
      <c r="L8" s="233"/>
      <c r="M8" s="42" t="s">
        <v>29</v>
      </c>
      <c r="N8" s="43" t="s">
        <v>30</v>
      </c>
      <c r="O8" s="44" t="s">
        <v>31</v>
      </c>
      <c r="P8" s="45" t="s">
        <v>32</v>
      </c>
      <c r="Q8" s="25"/>
      <c r="R8" s="111"/>
      <c r="S8" s="112" t="s">
        <v>20</v>
      </c>
      <c r="T8" s="113" t="s">
        <v>33</v>
      </c>
      <c r="U8" s="114" t="s">
        <v>32</v>
      </c>
      <c r="V8" s="114" t="s">
        <v>34</v>
      </c>
      <c r="W8" s="114" t="s">
        <v>34</v>
      </c>
      <c r="X8" s="115" t="s">
        <v>34</v>
      </c>
    </row>
    <row r="9" spans="1:24" ht="18.75" customHeight="1" x14ac:dyDescent="0.15">
      <c r="A9" s="241" t="s">
        <v>76</v>
      </c>
      <c r="B9" s="46" t="s">
        <v>97</v>
      </c>
      <c r="C9" s="46" t="s">
        <v>160</v>
      </c>
      <c r="D9" s="105">
        <v>0.5</v>
      </c>
      <c r="E9" s="48" t="s">
        <v>98</v>
      </c>
      <c r="F9" s="48">
        <f>ROUNDUP(D9*0.75,2)</f>
        <v>0.38</v>
      </c>
      <c r="G9" s="49">
        <f>ROUNDUP((K4*D9)+(K5*D9*0.75)+(K6*(D9*2)),0)</f>
        <v>0</v>
      </c>
      <c r="H9" s="49">
        <f>G9</f>
        <v>0</v>
      </c>
      <c r="I9" s="234"/>
      <c r="J9" s="235"/>
      <c r="K9" s="50" t="s">
        <v>36</v>
      </c>
      <c r="L9" s="51">
        <f>ROUNDUP((K4*M9)+(K5*M9*0.75)+(K6*(M9*2)),2)</f>
        <v>0</v>
      </c>
      <c r="M9" s="47">
        <v>110</v>
      </c>
      <c r="N9" s="52">
        <f>ROUNDUP(M9*0.75,2)</f>
        <v>82.5</v>
      </c>
      <c r="O9" s="53" t="s">
        <v>161</v>
      </c>
      <c r="P9" s="90"/>
      <c r="R9" s="227" t="s">
        <v>76</v>
      </c>
      <c r="S9" s="94" t="s">
        <v>37</v>
      </c>
      <c r="T9" s="74" t="s">
        <v>37</v>
      </c>
      <c r="U9" s="74"/>
      <c r="V9" s="75" t="s">
        <v>38</v>
      </c>
      <c r="W9" s="75" t="s">
        <v>39</v>
      </c>
      <c r="X9" s="101">
        <v>30</v>
      </c>
    </row>
    <row r="10" spans="1:24" ht="18.75" customHeight="1" x14ac:dyDescent="0.15">
      <c r="A10" s="242"/>
      <c r="B10" s="54"/>
      <c r="C10" s="54"/>
      <c r="D10" s="55"/>
      <c r="E10" s="56"/>
      <c r="F10" s="56"/>
      <c r="G10" s="57"/>
      <c r="H10" s="57"/>
      <c r="I10" s="236"/>
      <c r="J10" s="236"/>
      <c r="K10" s="58"/>
      <c r="L10" s="59"/>
      <c r="M10" s="55"/>
      <c r="N10" s="60"/>
      <c r="O10" s="61"/>
      <c r="P10" s="91"/>
      <c r="R10" s="276"/>
      <c r="S10" s="116" t="s">
        <v>239</v>
      </c>
      <c r="T10" s="116" t="s">
        <v>162</v>
      </c>
      <c r="U10" s="116"/>
      <c r="V10" s="117">
        <v>10</v>
      </c>
      <c r="W10" s="117"/>
      <c r="X10" s="118"/>
    </row>
    <row r="11" spans="1:24" ht="18.75" customHeight="1" x14ac:dyDescent="0.15">
      <c r="A11" s="242"/>
      <c r="B11" s="62"/>
      <c r="C11" s="62"/>
      <c r="D11" s="63"/>
      <c r="E11" s="64"/>
      <c r="F11" s="64"/>
      <c r="G11" s="65"/>
      <c r="H11" s="65"/>
      <c r="I11" s="237"/>
      <c r="J11" s="237"/>
      <c r="K11" s="66"/>
      <c r="L11" s="67"/>
      <c r="M11" s="63"/>
      <c r="N11" s="68"/>
      <c r="O11" s="69"/>
      <c r="P11" s="92"/>
      <c r="R11" s="276"/>
      <c r="S11" s="119"/>
      <c r="T11" s="125" t="s">
        <v>104</v>
      </c>
      <c r="U11" s="125"/>
      <c r="V11" s="126">
        <v>20</v>
      </c>
      <c r="W11" s="126">
        <v>15</v>
      </c>
      <c r="X11" s="127">
        <v>15</v>
      </c>
    </row>
    <row r="12" spans="1:24" ht="18.75" customHeight="1" x14ac:dyDescent="0.15">
      <c r="A12" s="242"/>
      <c r="B12" s="54" t="s">
        <v>176</v>
      </c>
      <c r="C12" s="54" t="s">
        <v>119</v>
      </c>
      <c r="D12" s="55">
        <v>10</v>
      </c>
      <c r="E12" s="56" t="s">
        <v>51</v>
      </c>
      <c r="F12" s="56">
        <f t="shared" ref="F12:F18" si="0">ROUNDUP(D12*0.75,2)</f>
        <v>7.5</v>
      </c>
      <c r="G12" s="57">
        <f>ROUNDUP((K4*D12)+(K5*D12*0.75)+(K6*(D12*2)),0)</f>
        <v>0</v>
      </c>
      <c r="H12" s="57">
        <f>G12</f>
        <v>0</v>
      </c>
      <c r="I12" s="238" t="s">
        <v>177</v>
      </c>
      <c r="J12" s="239"/>
      <c r="K12" s="58" t="s">
        <v>101</v>
      </c>
      <c r="L12" s="59">
        <f>ROUNDUP((K4*M12)+(K5*M12*0.75)+(K6*(M12*2)),2)</f>
        <v>0</v>
      </c>
      <c r="M12" s="55">
        <v>3</v>
      </c>
      <c r="N12" s="60">
        <f>ROUNDUP(M12*0.75,2)</f>
        <v>2.25</v>
      </c>
      <c r="O12" s="61"/>
      <c r="P12" s="91" t="s">
        <v>78</v>
      </c>
      <c r="R12" s="276"/>
      <c r="S12" s="119"/>
      <c r="T12" s="125" t="s">
        <v>42</v>
      </c>
      <c r="U12" s="125"/>
      <c r="V12" s="126">
        <v>20</v>
      </c>
      <c r="W12" s="126">
        <v>15</v>
      </c>
      <c r="X12" s="127">
        <v>15</v>
      </c>
    </row>
    <row r="13" spans="1:24" ht="18.75" customHeight="1" x14ac:dyDescent="0.15">
      <c r="A13" s="242"/>
      <c r="B13" s="54"/>
      <c r="C13" s="54" t="s">
        <v>162</v>
      </c>
      <c r="D13" s="55">
        <v>20</v>
      </c>
      <c r="E13" s="56" t="s">
        <v>51</v>
      </c>
      <c r="F13" s="56">
        <f t="shared" si="0"/>
        <v>15</v>
      </c>
      <c r="G13" s="57">
        <f>ROUNDUP((K4*D13)+(K5*D13*0.75)+(K6*(D13*2)),0)</f>
        <v>0</v>
      </c>
      <c r="H13" s="57">
        <f>G13</f>
        <v>0</v>
      </c>
      <c r="I13" s="236"/>
      <c r="J13" s="236"/>
      <c r="K13" s="58" t="s">
        <v>84</v>
      </c>
      <c r="L13" s="59">
        <f>ROUNDUP((K4*M13)+(K5*M13*0.75)+(K6*(M13*2)),2)</f>
        <v>0</v>
      </c>
      <c r="M13" s="55">
        <v>5</v>
      </c>
      <c r="N13" s="60">
        <f>ROUNDUP(M13*0.75,2)</f>
        <v>3.75</v>
      </c>
      <c r="O13" s="61"/>
      <c r="P13" s="91" t="s">
        <v>58</v>
      </c>
      <c r="R13" s="276"/>
      <c r="S13" s="119"/>
      <c r="T13" s="125" t="s">
        <v>159</v>
      </c>
      <c r="U13" s="125"/>
      <c r="V13" s="126">
        <v>40</v>
      </c>
      <c r="W13" s="126">
        <v>35</v>
      </c>
      <c r="X13" s="127">
        <v>20</v>
      </c>
    </row>
    <row r="14" spans="1:24" ht="18.75" customHeight="1" x14ac:dyDescent="0.15">
      <c r="A14" s="242"/>
      <c r="B14" s="54"/>
      <c r="C14" s="54" t="s">
        <v>104</v>
      </c>
      <c r="D14" s="55">
        <v>40</v>
      </c>
      <c r="E14" s="56" t="s">
        <v>51</v>
      </c>
      <c r="F14" s="56">
        <f t="shared" si="0"/>
        <v>30</v>
      </c>
      <c r="G14" s="57">
        <f>ROUNDUP((K4*D14)+(K5*D14*0.75)+(K6*(D14*2)),0)</f>
        <v>0</v>
      </c>
      <c r="H14" s="57">
        <f>G14+(G14*10/100)</f>
        <v>0</v>
      </c>
      <c r="I14" s="236"/>
      <c r="J14" s="236"/>
      <c r="K14" s="58" t="s">
        <v>45</v>
      </c>
      <c r="L14" s="59">
        <f>ROUNDUP((K4*M14)+(K5*M14*0.75)+(K6*(M14*2)),2)</f>
        <v>0</v>
      </c>
      <c r="M14" s="55">
        <v>1</v>
      </c>
      <c r="N14" s="60">
        <f>ROUNDUP(M14*0.75,2)</f>
        <v>0.75</v>
      </c>
      <c r="O14" s="61"/>
      <c r="P14" s="91"/>
      <c r="R14" s="276"/>
      <c r="S14" s="119"/>
      <c r="T14" s="125"/>
      <c r="U14" s="151" t="s">
        <v>240</v>
      </c>
      <c r="V14" s="121" t="s">
        <v>241</v>
      </c>
      <c r="W14" s="121" t="s">
        <v>241</v>
      </c>
      <c r="X14" s="122"/>
    </row>
    <row r="15" spans="1:24" ht="18.75" customHeight="1" x14ac:dyDescent="0.15">
      <c r="A15" s="242"/>
      <c r="B15" s="54"/>
      <c r="C15" s="54" t="s">
        <v>42</v>
      </c>
      <c r="D15" s="55">
        <v>20</v>
      </c>
      <c r="E15" s="56" t="s">
        <v>51</v>
      </c>
      <c r="F15" s="56">
        <f t="shared" si="0"/>
        <v>15</v>
      </c>
      <c r="G15" s="57">
        <f>ROUNDUP((K4*D15)+(K5*D15*0.75)+(K6*(D15*2)),0)</f>
        <v>0</v>
      </c>
      <c r="H15" s="57">
        <f>G15+(G15*6/100)</f>
        <v>0</v>
      </c>
      <c r="I15" s="236"/>
      <c r="J15" s="236"/>
      <c r="K15" s="58" t="s">
        <v>56</v>
      </c>
      <c r="L15" s="59">
        <f>ROUNDUP((K4*M15)+(K5*M15*0.75)+(K6*(M15*2)),2)</f>
        <v>0</v>
      </c>
      <c r="M15" s="55">
        <v>0.3</v>
      </c>
      <c r="N15" s="60">
        <f>ROUNDUP(M15*0.75,2)</f>
        <v>0.23</v>
      </c>
      <c r="O15" s="61"/>
      <c r="P15" s="91"/>
      <c r="R15" s="276"/>
      <c r="S15" s="119"/>
      <c r="T15" s="125"/>
      <c r="U15" s="151" t="s">
        <v>242</v>
      </c>
      <c r="V15" s="121" t="s">
        <v>243</v>
      </c>
      <c r="W15" s="121" t="s">
        <v>243</v>
      </c>
      <c r="X15" s="122"/>
    </row>
    <row r="16" spans="1:24" ht="18.75" customHeight="1" x14ac:dyDescent="0.15">
      <c r="A16" s="242"/>
      <c r="B16" s="54"/>
      <c r="C16" s="54" t="s">
        <v>159</v>
      </c>
      <c r="D16" s="55">
        <v>50</v>
      </c>
      <c r="E16" s="56" t="s">
        <v>79</v>
      </c>
      <c r="F16" s="56">
        <f t="shared" si="0"/>
        <v>37.5</v>
      </c>
      <c r="G16" s="57">
        <f>ROUNDUP((K4*D16)+(K5*D16*0.75)+(K6*(D16*2)),0)</f>
        <v>0</v>
      </c>
      <c r="H16" s="57">
        <f>G16</f>
        <v>0</v>
      </c>
      <c r="I16" s="236"/>
      <c r="J16" s="236"/>
      <c r="K16" s="58" t="s">
        <v>102</v>
      </c>
      <c r="L16" s="59">
        <f>ROUNDUP((K4*M16)+(K5*M16*0.75)+(K6*(M16*2)),2)</f>
        <v>0</v>
      </c>
      <c r="M16" s="55">
        <v>0.01</v>
      </c>
      <c r="N16" s="60">
        <f>ROUNDUP(M16*0.75,2)</f>
        <v>0.01</v>
      </c>
      <c r="O16" s="61"/>
      <c r="P16" s="91"/>
      <c r="R16" s="276"/>
      <c r="S16" s="119"/>
      <c r="T16" s="125"/>
      <c r="U16" s="125"/>
      <c r="V16" s="126"/>
      <c r="W16" s="126"/>
      <c r="X16" s="127"/>
    </row>
    <row r="17" spans="1:24" ht="18.75" customHeight="1" x14ac:dyDescent="0.15">
      <c r="A17" s="242"/>
      <c r="B17" s="54"/>
      <c r="C17" s="54" t="s">
        <v>135</v>
      </c>
      <c r="D17" s="55">
        <v>2</v>
      </c>
      <c r="E17" s="56" t="s">
        <v>51</v>
      </c>
      <c r="F17" s="56">
        <f t="shared" si="0"/>
        <v>1.5</v>
      </c>
      <c r="G17" s="57">
        <f>ROUNDUP((K4*D17)+(K5*D17*0.75)+(K6*(D17*2)),0)</f>
        <v>0</v>
      </c>
      <c r="H17" s="57">
        <f>G17</f>
        <v>0</v>
      </c>
      <c r="I17" s="236"/>
      <c r="J17" s="236"/>
      <c r="K17" s="58"/>
      <c r="L17" s="59"/>
      <c r="M17" s="55"/>
      <c r="N17" s="60"/>
      <c r="O17" s="61" t="s">
        <v>58</v>
      </c>
      <c r="P17" s="91"/>
      <c r="R17" s="276"/>
      <c r="S17" s="138"/>
      <c r="T17" s="132"/>
      <c r="U17" s="132"/>
      <c r="V17" s="133"/>
      <c r="W17" s="133"/>
      <c r="X17" s="134"/>
    </row>
    <row r="18" spans="1:24" ht="18.75" customHeight="1" x14ac:dyDescent="0.15">
      <c r="A18" s="242"/>
      <c r="B18" s="54"/>
      <c r="C18" s="54" t="s">
        <v>158</v>
      </c>
      <c r="D18" s="55">
        <v>0.5</v>
      </c>
      <c r="E18" s="56" t="s">
        <v>51</v>
      </c>
      <c r="F18" s="56">
        <f t="shared" si="0"/>
        <v>0.38</v>
      </c>
      <c r="G18" s="57">
        <f>ROUNDUP((K4*D18)+(K5*D18*0.75)+(K6*(D18*2)),0)</f>
        <v>0</v>
      </c>
      <c r="H18" s="57">
        <f>G18+(G18*10/100)</f>
        <v>0</v>
      </c>
      <c r="I18" s="236"/>
      <c r="J18" s="236"/>
      <c r="K18" s="58"/>
      <c r="L18" s="59"/>
      <c r="M18" s="55"/>
      <c r="N18" s="60"/>
      <c r="O18" s="61"/>
      <c r="P18" s="91"/>
      <c r="R18" s="276"/>
      <c r="S18" s="119" t="s">
        <v>305</v>
      </c>
      <c r="T18" s="125" t="s">
        <v>65</v>
      </c>
      <c r="U18" s="125"/>
      <c r="V18" s="126">
        <v>10</v>
      </c>
      <c r="W18" s="126">
        <v>10</v>
      </c>
      <c r="X18" s="127">
        <v>10</v>
      </c>
    </row>
    <row r="19" spans="1:24" ht="18.75" customHeight="1" x14ac:dyDescent="0.15">
      <c r="A19" s="242"/>
      <c r="B19" s="54"/>
      <c r="C19" s="54"/>
      <c r="D19" s="55"/>
      <c r="E19" s="56"/>
      <c r="F19" s="56"/>
      <c r="G19" s="57"/>
      <c r="H19" s="57"/>
      <c r="I19" s="236"/>
      <c r="J19" s="236"/>
      <c r="K19" s="58"/>
      <c r="L19" s="59"/>
      <c r="M19" s="55"/>
      <c r="N19" s="60"/>
      <c r="O19" s="61"/>
      <c r="P19" s="91"/>
      <c r="R19" s="276"/>
      <c r="S19" s="119"/>
      <c r="T19" s="125"/>
      <c r="U19" s="125"/>
      <c r="V19" s="126"/>
      <c r="W19" s="126"/>
      <c r="X19" s="127"/>
    </row>
    <row r="20" spans="1:24" ht="18.75" customHeight="1" x14ac:dyDescent="0.15">
      <c r="A20" s="242"/>
      <c r="B20" s="54"/>
      <c r="C20" s="54"/>
      <c r="D20" s="55"/>
      <c r="E20" s="56"/>
      <c r="F20" s="56"/>
      <c r="G20" s="57"/>
      <c r="H20" s="57"/>
      <c r="I20" s="236"/>
      <c r="J20" s="236"/>
      <c r="K20" s="58"/>
      <c r="L20" s="59"/>
      <c r="M20" s="55"/>
      <c r="N20" s="60"/>
      <c r="O20" s="61"/>
      <c r="P20" s="91"/>
      <c r="R20" s="276"/>
      <c r="S20" s="119"/>
      <c r="T20" s="125"/>
      <c r="U20" s="125"/>
      <c r="V20" s="126"/>
      <c r="W20" s="126"/>
      <c r="X20" s="127"/>
    </row>
    <row r="21" spans="1:24" ht="18.75" customHeight="1" x14ac:dyDescent="0.15">
      <c r="A21" s="242"/>
      <c r="B21" s="54"/>
      <c r="C21" s="54"/>
      <c r="D21" s="55"/>
      <c r="E21" s="56"/>
      <c r="F21" s="56"/>
      <c r="G21" s="57"/>
      <c r="H21" s="57"/>
      <c r="I21" s="236"/>
      <c r="J21" s="236"/>
      <c r="K21" s="58"/>
      <c r="L21" s="59"/>
      <c r="M21" s="55"/>
      <c r="N21" s="60"/>
      <c r="O21" s="61"/>
      <c r="P21" s="91"/>
      <c r="R21" s="276"/>
      <c r="S21" s="116" t="s">
        <v>251</v>
      </c>
      <c r="T21" s="116" t="s">
        <v>266</v>
      </c>
      <c r="U21" s="116"/>
      <c r="V21" s="117">
        <v>10</v>
      </c>
      <c r="W21" s="117">
        <v>10</v>
      </c>
      <c r="X21" s="118">
        <v>10</v>
      </c>
    </row>
    <row r="22" spans="1:24" ht="18.75" customHeight="1" x14ac:dyDescent="0.15">
      <c r="A22" s="242"/>
      <c r="B22" s="54"/>
      <c r="C22" s="54"/>
      <c r="D22" s="55"/>
      <c r="E22" s="56"/>
      <c r="F22" s="56"/>
      <c r="G22" s="57"/>
      <c r="H22" s="57"/>
      <c r="I22" s="236"/>
      <c r="J22" s="236"/>
      <c r="K22" s="58"/>
      <c r="L22" s="59"/>
      <c r="M22" s="55"/>
      <c r="N22" s="60"/>
      <c r="O22" s="61"/>
      <c r="P22" s="91"/>
      <c r="R22" s="276"/>
      <c r="S22" s="125"/>
      <c r="T22" s="78" t="s">
        <v>43</v>
      </c>
      <c r="U22" s="78"/>
      <c r="V22" s="148" t="s">
        <v>228</v>
      </c>
      <c r="W22" s="79" t="s">
        <v>44</v>
      </c>
      <c r="X22" s="127"/>
    </row>
    <row r="23" spans="1:24" ht="18.75" customHeight="1" x14ac:dyDescent="0.15">
      <c r="A23" s="242"/>
      <c r="B23" s="54"/>
      <c r="C23" s="54"/>
      <c r="D23" s="55"/>
      <c r="E23" s="56"/>
      <c r="F23" s="56"/>
      <c r="G23" s="57"/>
      <c r="H23" s="57"/>
      <c r="I23" s="236"/>
      <c r="J23" s="236"/>
      <c r="K23" s="58"/>
      <c r="L23" s="59"/>
      <c r="M23" s="55"/>
      <c r="N23" s="60"/>
      <c r="O23" s="61"/>
      <c r="P23" s="91"/>
      <c r="R23" s="276"/>
      <c r="S23" s="119"/>
      <c r="T23" s="125"/>
      <c r="U23" s="125" t="s">
        <v>237</v>
      </c>
      <c r="V23" s="126" t="s">
        <v>241</v>
      </c>
      <c r="W23" s="126" t="s">
        <v>241</v>
      </c>
      <c r="X23" s="127"/>
    </row>
    <row r="24" spans="1:24" ht="18.75" customHeight="1" thickBot="1" x14ac:dyDescent="0.2">
      <c r="A24" s="242"/>
      <c r="B24" s="54"/>
      <c r="C24" s="54"/>
      <c r="D24" s="55"/>
      <c r="E24" s="56"/>
      <c r="F24" s="56"/>
      <c r="G24" s="57"/>
      <c r="H24" s="57"/>
      <c r="I24" s="236"/>
      <c r="J24" s="236"/>
      <c r="K24" s="58"/>
      <c r="L24" s="59"/>
      <c r="M24" s="55"/>
      <c r="N24" s="60"/>
      <c r="O24" s="61"/>
      <c r="P24" s="91"/>
      <c r="R24" s="277"/>
      <c r="S24" s="139"/>
      <c r="T24" s="140"/>
      <c r="U24" s="140"/>
      <c r="V24" s="141"/>
      <c r="W24" s="141"/>
      <c r="X24" s="142"/>
    </row>
    <row r="25" spans="1:24" ht="18.75" customHeight="1" x14ac:dyDescent="0.15">
      <c r="A25" s="242"/>
      <c r="B25" s="54"/>
      <c r="C25" s="54"/>
      <c r="D25" s="55"/>
      <c r="E25" s="56"/>
      <c r="F25" s="56"/>
      <c r="G25" s="57"/>
      <c r="H25" s="57"/>
      <c r="I25" s="236"/>
      <c r="J25" s="236"/>
      <c r="K25" s="58"/>
      <c r="L25" s="59"/>
      <c r="M25" s="55"/>
      <c r="N25" s="60"/>
      <c r="O25" s="61"/>
      <c r="P25" s="91"/>
      <c r="R25" s="4"/>
      <c r="S25" s="4"/>
      <c r="T25" s="4"/>
      <c r="U25" s="4"/>
      <c r="V25" s="4"/>
      <c r="W25" s="4"/>
      <c r="X25" s="4"/>
    </row>
    <row r="26" spans="1:24" ht="18.75" customHeight="1" x14ac:dyDescent="0.15">
      <c r="A26" s="242"/>
      <c r="B26" s="54"/>
      <c r="C26" s="54"/>
      <c r="D26" s="55"/>
      <c r="E26" s="56"/>
      <c r="F26" s="56"/>
      <c r="G26" s="57"/>
      <c r="H26" s="57"/>
      <c r="I26" s="236"/>
      <c r="J26" s="236"/>
      <c r="K26" s="58"/>
      <c r="L26" s="59"/>
      <c r="M26" s="55"/>
      <c r="N26" s="60"/>
      <c r="O26" s="61"/>
      <c r="P26" s="91"/>
      <c r="R26" s="4"/>
      <c r="S26" s="4"/>
      <c r="T26" s="4"/>
      <c r="U26" s="4"/>
      <c r="V26" s="4"/>
      <c r="W26" s="4"/>
      <c r="X26" s="4"/>
    </row>
    <row r="27" spans="1:24" ht="18.75" customHeight="1" x14ac:dyDescent="0.15">
      <c r="A27" s="242"/>
      <c r="B27" s="54"/>
      <c r="C27" s="54"/>
      <c r="D27" s="55"/>
      <c r="E27" s="56"/>
      <c r="F27" s="56"/>
      <c r="G27" s="57"/>
      <c r="H27" s="57"/>
      <c r="I27" s="236"/>
      <c r="J27" s="236"/>
      <c r="K27" s="58"/>
      <c r="L27" s="59"/>
      <c r="M27" s="55"/>
      <c r="N27" s="60"/>
      <c r="O27" s="61"/>
      <c r="P27" s="91"/>
      <c r="R27" s="4"/>
      <c r="S27" s="4"/>
      <c r="T27" s="4"/>
      <c r="U27" s="4"/>
      <c r="V27" s="4"/>
      <c r="W27" s="4"/>
      <c r="X27" s="4"/>
    </row>
    <row r="28" spans="1:24" ht="18.75" customHeight="1" x14ac:dyDescent="0.15">
      <c r="A28" s="242"/>
      <c r="B28" s="62"/>
      <c r="C28" s="62"/>
      <c r="D28" s="63"/>
      <c r="E28" s="64"/>
      <c r="F28" s="64"/>
      <c r="G28" s="65"/>
      <c r="H28" s="65"/>
      <c r="I28" s="237"/>
      <c r="J28" s="237"/>
      <c r="K28" s="66"/>
      <c r="L28" s="67"/>
      <c r="M28" s="63"/>
      <c r="N28" s="68"/>
      <c r="O28" s="69"/>
      <c r="P28" s="92"/>
      <c r="R28" s="4"/>
      <c r="S28" s="4"/>
      <c r="T28" s="4"/>
      <c r="U28" s="4"/>
      <c r="V28" s="4"/>
      <c r="W28" s="4"/>
      <c r="X28" s="4"/>
    </row>
    <row r="29" spans="1:24" ht="18.75" customHeight="1" x14ac:dyDescent="0.15">
      <c r="A29" s="242"/>
      <c r="B29" s="54" t="s">
        <v>178</v>
      </c>
      <c r="C29" s="54" t="s">
        <v>87</v>
      </c>
      <c r="D29" s="55">
        <v>20</v>
      </c>
      <c r="E29" s="56" t="s">
        <v>51</v>
      </c>
      <c r="F29" s="56">
        <f>ROUNDUP(D29*0.75,2)</f>
        <v>15</v>
      </c>
      <c r="G29" s="57">
        <f>ROUNDUP((K4*D29)+(K5*D29*0.75)+(K6*(D29*2)),0)</f>
        <v>0</v>
      </c>
      <c r="H29" s="57">
        <f>G29+(G29*10/100)</f>
        <v>0</v>
      </c>
      <c r="I29" s="238" t="s">
        <v>304</v>
      </c>
      <c r="J29" s="239"/>
      <c r="K29" s="58" t="s">
        <v>55</v>
      </c>
      <c r="L29" s="59">
        <f>ROUNDUP((K4*M29)+(K5*M29*0.75)+(K6*(M29*2)),2)</f>
        <v>0</v>
      </c>
      <c r="M29" s="55">
        <v>0.3</v>
      </c>
      <c r="N29" s="60">
        <f>ROUNDUP(M29*0.75,2)</f>
        <v>0.23</v>
      </c>
      <c r="O29" s="61"/>
      <c r="P29" s="91"/>
      <c r="R29" s="4"/>
      <c r="S29" s="4"/>
      <c r="T29" s="4"/>
      <c r="U29" s="4"/>
      <c r="V29" s="4"/>
      <c r="W29" s="4"/>
      <c r="X29" s="4"/>
    </row>
    <row r="30" spans="1:24" ht="18.75" customHeight="1" x14ac:dyDescent="0.15">
      <c r="A30" s="242"/>
      <c r="B30" s="54"/>
      <c r="C30" s="54" t="s">
        <v>65</v>
      </c>
      <c r="D30" s="55">
        <v>10</v>
      </c>
      <c r="E30" s="56" t="s">
        <v>51</v>
      </c>
      <c r="F30" s="56">
        <f>ROUNDUP(D30*0.75,2)</f>
        <v>7.5</v>
      </c>
      <c r="G30" s="57">
        <f>ROUNDUP((K4*D30)+(K5*D30*0.75)+(K6*(D30*2)),0)</f>
        <v>0</v>
      </c>
      <c r="H30" s="57">
        <f>G30+(G30*3/100)</f>
        <v>0</v>
      </c>
      <c r="I30" s="236"/>
      <c r="J30" s="236"/>
      <c r="K30" s="58" t="s">
        <v>57</v>
      </c>
      <c r="L30" s="59">
        <f>ROUNDUP((K4*M30)+(K5*M30*0.75)+(K6*(M30*2)),2)</f>
        <v>0</v>
      </c>
      <c r="M30" s="55">
        <v>0.5</v>
      </c>
      <c r="N30" s="60">
        <f>ROUNDUP(M30*0.75,2)</f>
        <v>0.38</v>
      </c>
      <c r="O30" s="61"/>
      <c r="P30" s="91" t="s">
        <v>58</v>
      </c>
      <c r="R30" s="4"/>
      <c r="S30" s="4"/>
      <c r="T30" s="4"/>
      <c r="U30" s="4"/>
      <c r="V30" s="4"/>
      <c r="W30" s="4"/>
      <c r="X30" s="4"/>
    </row>
    <row r="31" spans="1:24" ht="18.75" customHeight="1" x14ac:dyDescent="0.15">
      <c r="A31" s="242"/>
      <c r="B31" s="54"/>
      <c r="C31" s="54"/>
      <c r="D31" s="55"/>
      <c r="E31" s="56"/>
      <c r="F31" s="56"/>
      <c r="G31" s="57"/>
      <c r="H31" s="57"/>
      <c r="I31" s="236"/>
      <c r="J31" s="236"/>
      <c r="K31" s="58" t="s">
        <v>88</v>
      </c>
      <c r="L31" s="59">
        <f>ROUNDUP((K4*M31)+(K5*M31*0.75)+(K6*(M31*2)),2)</f>
        <v>0</v>
      </c>
      <c r="M31" s="55">
        <v>4</v>
      </c>
      <c r="N31" s="60">
        <f>ROUNDUP(M31*0.75,2)</f>
        <v>3</v>
      </c>
      <c r="O31" s="61"/>
      <c r="P31" s="91" t="s">
        <v>89</v>
      </c>
      <c r="R31" s="4"/>
      <c r="S31" s="4"/>
      <c r="T31" s="4"/>
      <c r="U31" s="4"/>
      <c r="V31" s="4"/>
      <c r="W31" s="4"/>
      <c r="X31" s="4"/>
    </row>
    <row r="32" spans="1:24" ht="18.75" customHeight="1" x14ac:dyDescent="0.15">
      <c r="A32" s="242"/>
      <c r="B32" s="54"/>
      <c r="C32" s="54"/>
      <c r="D32" s="55"/>
      <c r="E32" s="56"/>
      <c r="F32" s="56"/>
      <c r="G32" s="57"/>
      <c r="H32" s="57"/>
      <c r="I32" s="236"/>
      <c r="J32" s="236"/>
      <c r="K32" s="58"/>
      <c r="L32" s="59"/>
      <c r="M32" s="55"/>
      <c r="N32" s="60"/>
      <c r="O32" s="61"/>
      <c r="P32" s="91"/>
      <c r="R32" s="4"/>
      <c r="S32" s="4"/>
      <c r="T32" s="4"/>
      <c r="U32" s="4"/>
      <c r="V32" s="4"/>
      <c r="W32" s="4"/>
      <c r="X32" s="4"/>
    </row>
    <row r="33" spans="1:24" ht="18.75" customHeight="1" x14ac:dyDescent="0.15">
      <c r="A33" s="242"/>
      <c r="B33" s="54"/>
      <c r="C33" s="54"/>
      <c r="D33" s="55"/>
      <c r="E33" s="56"/>
      <c r="F33" s="56"/>
      <c r="G33" s="57"/>
      <c r="H33" s="57"/>
      <c r="I33" s="236"/>
      <c r="J33" s="236"/>
      <c r="K33" s="58"/>
      <c r="L33" s="59"/>
      <c r="M33" s="55"/>
      <c r="N33" s="60"/>
      <c r="O33" s="61"/>
      <c r="P33" s="91"/>
      <c r="R33" s="4"/>
      <c r="S33" s="4"/>
      <c r="T33" s="4"/>
      <c r="U33" s="4"/>
      <c r="V33" s="4"/>
      <c r="W33" s="4"/>
      <c r="X33" s="4"/>
    </row>
    <row r="34" spans="1:24" ht="18.75" customHeight="1" x14ac:dyDescent="0.15">
      <c r="A34" s="242"/>
      <c r="B34" s="54"/>
      <c r="C34" s="54"/>
      <c r="D34" s="55"/>
      <c r="E34" s="56"/>
      <c r="F34" s="56"/>
      <c r="G34" s="57"/>
      <c r="H34" s="57"/>
      <c r="I34" s="236"/>
      <c r="J34" s="236"/>
      <c r="K34" s="58"/>
      <c r="L34" s="59"/>
      <c r="M34" s="55"/>
      <c r="N34" s="60"/>
      <c r="O34" s="61"/>
      <c r="P34" s="91"/>
      <c r="R34" s="4"/>
      <c r="S34" s="4"/>
      <c r="T34" s="4"/>
      <c r="U34" s="4"/>
      <c r="V34" s="4"/>
      <c r="W34" s="4"/>
      <c r="X34" s="4"/>
    </row>
    <row r="35" spans="1:24" ht="18.75" customHeight="1" x14ac:dyDescent="0.15">
      <c r="A35" s="242"/>
      <c r="B35" s="62"/>
      <c r="C35" s="62"/>
      <c r="D35" s="63"/>
      <c r="E35" s="64"/>
      <c r="F35" s="64"/>
      <c r="G35" s="65"/>
      <c r="H35" s="65"/>
      <c r="I35" s="237"/>
      <c r="J35" s="237"/>
      <c r="K35" s="66"/>
      <c r="L35" s="67"/>
      <c r="M35" s="63"/>
      <c r="N35" s="68"/>
      <c r="O35" s="69"/>
      <c r="P35" s="92"/>
      <c r="R35" s="4"/>
      <c r="S35" s="4"/>
      <c r="T35" s="4"/>
      <c r="U35" s="4"/>
      <c r="V35" s="4"/>
      <c r="W35" s="4"/>
      <c r="X35" s="4"/>
    </row>
    <row r="36" spans="1:24" ht="18.75" customHeight="1" x14ac:dyDescent="0.15">
      <c r="A36" s="242"/>
      <c r="B36" s="54" t="s">
        <v>105</v>
      </c>
      <c r="C36" s="54" t="s">
        <v>179</v>
      </c>
      <c r="D36" s="55">
        <v>10</v>
      </c>
      <c r="E36" s="56" t="s">
        <v>51</v>
      </c>
      <c r="F36" s="56">
        <f>ROUNDUP(D36*0.75,2)</f>
        <v>7.5</v>
      </c>
      <c r="G36" s="57">
        <f>ROUNDUP((K4*D36)+(K5*D36*0.75)+(K6*(D36*2)),0)</f>
        <v>0</v>
      </c>
      <c r="H36" s="57">
        <f>G36</f>
        <v>0</v>
      </c>
      <c r="I36" s="238" t="s">
        <v>106</v>
      </c>
      <c r="J36" s="239"/>
      <c r="K36" s="58" t="s">
        <v>100</v>
      </c>
      <c r="L36" s="59">
        <f>ROUNDUP((K4*M36)+(K5*M36*0.75)+(K6*(M36*2)),2)</f>
        <v>0</v>
      </c>
      <c r="M36" s="55">
        <v>100</v>
      </c>
      <c r="N36" s="60">
        <f>ROUNDUP(M36*0.75,2)</f>
        <v>75</v>
      </c>
      <c r="O36" s="61"/>
      <c r="P36" s="91"/>
      <c r="R36" s="4"/>
      <c r="S36" s="4"/>
      <c r="T36" s="4"/>
      <c r="U36" s="4"/>
      <c r="V36" s="4"/>
      <c r="W36" s="4"/>
      <c r="X36" s="4"/>
    </row>
    <row r="37" spans="1:24" ht="18.75" customHeight="1" x14ac:dyDescent="0.15">
      <c r="A37" s="242"/>
      <c r="B37" s="54"/>
      <c r="C37" s="54" t="s">
        <v>43</v>
      </c>
      <c r="D37" s="80">
        <v>0.125</v>
      </c>
      <c r="E37" s="56" t="s">
        <v>54</v>
      </c>
      <c r="F37" s="56">
        <f>ROUNDUP(D37*0.75,2)</f>
        <v>9.9999999999999992E-2</v>
      </c>
      <c r="G37" s="57">
        <f>ROUNDUP((K4*D37)+(K5*D37*0.75)+(K6*(D37*2)),0)</f>
        <v>0</v>
      </c>
      <c r="H37" s="57">
        <f>G37</f>
        <v>0</v>
      </c>
      <c r="I37" s="236"/>
      <c r="J37" s="236"/>
      <c r="K37" s="58" t="s">
        <v>108</v>
      </c>
      <c r="L37" s="59">
        <f>ROUNDUP((K4*M37)+(K5*M37*0.75)+(K6*(M37*2)),2)</f>
        <v>0</v>
      </c>
      <c r="M37" s="55">
        <v>0.5</v>
      </c>
      <c r="N37" s="60">
        <f>ROUNDUP(M37*0.75,2)</f>
        <v>0.38</v>
      </c>
      <c r="O37" s="61" t="s">
        <v>53</v>
      </c>
      <c r="P37" s="91" t="s">
        <v>109</v>
      </c>
      <c r="R37" s="4"/>
      <c r="S37" s="4"/>
      <c r="T37" s="4"/>
      <c r="U37" s="4"/>
      <c r="V37" s="4"/>
      <c r="W37" s="4"/>
      <c r="X37" s="4"/>
    </row>
    <row r="38" spans="1:24" ht="18.75" customHeight="1" x14ac:dyDescent="0.15">
      <c r="A38" s="242"/>
      <c r="B38" s="54"/>
      <c r="C38" s="54"/>
      <c r="D38" s="55"/>
      <c r="E38" s="56"/>
      <c r="F38" s="56"/>
      <c r="G38" s="57"/>
      <c r="H38" s="57"/>
      <c r="I38" s="236"/>
      <c r="J38" s="236"/>
      <c r="K38" s="58" t="s">
        <v>56</v>
      </c>
      <c r="L38" s="59">
        <f>ROUNDUP((K4*M38)+(K5*M38*0.75)+(K6*(M38*2)),2)</f>
        <v>0</v>
      </c>
      <c r="M38" s="55">
        <v>0.1</v>
      </c>
      <c r="N38" s="60">
        <f>ROUNDUP(M38*0.75,2)</f>
        <v>0.08</v>
      </c>
      <c r="O38" s="61"/>
      <c r="P38" s="91"/>
      <c r="R38" s="4"/>
      <c r="S38" s="4"/>
      <c r="T38" s="4"/>
      <c r="U38" s="4"/>
      <c r="V38" s="4"/>
      <c r="W38" s="4"/>
      <c r="X38" s="4"/>
    </row>
    <row r="39" spans="1:24" ht="18.75" customHeight="1" x14ac:dyDescent="0.15">
      <c r="A39" s="242"/>
      <c r="B39" s="54"/>
      <c r="C39" s="54"/>
      <c r="D39" s="55"/>
      <c r="E39" s="56"/>
      <c r="F39" s="56"/>
      <c r="G39" s="57"/>
      <c r="H39" s="57"/>
      <c r="I39" s="236"/>
      <c r="J39" s="236"/>
      <c r="K39" s="58"/>
      <c r="L39" s="59"/>
      <c r="M39" s="55"/>
      <c r="N39" s="60"/>
      <c r="O39" s="61"/>
      <c r="P39" s="91"/>
      <c r="R39" s="4"/>
      <c r="S39" s="4"/>
      <c r="T39" s="4"/>
      <c r="U39" s="4"/>
      <c r="V39" s="4"/>
      <c r="W39" s="4"/>
      <c r="X39" s="4"/>
    </row>
    <row r="40" spans="1:24" ht="18.75" customHeight="1" thickBot="1" x14ac:dyDescent="0.2">
      <c r="A40" s="243"/>
      <c r="B40" s="82"/>
      <c r="C40" s="82"/>
      <c r="D40" s="83"/>
      <c r="E40" s="84"/>
      <c r="F40" s="84"/>
      <c r="G40" s="85"/>
      <c r="H40" s="85"/>
      <c r="I40" s="240"/>
      <c r="J40" s="240"/>
      <c r="K40" s="86"/>
      <c r="L40" s="87"/>
      <c r="M40" s="83"/>
      <c r="N40" s="88"/>
      <c r="O40" s="89"/>
      <c r="P40" s="93"/>
      <c r="R40" s="4"/>
      <c r="S40" s="4"/>
      <c r="T40" s="4"/>
      <c r="U40" s="4"/>
      <c r="V40" s="4"/>
      <c r="W40" s="4"/>
      <c r="X40" s="4"/>
    </row>
    <row r="41" spans="1:24" ht="18.75" customHeight="1" x14ac:dyDescent="0.15">
      <c r="R41" s="4"/>
      <c r="S41" s="4"/>
      <c r="T41" s="4"/>
      <c r="U41" s="4"/>
      <c r="V41" s="4"/>
      <c r="W41" s="4"/>
      <c r="X41" s="4"/>
    </row>
    <row r="42" spans="1:24" ht="18.75" customHeight="1" x14ac:dyDescent="0.15">
      <c r="R42" s="4"/>
      <c r="S42" s="4"/>
      <c r="T42" s="4"/>
      <c r="U42" s="4"/>
      <c r="V42" s="4"/>
      <c r="W42" s="4"/>
      <c r="X42" s="4"/>
    </row>
    <row r="43" spans="1:24" ht="18.75" customHeight="1" x14ac:dyDescent="0.15">
      <c r="R43" s="4"/>
      <c r="S43" s="4"/>
      <c r="T43" s="4"/>
      <c r="U43" s="4"/>
      <c r="V43" s="4"/>
      <c r="W43" s="4"/>
      <c r="X43" s="4"/>
    </row>
    <row r="44" spans="1:24" ht="18.75" customHeight="1" x14ac:dyDescent="0.15">
      <c r="S44" s="143"/>
      <c r="T44" s="143"/>
      <c r="U44" s="143"/>
      <c r="V44" s="144"/>
      <c r="W44" s="144"/>
      <c r="X44" s="144"/>
    </row>
    <row r="45" spans="1:24" ht="18.75" customHeight="1" x14ac:dyDescent="0.15">
      <c r="S45" s="143"/>
      <c r="T45" s="143"/>
      <c r="U45" s="143"/>
      <c r="V45" s="144"/>
      <c r="W45" s="144"/>
      <c r="X45" s="144"/>
    </row>
    <row r="46" spans="1:24" ht="18.75" customHeight="1" x14ac:dyDescent="0.15">
      <c r="S46" s="143"/>
      <c r="T46" s="143"/>
      <c r="U46" s="143"/>
      <c r="V46" s="144"/>
      <c r="W46" s="144"/>
      <c r="X46" s="144"/>
    </row>
    <row r="47" spans="1:24" ht="18.75" customHeight="1" x14ac:dyDescent="0.15">
      <c r="S47" s="143"/>
      <c r="T47" s="143"/>
      <c r="U47" s="143"/>
      <c r="V47" s="144"/>
      <c r="W47" s="144"/>
      <c r="X47" s="144"/>
    </row>
    <row r="48" spans="1:24" ht="18.75" customHeight="1" x14ac:dyDescent="0.15">
      <c r="S48" s="143"/>
      <c r="T48" s="143"/>
      <c r="U48" s="143"/>
      <c r="V48" s="144"/>
      <c r="W48" s="144"/>
      <c r="X48" s="144"/>
    </row>
    <row r="49" spans="19:24" ht="18.75" customHeight="1" x14ac:dyDescent="0.15">
      <c r="S49" s="143"/>
      <c r="T49" s="143"/>
      <c r="U49" s="143"/>
      <c r="V49" s="144"/>
      <c r="W49" s="144"/>
      <c r="X49" s="144"/>
    </row>
    <row r="50" spans="19:24" ht="18.75" customHeight="1" x14ac:dyDescent="0.15">
      <c r="S50" s="143"/>
      <c r="T50" s="143"/>
      <c r="U50" s="143"/>
      <c r="V50" s="144"/>
      <c r="W50" s="144"/>
      <c r="X50" s="144"/>
    </row>
    <row r="51" spans="19:24" ht="18.75" customHeight="1" x14ac:dyDescent="0.15">
      <c r="S51" s="143"/>
      <c r="T51" s="143"/>
      <c r="U51" s="143"/>
      <c r="V51" s="144"/>
      <c r="W51" s="144"/>
      <c r="X51" s="144"/>
    </row>
    <row r="52" spans="19:24" ht="18.75" customHeight="1" x14ac:dyDescent="0.15">
      <c r="S52" s="143"/>
      <c r="T52" s="143"/>
      <c r="U52" s="143"/>
      <c r="V52" s="144"/>
      <c r="W52" s="144"/>
      <c r="X52" s="144"/>
    </row>
    <row r="53" spans="19:24" ht="18.75" customHeight="1" x14ac:dyDescent="0.15">
      <c r="S53" s="143"/>
      <c r="T53" s="143"/>
      <c r="U53" s="143"/>
      <c r="V53" s="144"/>
      <c r="W53" s="144"/>
      <c r="X53" s="144"/>
    </row>
    <row r="54" spans="19:24" ht="18.75" customHeight="1" x14ac:dyDescent="0.15">
      <c r="S54" s="143"/>
      <c r="T54" s="143"/>
      <c r="U54" s="143"/>
      <c r="V54" s="144"/>
      <c r="W54" s="144"/>
      <c r="X54" s="144"/>
    </row>
    <row r="55" spans="19:24" ht="18.75" customHeight="1" x14ac:dyDescent="0.15">
      <c r="S55" s="143"/>
      <c r="T55" s="143"/>
      <c r="U55" s="143"/>
      <c r="V55" s="144"/>
      <c r="W55" s="144"/>
      <c r="X55" s="144"/>
    </row>
    <row r="56" spans="19:24" ht="18.75" customHeight="1" x14ac:dyDescent="0.15">
      <c r="S56" s="143"/>
      <c r="T56" s="143"/>
      <c r="U56" s="143"/>
      <c r="V56" s="144"/>
      <c r="W56" s="144"/>
      <c r="X56" s="144"/>
    </row>
    <row r="57" spans="19:24" ht="18.75" customHeight="1" x14ac:dyDescent="0.15">
      <c r="S57" s="143"/>
      <c r="T57" s="143"/>
      <c r="U57" s="143"/>
      <c r="V57" s="144"/>
      <c r="W57" s="144"/>
      <c r="X57" s="144"/>
    </row>
    <row r="58" spans="19:24" ht="18.75" customHeight="1" x14ac:dyDescent="0.15">
      <c r="S58" s="143"/>
      <c r="T58" s="143"/>
      <c r="U58" s="143"/>
      <c r="V58" s="144"/>
      <c r="W58" s="144"/>
      <c r="X58" s="144"/>
    </row>
    <row r="59" spans="19:24" ht="18.75" customHeight="1" x14ac:dyDescent="0.15">
      <c r="S59" s="143"/>
      <c r="T59" s="143"/>
      <c r="U59" s="143"/>
      <c r="V59" s="144"/>
      <c r="W59" s="144"/>
      <c r="X59" s="144"/>
    </row>
    <row r="60" spans="19:24" ht="18.75" customHeight="1" x14ac:dyDescent="0.15">
      <c r="S60" s="143"/>
      <c r="T60" s="143"/>
      <c r="U60" s="143"/>
      <c r="V60" s="144"/>
      <c r="W60" s="144"/>
      <c r="X60" s="144"/>
    </row>
    <row r="61" spans="19:24" ht="18.75" customHeight="1" x14ac:dyDescent="0.15">
      <c r="S61" s="143"/>
      <c r="T61" s="143"/>
      <c r="U61" s="143"/>
      <c r="V61" s="144"/>
      <c r="W61" s="144"/>
      <c r="X61" s="144"/>
    </row>
    <row r="62" spans="19:24" ht="18.75" customHeight="1" x14ac:dyDescent="0.15">
      <c r="S62" s="143"/>
      <c r="T62" s="143"/>
      <c r="U62" s="143"/>
      <c r="V62" s="144"/>
      <c r="W62" s="144"/>
      <c r="X62" s="144"/>
    </row>
    <row r="63" spans="19:24" ht="18.75" customHeight="1" x14ac:dyDescent="0.15">
      <c r="S63" s="143"/>
      <c r="T63" s="143"/>
      <c r="U63" s="143"/>
      <c r="V63" s="144"/>
      <c r="W63" s="144"/>
      <c r="X63" s="144"/>
    </row>
    <row r="64" spans="19:24" ht="18.75" customHeight="1" x14ac:dyDescent="0.15">
      <c r="S64" s="143"/>
      <c r="T64" s="143"/>
      <c r="U64" s="143"/>
      <c r="V64" s="144"/>
      <c r="W64" s="144"/>
      <c r="X64" s="144"/>
    </row>
    <row r="65" spans="19:24" ht="18.75" customHeight="1" x14ac:dyDescent="0.15">
      <c r="S65" s="143"/>
      <c r="T65" s="143"/>
      <c r="U65" s="143"/>
      <c r="V65" s="144"/>
      <c r="W65" s="144"/>
      <c r="X65" s="144"/>
    </row>
    <row r="66" spans="19:24" ht="18.75" customHeight="1" x14ac:dyDescent="0.15">
      <c r="S66" s="143"/>
      <c r="T66" s="143"/>
      <c r="U66" s="143"/>
      <c r="V66" s="144"/>
      <c r="W66" s="144"/>
      <c r="X66" s="144"/>
    </row>
    <row r="67" spans="19:24" ht="18.75" customHeight="1" x14ac:dyDescent="0.15">
      <c r="S67" s="143"/>
      <c r="T67" s="143"/>
      <c r="U67" s="143"/>
      <c r="V67" s="144"/>
      <c r="W67" s="144"/>
      <c r="X67" s="144"/>
    </row>
    <row r="68" spans="19:24" ht="18.75" customHeight="1" x14ac:dyDescent="0.15">
      <c r="S68" s="143"/>
      <c r="T68" s="143"/>
      <c r="U68" s="143"/>
      <c r="V68" s="144"/>
      <c r="W68" s="144"/>
      <c r="X68" s="144"/>
    </row>
    <row r="69" spans="19:24" ht="18.75" customHeight="1" x14ac:dyDescent="0.15">
      <c r="S69" s="143"/>
      <c r="T69" s="143"/>
      <c r="U69" s="143"/>
      <c r="V69" s="144"/>
      <c r="W69" s="144"/>
      <c r="X69" s="144"/>
    </row>
    <row r="70" spans="19:24" ht="18.75" customHeight="1" x14ac:dyDescent="0.15">
      <c r="S70" s="143"/>
      <c r="T70" s="143"/>
      <c r="U70" s="143"/>
      <c r="V70" s="144"/>
      <c r="W70" s="144"/>
      <c r="X70" s="144"/>
    </row>
    <row r="71" spans="19:24" ht="18.75" customHeight="1" x14ac:dyDescent="0.15">
      <c r="S71" s="143"/>
      <c r="T71" s="143"/>
      <c r="U71" s="143"/>
      <c r="V71" s="144"/>
      <c r="W71" s="144"/>
      <c r="X71" s="144"/>
    </row>
    <row r="72" spans="19:24" ht="18.75" customHeight="1" x14ac:dyDescent="0.15">
      <c r="S72" s="143"/>
      <c r="T72" s="143"/>
      <c r="U72" s="143"/>
      <c r="V72" s="144"/>
      <c r="W72" s="144"/>
      <c r="X72" s="144"/>
    </row>
    <row r="73" spans="19:24" ht="18.75" customHeight="1" x14ac:dyDescent="0.15">
      <c r="S73" s="143"/>
      <c r="T73" s="143"/>
      <c r="U73" s="143"/>
      <c r="V73" s="144"/>
      <c r="W73" s="144"/>
      <c r="X73" s="144"/>
    </row>
    <row r="74" spans="19:24" ht="18.75" customHeight="1" x14ac:dyDescent="0.15">
      <c r="S74" s="143"/>
      <c r="T74" s="143"/>
      <c r="U74" s="143"/>
      <c r="V74" s="144"/>
      <c r="W74" s="144"/>
      <c r="X74" s="144"/>
    </row>
    <row r="75" spans="19:24" ht="18.75" customHeight="1" x14ac:dyDescent="0.15">
      <c r="S75" s="143"/>
      <c r="T75" s="143"/>
      <c r="U75" s="143"/>
      <c r="V75" s="144"/>
      <c r="W75" s="144"/>
      <c r="X75" s="144"/>
    </row>
    <row r="76" spans="19:24" ht="18.75" customHeight="1" x14ac:dyDescent="0.15">
      <c r="S76" s="143"/>
      <c r="T76" s="143"/>
      <c r="U76" s="143"/>
      <c r="V76" s="144"/>
      <c r="W76" s="144"/>
      <c r="X76" s="144"/>
    </row>
    <row r="77" spans="19:24" ht="18.75" customHeight="1" x14ac:dyDescent="0.15">
      <c r="S77" s="143"/>
      <c r="T77" s="143"/>
      <c r="U77" s="143"/>
      <c r="V77" s="144"/>
      <c r="W77" s="144"/>
      <c r="X77" s="144"/>
    </row>
    <row r="78" spans="19:24" ht="18.75" customHeight="1" x14ac:dyDescent="0.15">
      <c r="S78" s="143"/>
      <c r="T78" s="143"/>
      <c r="U78" s="143"/>
      <c r="V78" s="144"/>
      <c r="W78" s="144"/>
      <c r="X78" s="144"/>
    </row>
    <row r="79" spans="19:24" ht="18.75" customHeight="1" x14ac:dyDescent="0.15">
      <c r="S79" s="143"/>
      <c r="T79" s="143"/>
      <c r="U79" s="143"/>
      <c r="V79" s="144"/>
      <c r="W79" s="144"/>
      <c r="X79" s="144"/>
    </row>
    <row r="80" spans="19:24" ht="18.75" customHeight="1" x14ac:dyDescent="0.15">
      <c r="S80" s="143"/>
      <c r="T80" s="143"/>
      <c r="U80" s="143"/>
      <c r="V80" s="144"/>
      <c r="W80" s="144"/>
      <c r="X80" s="144"/>
    </row>
    <row r="81" spans="19:24" ht="18.75" customHeight="1" x14ac:dyDescent="0.15">
      <c r="S81" s="143"/>
      <c r="T81" s="143"/>
      <c r="U81" s="143"/>
      <c r="V81" s="144"/>
      <c r="W81" s="144"/>
      <c r="X81" s="144"/>
    </row>
    <row r="82" spans="19:24" ht="18.75" customHeight="1" x14ac:dyDescent="0.15">
      <c r="S82" s="143"/>
      <c r="T82" s="143"/>
      <c r="U82" s="143"/>
      <c r="V82" s="144"/>
      <c r="W82" s="144"/>
      <c r="X82" s="144"/>
    </row>
    <row r="83" spans="19:24" ht="18.75" customHeight="1" x14ac:dyDescent="0.15">
      <c r="S83" s="143"/>
      <c r="T83" s="143"/>
      <c r="U83" s="143"/>
      <c r="V83" s="144"/>
      <c r="W83" s="144"/>
      <c r="X83" s="144"/>
    </row>
    <row r="84" spans="19:24" ht="18.75" customHeight="1" x14ac:dyDescent="0.15">
      <c r="S84" s="143"/>
      <c r="T84" s="143"/>
      <c r="U84" s="143"/>
      <c r="V84" s="144"/>
      <c r="W84" s="144"/>
      <c r="X84" s="144"/>
    </row>
    <row r="85" spans="19:24" ht="18.75" customHeight="1" x14ac:dyDescent="0.15">
      <c r="S85" s="143"/>
      <c r="T85" s="143"/>
      <c r="U85" s="143"/>
      <c r="V85" s="144"/>
      <c r="W85" s="144"/>
      <c r="X85" s="144"/>
    </row>
    <row r="86" spans="19:24" ht="18.75" customHeight="1" x14ac:dyDescent="0.15">
      <c r="S86" s="143"/>
      <c r="T86" s="143"/>
      <c r="U86" s="143"/>
      <c r="V86" s="144"/>
      <c r="W86" s="144"/>
      <c r="X86" s="144"/>
    </row>
    <row r="87" spans="19:24" ht="18.75" customHeight="1" x14ac:dyDescent="0.15">
      <c r="S87" s="143"/>
      <c r="T87" s="143"/>
      <c r="U87" s="143"/>
      <c r="V87" s="144"/>
      <c r="W87" s="144"/>
      <c r="X87" s="144"/>
    </row>
    <row r="88" spans="19:24" ht="18.75" customHeight="1" x14ac:dyDescent="0.15">
      <c r="S88" s="143"/>
      <c r="T88" s="143"/>
      <c r="U88" s="143"/>
      <c r="V88" s="144"/>
      <c r="W88" s="144"/>
      <c r="X88" s="144"/>
    </row>
  </sheetData>
  <mergeCells count="16">
    <mergeCell ref="I29:J35"/>
    <mergeCell ref="I36:J40"/>
    <mergeCell ref="A9:A40"/>
    <mergeCell ref="R9:R24"/>
    <mergeCell ref="I8:J8"/>
    <mergeCell ref="K8:L8"/>
    <mergeCell ref="I9:J11"/>
    <mergeCell ref="I12:J28"/>
    <mergeCell ref="A1:B1"/>
    <mergeCell ref="C1:K1"/>
    <mergeCell ref="K2:M2"/>
    <mergeCell ref="R5:V5"/>
    <mergeCell ref="O6:P6"/>
    <mergeCell ref="R6:T7"/>
    <mergeCell ref="A7:E7"/>
    <mergeCell ref="O7:P7"/>
  </mergeCells>
  <phoneticPr fontId="3"/>
  <printOptions horizontalCentered="1" verticalCentered="1"/>
  <pageMargins left="0.39370078740157483" right="0.39370078740157483" top="0.39370078740157483" bottom="0.39370078740157483" header="0.19685039370078741" footer="0.31496062992125984"/>
  <pageSetup paperSize="12"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vt:i4>
      </vt:variant>
    </vt:vector>
  </HeadingPairs>
  <TitlesOfParts>
    <vt:vector size="25" baseType="lpstr">
      <vt:lpstr>キッズ月間(昼・おやつ)</vt:lpstr>
      <vt:lpstr>月間(離乳)</vt:lpstr>
      <vt:lpstr>6月1日(金)</vt:lpstr>
      <vt:lpstr>6月4日(月)</vt:lpstr>
      <vt:lpstr>6月5日(火)</vt:lpstr>
      <vt:lpstr>6月6日(水)</vt:lpstr>
      <vt:lpstr>6月7日(木)</vt:lpstr>
      <vt:lpstr>6月8日(金)</vt:lpstr>
      <vt:lpstr>6月11日(月)</vt:lpstr>
      <vt:lpstr>6月12日(火)</vt:lpstr>
      <vt:lpstr>6月13日(水)</vt:lpstr>
      <vt:lpstr>6月14日(木)</vt:lpstr>
      <vt:lpstr>6月15日(金)</vt:lpstr>
      <vt:lpstr>6月18日(月)</vt:lpstr>
      <vt:lpstr>6月19日(火)</vt:lpstr>
      <vt:lpstr>6月20日(水)</vt:lpstr>
      <vt:lpstr>6月21日(木)</vt:lpstr>
      <vt:lpstr>6月22日(金)</vt:lpstr>
      <vt:lpstr>6月25日(月)</vt:lpstr>
      <vt:lpstr>6月26日(火)</vt:lpstr>
      <vt:lpstr>6月27日(水)</vt:lpstr>
      <vt:lpstr>6月28日(木)</vt:lpstr>
      <vt:lpstr>6月29日(金)</vt:lpstr>
      <vt:lpstr>'キッズ月間(昼・おやつ)'!Print_Area</vt:lpstr>
      <vt:lpstr>'月間(離乳)'!Print_Area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shokuzai</dc:creator>
  <cp:lastModifiedBy>skuld</cp:lastModifiedBy>
  <cp:lastPrinted>2018-05-07T03:10:35Z</cp:lastPrinted>
  <dcterms:created xsi:type="dcterms:W3CDTF">2018-04-17T02:30:20Z</dcterms:created>
  <dcterms:modified xsi:type="dcterms:W3CDTF">2018-05-14T04:25:21Z</dcterms:modified>
</cp:coreProperties>
</file>