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kuld\Desktop\保育園\給食\"/>
    </mc:Choice>
  </mc:AlternateContent>
  <bookViews>
    <workbookView xWindow="0" yWindow="0" windowWidth="15360" windowHeight="8685"/>
  </bookViews>
  <sheets>
    <sheet name="キッズ月間(昼・おやつ)" sheetId="35" r:id="rId1"/>
    <sheet name="8月1日(火)" sheetId="2" r:id="rId2"/>
    <sheet name="8月2日(水)" sheetId="3" r:id="rId3"/>
    <sheet name="8月3日(木)" sheetId="4" r:id="rId4"/>
    <sheet name="8月4日(金)" sheetId="5" r:id="rId5"/>
    <sheet name="8月7日(月)" sheetId="8" r:id="rId6"/>
    <sheet name="8月8日(火)" sheetId="9" r:id="rId7"/>
    <sheet name="8月9日(水)" sheetId="10" r:id="rId8"/>
    <sheet name="8月10日(木)" sheetId="11" r:id="rId9"/>
    <sheet name="8月14日(月)" sheetId="36" r:id="rId10"/>
    <sheet name="8月15日(火)" sheetId="37" r:id="rId11"/>
    <sheet name="8月16日(水)" sheetId="17" r:id="rId12"/>
    <sheet name="8月17日(木)" sheetId="18" r:id="rId13"/>
    <sheet name="8月18日(金)" sheetId="19" r:id="rId14"/>
    <sheet name="8月21日(月)" sheetId="22" r:id="rId15"/>
    <sheet name="8月22日(火)" sheetId="23" r:id="rId16"/>
    <sheet name="8月23日(水)" sheetId="24" r:id="rId17"/>
    <sheet name="8月24日(木)" sheetId="34" r:id="rId18"/>
    <sheet name="8月25日(金)" sheetId="26" r:id="rId19"/>
    <sheet name="8月28日(月)" sheetId="29" r:id="rId20"/>
    <sheet name="8月29日(火)" sheetId="30" r:id="rId21"/>
    <sheet name="8月30日(水)" sheetId="31" r:id="rId22"/>
    <sheet name="8月31日(木)" sheetId="32" r:id="rId23"/>
  </sheets>
  <externalReferences>
    <externalReference r:id="rId24"/>
  </externalReferences>
  <definedNames>
    <definedName name="_xlnm.Print_Area" localSheetId="0">'キッズ月間(昼・おやつ)'!$A$1:$Y$98</definedName>
    <definedName name="_xlnm.Print_Area">#REF!</definedName>
  </definedNames>
  <calcPr calcId="152511"/>
</workbook>
</file>

<file path=xl/calcChain.xml><?xml version="1.0" encoding="utf-8"?>
<calcChain xmlns="http://schemas.openxmlformats.org/spreadsheetml/2006/main">
  <c r="N26" i="37" l="1"/>
  <c r="L26" i="37"/>
  <c r="N25" i="37"/>
  <c r="L25" i="37"/>
  <c r="H25" i="37"/>
  <c r="G25" i="37"/>
  <c r="F25" i="37"/>
  <c r="N24" i="37"/>
  <c r="L24" i="37"/>
  <c r="G24" i="37"/>
  <c r="H24" i="37" s="1"/>
  <c r="F24" i="37"/>
  <c r="N21" i="37"/>
  <c r="L21" i="37"/>
  <c r="N20" i="37"/>
  <c r="L20" i="37"/>
  <c r="N19" i="37"/>
  <c r="L19" i="37"/>
  <c r="G19" i="37"/>
  <c r="H19" i="37" s="1"/>
  <c r="F19" i="37"/>
  <c r="N16" i="37"/>
  <c r="L16" i="37"/>
  <c r="N15" i="37"/>
  <c r="L15" i="37"/>
  <c r="G15" i="37"/>
  <c r="H15" i="37" s="1"/>
  <c r="F15" i="37"/>
  <c r="N14" i="37"/>
  <c r="L14" i="37"/>
  <c r="G14" i="37"/>
  <c r="H14" i="37" s="1"/>
  <c r="F14" i="37"/>
  <c r="N13" i="37"/>
  <c r="L13" i="37"/>
  <c r="G13" i="37"/>
  <c r="H13" i="37" s="1"/>
  <c r="F13" i="37"/>
  <c r="N12" i="37"/>
  <c r="L12" i="37"/>
  <c r="G12" i="37"/>
  <c r="H12" i="37" s="1"/>
  <c r="F12" i="37"/>
  <c r="N9" i="37"/>
  <c r="L9" i="37"/>
  <c r="G31" i="36"/>
  <c r="H31" i="36" s="1"/>
  <c r="F31" i="36"/>
  <c r="N28" i="36"/>
  <c r="L28" i="36"/>
  <c r="N27" i="36"/>
  <c r="L27" i="36"/>
  <c r="G27" i="36"/>
  <c r="H27" i="36" s="1"/>
  <c r="F27" i="36"/>
  <c r="N26" i="36"/>
  <c r="L26" i="36"/>
  <c r="H26" i="36"/>
  <c r="G26" i="36"/>
  <c r="F26" i="36"/>
  <c r="N23" i="36"/>
  <c r="L23" i="36"/>
  <c r="N22" i="36"/>
  <c r="L22" i="36"/>
  <c r="G22" i="36"/>
  <c r="H22" i="36" s="1"/>
  <c r="F22" i="36"/>
  <c r="N21" i="36"/>
  <c r="L21" i="36"/>
  <c r="H21" i="36"/>
  <c r="G21" i="36"/>
  <c r="F21" i="36"/>
  <c r="N18" i="36"/>
  <c r="L18" i="36"/>
  <c r="N17" i="36"/>
  <c r="L17" i="36"/>
  <c r="N16" i="36"/>
  <c r="L16" i="36"/>
  <c r="N15" i="36"/>
  <c r="L15" i="36"/>
  <c r="G15" i="36"/>
  <c r="H15" i="36" s="1"/>
  <c r="F15" i="36"/>
  <c r="N14" i="36"/>
  <c r="L14" i="36"/>
  <c r="H14" i="36"/>
  <c r="G14" i="36"/>
  <c r="F14" i="36"/>
  <c r="N13" i="36"/>
  <c r="L13" i="36"/>
  <c r="G13" i="36"/>
  <c r="H13" i="36" s="1"/>
  <c r="F13" i="36"/>
  <c r="N12" i="36"/>
  <c r="L12" i="36"/>
  <c r="H12" i="36"/>
  <c r="G12" i="36"/>
  <c r="F12" i="36"/>
  <c r="N9" i="36"/>
  <c r="L9" i="36"/>
  <c r="W86" i="35" l="1"/>
  <c r="W85" i="35"/>
  <c r="F85" i="35"/>
  <c r="E85" i="35"/>
  <c r="W84" i="35"/>
  <c r="H84" i="35"/>
  <c r="H85" i="35" s="1"/>
  <c r="G84" i="35"/>
  <c r="G85" i="35" s="1"/>
  <c r="F84" i="35"/>
  <c r="E84" i="35"/>
  <c r="D84" i="35"/>
  <c r="D85" i="35" s="1"/>
  <c r="W83" i="35"/>
  <c r="W82" i="35"/>
  <c r="W81" i="35"/>
  <c r="J81" i="35"/>
  <c r="W80" i="35"/>
  <c r="J80" i="35"/>
  <c r="W79" i="35"/>
  <c r="J79" i="35"/>
  <c r="W78" i="35"/>
  <c r="J78" i="35"/>
  <c r="W77" i="35"/>
  <c r="J77" i="35"/>
  <c r="W76" i="35"/>
  <c r="J76" i="35"/>
  <c r="W75" i="35"/>
  <c r="J75" i="35"/>
  <c r="W74" i="35"/>
  <c r="J74" i="35"/>
  <c r="W73" i="35"/>
  <c r="J73" i="35"/>
  <c r="W72" i="35"/>
  <c r="J72" i="35"/>
  <c r="W71" i="35"/>
  <c r="J71" i="35"/>
  <c r="W70" i="35"/>
  <c r="J70" i="35"/>
  <c r="W69" i="35"/>
  <c r="J69" i="35"/>
  <c r="W68" i="35"/>
  <c r="J68" i="35"/>
  <c r="W67" i="35"/>
  <c r="J67" i="35"/>
  <c r="W66" i="35"/>
  <c r="J66" i="35"/>
  <c r="W65" i="35"/>
  <c r="J65" i="35"/>
  <c r="W64" i="35"/>
  <c r="J64" i="35"/>
  <c r="W63" i="35"/>
  <c r="J63" i="35"/>
  <c r="W62" i="35"/>
  <c r="J62" i="35"/>
  <c r="W61" i="35"/>
  <c r="J61" i="35"/>
  <c r="W60" i="35"/>
  <c r="J60" i="35"/>
  <c r="W59" i="35"/>
  <c r="J59" i="35"/>
  <c r="W58" i="35"/>
  <c r="J58" i="35"/>
  <c r="W57" i="35"/>
  <c r="J57" i="35"/>
  <c r="W56" i="35"/>
  <c r="J56" i="35"/>
  <c r="W55" i="35"/>
  <c r="J55" i="35"/>
  <c r="W54" i="35"/>
  <c r="J54" i="35"/>
  <c r="W53" i="35"/>
  <c r="J53" i="35"/>
  <c r="W52" i="35"/>
  <c r="J52" i="35"/>
  <c r="W51" i="35"/>
  <c r="J51" i="35"/>
  <c r="W50" i="35"/>
  <c r="J50" i="35"/>
  <c r="W49" i="35"/>
  <c r="J49" i="35"/>
  <c r="W48" i="35"/>
  <c r="J48" i="35"/>
  <c r="W47" i="35"/>
  <c r="J47" i="35"/>
  <c r="W46" i="35"/>
  <c r="J46" i="35"/>
  <c r="W45" i="35"/>
  <c r="J45" i="35"/>
  <c r="W44" i="35"/>
  <c r="J44" i="35"/>
  <c r="W43" i="35"/>
  <c r="J43" i="35"/>
  <c r="W42" i="35"/>
  <c r="J42" i="35"/>
  <c r="W41" i="35"/>
  <c r="J41" i="35"/>
  <c r="W40" i="35"/>
  <c r="J40" i="35"/>
  <c r="W39" i="35"/>
  <c r="J39" i="35"/>
  <c r="W38" i="35"/>
  <c r="J38" i="35"/>
  <c r="W37" i="35"/>
  <c r="J37" i="35"/>
  <c r="W36" i="35"/>
  <c r="J36" i="35"/>
  <c r="W35" i="35"/>
  <c r="J35" i="35"/>
  <c r="W34" i="35"/>
  <c r="J34" i="35"/>
  <c r="W33" i="35"/>
  <c r="J33" i="35"/>
  <c r="W32" i="35"/>
  <c r="J32" i="35"/>
  <c r="W31" i="35"/>
  <c r="J31" i="35"/>
  <c r="W30" i="35"/>
  <c r="J30" i="35"/>
  <c r="W29" i="35"/>
  <c r="J29" i="35"/>
  <c r="W28" i="35"/>
  <c r="J28" i="35"/>
  <c r="W27" i="35"/>
  <c r="J27" i="35"/>
  <c r="W26" i="35"/>
  <c r="J26" i="35"/>
  <c r="W25" i="35"/>
  <c r="J25" i="35"/>
  <c r="W24" i="35"/>
  <c r="J24" i="35"/>
  <c r="W23" i="35"/>
  <c r="J23" i="35"/>
  <c r="W22" i="35"/>
  <c r="J22" i="35"/>
  <c r="W21" i="35"/>
  <c r="J21" i="35"/>
  <c r="W20" i="35"/>
  <c r="J20" i="35"/>
  <c r="W19" i="35"/>
  <c r="J19" i="35"/>
  <c r="W18" i="35"/>
  <c r="J18" i="35"/>
  <c r="W17" i="35"/>
  <c r="J17" i="35"/>
  <c r="W16" i="35"/>
  <c r="J16" i="35"/>
  <c r="W15" i="35"/>
  <c r="J15" i="35"/>
  <c r="W14" i="35"/>
  <c r="J14" i="35"/>
  <c r="W13" i="35"/>
  <c r="J13" i="35"/>
  <c r="W12" i="35"/>
  <c r="J12" i="35"/>
  <c r="W11" i="35"/>
  <c r="J11" i="35"/>
  <c r="W10" i="35"/>
  <c r="J10" i="35"/>
  <c r="W9" i="35"/>
  <c r="J9" i="35"/>
  <c r="W8" i="35"/>
  <c r="J8" i="35"/>
  <c r="W7" i="35"/>
  <c r="J7" i="35"/>
  <c r="N26" i="30" l="1"/>
  <c r="L26" i="30"/>
  <c r="N25" i="30"/>
  <c r="L25" i="30"/>
  <c r="N24" i="30"/>
  <c r="L24" i="30"/>
  <c r="N26" i="2"/>
  <c r="L26" i="2"/>
  <c r="N25" i="2"/>
  <c r="L25" i="2"/>
  <c r="N24" i="2"/>
  <c r="L24" i="2"/>
  <c r="L9" i="2"/>
  <c r="N9" i="2"/>
  <c r="F12" i="2"/>
  <c r="G12" i="2"/>
  <c r="H12" i="2" s="1"/>
  <c r="L12" i="2"/>
  <c r="N12" i="2"/>
  <c r="F13" i="2"/>
  <c r="G13" i="2"/>
  <c r="H13" i="2"/>
  <c r="L13" i="2"/>
  <c r="N13" i="2"/>
  <c r="F14" i="2"/>
  <c r="G14" i="2"/>
  <c r="H14" i="2" s="1"/>
  <c r="L14" i="2"/>
  <c r="N14" i="2"/>
  <c r="F15" i="2"/>
  <c r="G15" i="2"/>
  <c r="H15" i="2" s="1"/>
  <c r="L15" i="2"/>
  <c r="N15" i="2"/>
  <c r="F16" i="2"/>
  <c r="G16" i="2"/>
  <c r="H16" i="2" s="1"/>
  <c r="L16" i="2"/>
  <c r="N16" i="2"/>
  <c r="F19" i="2"/>
  <c r="G19" i="2"/>
  <c r="H19" i="2"/>
  <c r="L19" i="2"/>
  <c r="N19" i="2"/>
  <c r="L20" i="2"/>
  <c r="N20" i="2"/>
  <c r="L21" i="2"/>
  <c r="N21" i="2"/>
  <c r="F24" i="2"/>
  <c r="G24" i="2"/>
  <c r="H24" i="2" s="1"/>
  <c r="F25" i="2"/>
  <c r="G25" i="2"/>
  <c r="H25" i="2" s="1"/>
  <c r="L32" i="32"/>
  <c r="N32" i="32"/>
  <c r="G32" i="32"/>
  <c r="H32" i="32" s="1"/>
  <c r="F32" i="32"/>
  <c r="L29" i="32"/>
  <c r="N29" i="32"/>
  <c r="L28" i="32"/>
  <c r="N28" i="32"/>
  <c r="G29" i="32"/>
  <c r="H29" i="32" s="1"/>
  <c r="F29" i="32"/>
  <c r="G28" i="32"/>
  <c r="H28" i="32" s="1"/>
  <c r="F28" i="32"/>
  <c r="L25" i="32"/>
  <c r="N25" i="32"/>
  <c r="L24" i="32"/>
  <c r="N24" i="32"/>
  <c r="L23" i="32"/>
  <c r="N23" i="32"/>
  <c r="L22" i="32"/>
  <c r="N22" i="32"/>
  <c r="G24" i="32"/>
  <c r="H24" i="32" s="1"/>
  <c r="F24" i="32"/>
  <c r="G23" i="32"/>
  <c r="F23" i="32"/>
  <c r="H23" i="32"/>
  <c r="G22" i="32"/>
  <c r="F22" i="32"/>
  <c r="H22" i="32"/>
  <c r="G15" i="32"/>
  <c r="H15" i="32" s="1"/>
  <c r="F15" i="32"/>
  <c r="L16" i="32"/>
  <c r="N16" i="32"/>
  <c r="L15" i="32"/>
  <c r="N15" i="32"/>
  <c r="L14" i="32"/>
  <c r="N14" i="32"/>
  <c r="L13" i="32"/>
  <c r="N13" i="32"/>
  <c r="G14" i="32"/>
  <c r="H14" i="32" s="1"/>
  <c r="F14" i="32"/>
  <c r="L12" i="32"/>
  <c r="N12" i="32"/>
  <c r="G13" i="32"/>
  <c r="H13" i="32" s="1"/>
  <c r="F13" i="32"/>
  <c r="G12" i="32"/>
  <c r="H12" i="32" s="1"/>
  <c r="F12" i="32"/>
  <c r="L9" i="32"/>
  <c r="N9" i="32"/>
  <c r="L25" i="31"/>
  <c r="N25" i="31"/>
  <c r="L24" i="31"/>
  <c r="N24" i="31"/>
  <c r="G25" i="31"/>
  <c r="H25" i="31" s="1"/>
  <c r="F25" i="31"/>
  <c r="G24" i="31"/>
  <c r="H24" i="31" s="1"/>
  <c r="F24" i="31"/>
  <c r="L21" i="31"/>
  <c r="N21" i="31"/>
  <c r="L20" i="31"/>
  <c r="N20" i="31"/>
  <c r="L19" i="31"/>
  <c r="N19" i="31"/>
  <c r="L18" i="31"/>
  <c r="N18" i="31"/>
  <c r="L17" i="31"/>
  <c r="N17" i="31"/>
  <c r="G20" i="31"/>
  <c r="H20" i="31" s="1"/>
  <c r="F20" i="31"/>
  <c r="G19" i="31"/>
  <c r="H19" i="31" s="1"/>
  <c r="F19" i="31"/>
  <c r="G18" i="31"/>
  <c r="H18" i="31" s="1"/>
  <c r="F18" i="31"/>
  <c r="G17" i="31"/>
  <c r="H17" i="31" s="1"/>
  <c r="F17" i="31"/>
  <c r="G13" i="31"/>
  <c r="F13" i="31"/>
  <c r="H13" i="31"/>
  <c r="L14" i="31"/>
  <c r="N14" i="31"/>
  <c r="L13" i="31"/>
  <c r="N13" i="31"/>
  <c r="L12" i="31"/>
  <c r="N12" i="31"/>
  <c r="G12" i="31"/>
  <c r="H12" i="31" s="1"/>
  <c r="F12" i="31"/>
  <c r="G9" i="31"/>
  <c r="H9" i="31"/>
  <c r="F9" i="31"/>
  <c r="L9" i="31"/>
  <c r="N9" i="31"/>
  <c r="G25" i="30"/>
  <c r="H25" i="30" s="1"/>
  <c r="F25" i="30"/>
  <c r="G24" i="30"/>
  <c r="H24" i="30" s="1"/>
  <c r="F24" i="30"/>
  <c r="L21" i="30"/>
  <c r="N21" i="30"/>
  <c r="L20" i="30"/>
  <c r="N20" i="30"/>
  <c r="L19" i="30"/>
  <c r="N19" i="30"/>
  <c r="G19" i="30"/>
  <c r="H19" i="30" s="1"/>
  <c r="F19" i="30"/>
  <c r="L16" i="30"/>
  <c r="N16" i="30"/>
  <c r="G16" i="30"/>
  <c r="H16" i="30"/>
  <c r="F16" i="30"/>
  <c r="G15" i="30"/>
  <c r="H15" i="30" s="1"/>
  <c r="F15" i="30"/>
  <c r="G14" i="30"/>
  <c r="H14" i="30" s="1"/>
  <c r="F14" i="30"/>
  <c r="L15" i="30"/>
  <c r="N15" i="30"/>
  <c r="L14" i="30"/>
  <c r="N14" i="30"/>
  <c r="L13" i="30"/>
  <c r="N13" i="30"/>
  <c r="L12" i="30"/>
  <c r="N12" i="30"/>
  <c r="G13" i="30"/>
  <c r="H13" i="30" s="1"/>
  <c r="F13" i="30"/>
  <c r="G12" i="30"/>
  <c r="H12" i="30"/>
  <c r="F12" i="30"/>
  <c r="L9" i="30"/>
  <c r="N9" i="30"/>
  <c r="G31" i="29"/>
  <c r="H31" i="29" s="1"/>
  <c r="F31" i="29"/>
  <c r="L28" i="29"/>
  <c r="N28" i="29"/>
  <c r="L27" i="29"/>
  <c r="N27" i="29"/>
  <c r="L26" i="29"/>
  <c r="N26" i="29"/>
  <c r="G27" i="29"/>
  <c r="H27" i="29" s="1"/>
  <c r="F27" i="29"/>
  <c r="G26" i="29"/>
  <c r="H26" i="29" s="1"/>
  <c r="F26" i="29"/>
  <c r="L23" i="29"/>
  <c r="N23" i="29"/>
  <c r="L22" i="29"/>
  <c r="N22" i="29"/>
  <c r="L21" i="29"/>
  <c r="N21" i="29"/>
  <c r="G22" i="29"/>
  <c r="H22" i="29" s="1"/>
  <c r="F22" i="29"/>
  <c r="G21" i="29"/>
  <c r="H21" i="29"/>
  <c r="F21" i="29"/>
  <c r="G15" i="29"/>
  <c r="H15" i="29" s="1"/>
  <c r="F15" i="29"/>
  <c r="L18" i="29"/>
  <c r="N18" i="29"/>
  <c r="L17" i="29"/>
  <c r="N17" i="29"/>
  <c r="L16" i="29"/>
  <c r="N16" i="29"/>
  <c r="L15" i="29"/>
  <c r="N15" i="29"/>
  <c r="L14" i="29"/>
  <c r="N14" i="29"/>
  <c r="G14" i="29"/>
  <c r="H14" i="29" s="1"/>
  <c r="F14" i="29"/>
  <c r="L13" i="29"/>
  <c r="N13" i="29"/>
  <c r="L12" i="29"/>
  <c r="N12" i="29"/>
  <c r="G13" i="29"/>
  <c r="H13" i="29" s="1"/>
  <c r="F13" i="29"/>
  <c r="G12" i="29"/>
  <c r="H12" i="29"/>
  <c r="F12" i="29"/>
  <c r="L9" i="29"/>
  <c r="N9" i="29"/>
  <c r="G32" i="26"/>
  <c r="H32" i="26" s="1"/>
  <c r="F32" i="26"/>
  <c r="L29" i="26"/>
  <c r="N29" i="26"/>
  <c r="L28" i="26"/>
  <c r="N28" i="26"/>
  <c r="L27" i="26"/>
  <c r="N27" i="26"/>
  <c r="G28" i="26"/>
  <c r="H28" i="26" s="1"/>
  <c r="F28" i="26"/>
  <c r="G27" i="26"/>
  <c r="H27" i="26"/>
  <c r="F27" i="26"/>
  <c r="L24" i="26"/>
  <c r="N24" i="26"/>
  <c r="L23" i="26"/>
  <c r="N23" i="26"/>
  <c r="L22" i="26"/>
  <c r="N22" i="26"/>
  <c r="L21" i="26"/>
  <c r="N21" i="26"/>
  <c r="G22" i="26"/>
  <c r="F22" i="26"/>
  <c r="H22" i="26"/>
  <c r="G21" i="26"/>
  <c r="H21" i="26" s="1"/>
  <c r="F21" i="26"/>
  <c r="L18" i="26"/>
  <c r="N18" i="26"/>
  <c r="L17" i="26"/>
  <c r="N17" i="26"/>
  <c r="L16" i="26"/>
  <c r="N16" i="26"/>
  <c r="L15" i="26"/>
  <c r="N15" i="26"/>
  <c r="G15" i="26"/>
  <c r="H15" i="26" s="1"/>
  <c r="F15" i="26"/>
  <c r="G14" i="26"/>
  <c r="H14" i="26" s="1"/>
  <c r="F14" i="26"/>
  <c r="G13" i="26"/>
  <c r="H13" i="26" s="1"/>
  <c r="F13" i="26"/>
  <c r="L14" i="26"/>
  <c r="N14" i="26"/>
  <c r="L13" i="26"/>
  <c r="N13" i="26"/>
  <c r="L12" i="26"/>
  <c r="N12" i="26"/>
  <c r="G12" i="26"/>
  <c r="H12" i="26" s="1"/>
  <c r="F12" i="26"/>
  <c r="G9" i="26"/>
  <c r="H9" i="26" s="1"/>
  <c r="F9" i="26"/>
  <c r="L9" i="26"/>
  <c r="N9" i="26"/>
  <c r="G32" i="24"/>
  <c r="H32" i="24" s="1"/>
  <c r="F32" i="24"/>
  <c r="L29" i="24"/>
  <c r="N29" i="24"/>
  <c r="L28" i="24"/>
  <c r="N28" i="24"/>
  <c r="G29" i="24"/>
  <c r="H29" i="24" s="1"/>
  <c r="F29" i="24"/>
  <c r="G28" i="24"/>
  <c r="F28" i="24"/>
  <c r="H28" i="24"/>
  <c r="L25" i="24"/>
  <c r="N25" i="24"/>
  <c r="L24" i="24"/>
  <c r="N24" i="24"/>
  <c r="L23" i="24"/>
  <c r="N23" i="24"/>
  <c r="L22" i="24"/>
  <c r="N22" i="24"/>
  <c r="G24" i="24"/>
  <c r="F24" i="24"/>
  <c r="H24" i="24"/>
  <c r="G23" i="24"/>
  <c r="H23" i="24" s="1"/>
  <c r="F23" i="24"/>
  <c r="G22" i="24"/>
  <c r="H22" i="24" s="1"/>
  <c r="F22" i="24"/>
  <c r="L19" i="24"/>
  <c r="N19" i="24"/>
  <c r="L18" i="24"/>
  <c r="N18" i="24"/>
  <c r="L17" i="24"/>
  <c r="N17" i="24"/>
  <c r="G14" i="24"/>
  <c r="H14" i="24" s="1"/>
  <c r="F14" i="24"/>
  <c r="G13" i="24"/>
  <c r="H13" i="24" s="1"/>
  <c r="F13" i="24"/>
  <c r="L16" i="24"/>
  <c r="N16" i="24"/>
  <c r="L15" i="24"/>
  <c r="N15" i="24"/>
  <c r="L14" i="24"/>
  <c r="N14" i="24"/>
  <c r="L13" i="24"/>
  <c r="N13" i="24"/>
  <c r="L12" i="24"/>
  <c r="N12" i="24"/>
  <c r="G12" i="24"/>
  <c r="H12" i="24" s="1"/>
  <c r="F12" i="24"/>
  <c r="L9" i="24"/>
  <c r="N9" i="24"/>
  <c r="L28" i="23"/>
  <c r="N28" i="23"/>
  <c r="L27" i="23"/>
  <c r="N27" i="23"/>
  <c r="L26" i="23"/>
  <c r="N26" i="23"/>
  <c r="G27" i="23"/>
  <c r="H27" i="23" s="1"/>
  <c r="F27" i="23"/>
  <c r="G26" i="23"/>
  <c r="H26" i="23"/>
  <c r="F26" i="23"/>
  <c r="L23" i="23"/>
  <c r="N23" i="23"/>
  <c r="L22" i="23"/>
  <c r="N22" i="23"/>
  <c r="L21" i="23"/>
  <c r="N21" i="23"/>
  <c r="L20" i="23"/>
  <c r="N20" i="23"/>
  <c r="G22" i="23"/>
  <c r="H22" i="23" s="1"/>
  <c r="F22" i="23"/>
  <c r="G21" i="23"/>
  <c r="H21" i="23" s="1"/>
  <c r="F21" i="23"/>
  <c r="G20" i="23"/>
  <c r="H20" i="23" s="1"/>
  <c r="F20" i="23"/>
  <c r="G16" i="23"/>
  <c r="H16" i="23" s="1"/>
  <c r="F16" i="23"/>
  <c r="L17" i="23"/>
  <c r="N17" i="23"/>
  <c r="L16" i="23"/>
  <c r="N16" i="23"/>
  <c r="L15" i="23"/>
  <c r="N15" i="23"/>
  <c r="L14" i="23"/>
  <c r="N14" i="23"/>
  <c r="L13" i="23"/>
  <c r="N13" i="23"/>
  <c r="L12" i="23"/>
  <c r="N12" i="23"/>
  <c r="G15" i="23"/>
  <c r="H15" i="23" s="1"/>
  <c r="F15" i="23"/>
  <c r="G14" i="23"/>
  <c r="H14" i="23" s="1"/>
  <c r="F14" i="23"/>
  <c r="G13" i="23"/>
  <c r="H13" i="23" s="1"/>
  <c r="F13" i="23"/>
  <c r="G12" i="23"/>
  <c r="H12" i="23"/>
  <c r="F12" i="23"/>
  <c r="L9" i="23"/>
  <c r="N9" i="23"/>
  <c r="G26" i="22"/>
  <c r="H26" i="22" s="1"/>
  <c r="F26" i="22"/>
  <c r="L22" i="22"/>
  <c r="N22" i="22"/>
  <c r="L21" i="22"/>
  <c r="N21" i="22"/>
  <c r="L20" i="22"/>
  <c r="N20" i="22"/>
  <c r="L19" i="22"/>
  <c r="N19" i="22"/>
  <c r="G21" i="22"/>
  <c r="H21" i="22"/>
  <c r="F21" i="22"/>
  <c r="G20" i="22"/>
  <c r="H20" i="22" s="1"/>
  <c r="F20" i="22"/>
  <c r="G19" i="22"/>
  <c r="H19" i="22" s="1"/>
  <c r="F19" i="22"/>
  <c r="L16" i="22"/>
  <c r="N16" i="22"/>
  <c r="L15" i="22"/>
  <c r="N15" i="22"/>
  <c r="L14" i="22"/>
  <c r="N14" i="22"/>
  <c r="L13" i="22"/>
  <c r="N13" i="22"/>
  <c r="L12" i="22"/>
  <c r="N12" i="22"/>
  <c r="L11" i="22"/>
  <c r="N11" i="22"/>
  <c r="L10" i="22"/>
  <c r="N10" i="22"/>
  <c r="L9" i="22"/>
  <c r="N9" i="22"/>
  <c r="G14" i="22"/>
  <c r="H14" i="22" s="1"/>
  <c r="F14" i="22"/>
  <c r="G13" i="22"/>
  <c r="H13" i="22"/>
  <c r="F13" i="22"/>
  <c r="G12" i="22"/>
  <c r="F12" i="22"/>
  <c r="H12" i="22"/>
  <c r="G11" i="22"/>
  <c r="H11" i="22"/>
  <c r="F11" i="22"/>
  <c r="G10" i="22"/>
  <c r="H10" i="22" s="1"/>
  <c r="F10" i="22"/>
  <c r="G9" i="22"/>
  <c r="H9" i="22" s="1"/>
  <c r="F9" i="22"/>
  <c r="L31" i="19"/>
  <c r="N31" i="19"/>
  <c r="L30" i="19"/>
  <c r="N30" i="19"/>
  <c r="G30" i="19"/>
  <c r="H30" i="19" s="1"/>
  <c r="F30" i="19"/>
  <c r="L26" i="19"/>
  <c r="N26" i="19"/>
  <c r="G26" i="19"/>
  <c r="H26" i="19"/>
  <c r="F26" i="19"/>
  <c r="L17" i="19"/>
  <c r="N17" i="19"/>
  <c r="G19" i="19"/>
  <c r="H19" i="19" s="1"/>
  <c r="F19" i="19"/>
  <c r="G18" i="19"/>
  <c r="H18" i="19" s="1"/>
  <c r="F18" i="19"/>
  <c r="G17" i="19"/>
  <c r="H17" i="19"/>
  <c r="F17" i="19"/>
  <c r="L12" i="19"/>
  <c r="N12" i="19"/>
  <c r="L11" i="19"/>
  <c r="N11" i="19"/>
  <c r="L10" i="19"/>
  <c r="N10" i="19"/>
  <c r="L9" i="19"/>
  <c r="N9" i="19"/>
  <c r="G14" i="19"/>
  <c r="H14" i="19" s="1"/>
  <c r="F14" i="19"/>
  <c r="G13" i="19"/>
  <c r="H13" i="19" s="1"/>
  <c r="F13" i="19"/>
  <c r="G12" i="19"/>
  <c r="H12" i="19"/>
  <c r="F12" i="19"/>
  <c r="G11" i="19"/>
  <c r="H11" i="19" s="1"/>
  <c r="F11" i="19"/>
  <c r="G10" i="19"/>
  <c r="H10" i="19"/>
  <c r="F10" i="19"/>
  <c r="G9" i="19"/>
  <c r="H9" i="19" s="1"/>
  <c r="F9" i="19"/>
  <c r="G22" i="18"/>
  <c r="H22" i="18"/>
  <c r="F22" i="18"/>
  <c r="L19" i="18"/>
  <c r="N19" i="18"/>
  <c r="L18" i="18"/>
  <c r="N18" i="18"/>
  <c r="L17" i="18"/>
  <c r="N17" i="18"/>
  <c r="L16" i="18"/>
  <c r="N16" i="18"/>
  <c r="G18" i="18"/>
  <c r="H18" i="18" s="1"/>
  <c r="F18" i="18"/>
  <c r="G17" i="18"/>
  <c r="H17" i="18" s="1"/>
  <c r="F17" i="18"/>
  <c r="G16" i="18"/>
  <c r="H16" i="18" s="1"/>
  <c r="F16" i="18"/>
  <c r="G13" i="18"/>
  <c r="H13" i="18" s="1"/>
  <c r="F13" i="18"/>
  <c r="G12" i="18"/>
  <c r="H12" i="18" s="1"/>
  <c r="F12" i="18"/>
  <c r="L12" i="18"/>
  <c r="N12" i="18"/>
  <c r="L11" i="18"/>
  <c r="N11" i="18"/>
  <c r="G11" i="18"/>
  <c r="H11" i="18" s="1"/>
  <c r="F11" i="18"/>
  <c r="L10" i="18"/>
  <c r="N10" i="18"/>
  <c r="G10" i="18"/>
  <c r="F10" i="18"/>
  <c r="H10" i="18"/>
  <c r="G9" i="18"/>
  <c r="H9" i="18" s="1"/>
  <c r="F9" i="18"/>
  <c r="L9" i="18"/>
  <c r="N9" i="18"/>
  <c r="L24" i="17"/>
  <c r="N24" i="17"/>
  <c r="L23" i="17"/>
  <c r="N23" i="17"/>
  <c r="G24" i="17"/>
  <c r="H24" i="17" s="1"/>
  <c r="F24" i="17"/>
  <c r="G23" i="17"/>
  <c r="H23" i="17"/>
  <c r="F23" i="17"/>
  <c r="L20" i="17"/>
  <c r="N20" i="17"/>
  <c r="L19" i="17"/>
  <c r="N19" i="17"/>
  <c r="L18" i="17"/>
  <c r="N18" i="17"/>
  <c r="L17" i="17"/>
  <c r="N17" i="17"/>
  <c r="G20" i="17"/>
  <c r="H20" i="17" s="1"/>
  <c r="F20" i="17"/>
  <c r="G19" i="17"/>
  <c r="H19" i="17" s="1"/>
  <c r="F19" i="17"/>
  <c r="G18" i="17"/>
  <c r="H18" i="17" s="1"/>
  <c r="F18" i="17"/>
  <c r="G17" i="17"/>
  <c r="H17" i="17"/>
  <c r="F17" i="17"/>
  <c r="G13" i="17"/>
  <c r="H13" i="17" s="1"/>
  <c r="F13" i="17"/>
  <c r="L14" i="17"/>
  <c r="N14" i="17"/>
  <c r="L13" i="17"/>
  <c r="N13" i="17"/>
  <c r="L12" i="17"/>
  <c r="N12" i="17"/>
  <c r="G12" i="17"/>
  <c r="H12" i="17" s="1"/>
  <c r="F12" i="17"/>
  <c r="G9" i="17"/>
  <c r="H9" i="17" s="1"/>
  <c r="F9" i="17"/>
  <c r="L9" i="17"/>
  <c r="N9" i="17"/>
  <c r="L29" i="11"/>
  <c r="N29" i="11"/>
  <c r="L28" i="11"/>
  <c r="N28" i="11"/>
  <c r="G29" i="11"/>
  <c r="H29" i="11" s="1"/>
  <c r="F29" i="11"/>
  <c r="G28" i="11"/>
  <c r="F28" i="11"/>
  <c r="H28" i="11"/>
  <c r="L24" i="11"/>
  <c r="N24" i="11"/>
  <c r="L23" i="11"/>
  <c r="N23" i="11"/>
  <c r="L22" i="11"/>
  <c r="N22" i="11"/>
  <c r="L21" i="11"/>
  <c r="N21" i="11"/>
  <c r="G25" i="11"/>
  <c r="H25" i="11" s="1"/>
  <c r="F25" i="11"/>
  <c r="G24" i="11"/>
  <c r="H24" i="11" s="1"/>
  <c r="F24" i="11"/>
  <c r="G23" i="11"/>
  <c r="F23" i="11"/>
  <c r="H23" i="11"/>
  <c r="G22" i="11"/>
  <c r="H22" i="11" s="1"/>
  <c r="F22" i="11"/>
  <c r="G21" i="11"/>
  <c r="H21" i="11" s="1"/>
  <c r="F21" i="11"/>
  <c r="L18" i="11"/>
  <c r="N18" i="11"/>
  <c r="L17" i="11"/>
  <c r="N17" i="11"/>
  <c r="L16" i="11"/>
  <c r="N16" i="11"/>
  <c r="L15" i="11"/>
  <c r="N15" i="11"/>
  <c r="L14" i="11"/>
  <c r="N14" i="11"/>
  <c r="G13" i="11"/>
  <c r="H13" i="11" s="1"/>
  <c r="F13" i="11"/>
  <c r="L13" i="11"/>
  <c r="N13" i="11"/>
  <c r="L12" i="11"/>
  <c r="N12" i="11"/>
  <c r="G12" i="11"/>
  <c r="H12" i="11" s="1"/>
  <c r="F12" i="11"/>
  <c r="L9" i="11"/>
  <c r="N9" i="11"/>
  <c r="G32" i="10"/>
  <c r="H32" i="10" s="1"/>
  <c r="F32" i="10"/>
  <c r="L29" i="10"/>
  <c r="N29" i="10"/>
  <c r="L28" i="10"/>
  <c r="N28" i="10"/>
  <c r="G29" i="10"/>
  <c r="H29" i="10" s="1"/>
  <c r="F29" i="10"/>
  <c r="G28" i="10"/>
  <c r="H28" i="10" s="1"/>
  <c r="F28" i="10"/>
  <c r="L25" i="10"/>
  <c r="N25" i="10"/>
  <c r="L24" i="10"/>
  <c r="N24" i="10"/>
  <c r="L23" i="10"/>
  <c r="N23" i="10"/>
  <c r="L22" i="10"/>
  <c r="N22" i="10"/>
  <c r="G24" i="10"/>
  <c r="H24" i="10" s="1"/>
  <c r="F24" i="10"/>
  <c r="G23" i="10"/>
  <c r="H23" i="10" s="1"/>
  <c r="F23" i="10"/>
  <c r="G22" i="10"/>
  <c r="H22" i="10" s="1"/>
  <c r="F22" i="10"/>
  <c r="L19" i="10"/>
  <c r="N19" i="10"/>
  <c r="L18" i="10"/>
  <c r="N18" i="10"/>
  <c r="L17" i="10"/>
  <c r="N17" i="10"/>
  <c r="G14" i="10"/>
  <c r="H14" i="10" s="1"/>
  <c r="F14" i="10"/>
  <c r="G13" i="10"/>
  <c r="H13" i="10" s="1"/>
  <c r="F13" i="10"/>
  <c r="L16" i="10"/>
  <c r="N16" i="10"/>
  <c r="L15" i="10"/>
  <c r="N15" i="10"/>
  <c r="L14" i="10"/>
  <c r="N14" i="10"/>
  <c r="L13" i="10"/>
  <c r="N13" i="10"/>
  <c r="L12" i="10"/>
  <c r="N12" i="10"/>
  <c r="G12" i="10"/>
  <c r="H12" i="10" s="1"/>
  <c r="F12" i="10"/>
  <c r="L9" i="10"/>
  <c r="N9" i="10"/>
  <c r="L28" i="9"/>
  <c r="N28" i="9"/>
  <c r="L27" i="9"/>
  <c r="N27" i="9"/>
  <c r="L26" i="9"/>
  <c r="N26" i="9"/>
  <c r="G27" i="9"/>
  <c r="H27" i="9" s="1"/>
  <c r="F27" i="9"/>
  <c r="G26" i="9"/>
  <c r="H26" i="9" s="1"/>
  <c r="F26" i="9"/>
  <c r="L23" i="9"/>
  <c r="N23" i="9"/>
  <c r="L22" i="9"/>
  <c r="N22" i="9"/>
  <c r="L21" i="9"/>
  <c r="N21" i="9"/>
  <c r="L20" i="9"/>
  <c r="N20" i="9"/>
  <c r="G22" i="9"/>
  <c r="H22" i="9" s="1"/>
  <c r="F22" i="9"/>
  <c r="G21" i="9"/>
  <c r="H21" i="9" s="1"/>
  <c r="F21" i="9"/>
  <c r="G20" i="9"/>
  <c r="H20" i="9" s="1"/>
  <c r="F20" i="9"/>
  <c r="G16" i="9"/>
  <c r="H16" i="9" s="1"/>
  <c r="F16" i="9"/>
  <c r="L17" i="9"/>
  <c r="N17" i="9"/>
  <c r="L16" i="9"/>
  <c r="N16" i="9"/>
  <c r="L15" i="9"/>
  <c r="N15" i="9"/>
  <c r="L14" i="9"/>
  <c r="N14" i="9"/>
  <c r="L13" i="9"/>
  <c r="N13" i="9"/>
  <c r="L12" i="9"/>
  <c r="N12" i="9"/>
  <c r="G15" i="9"/>
  <c r="H15" i="9" s="1"/>
  <c r="F15" i="9"/>
  <c r="G14" i="9"/>
  <c r="H14" i="9"/>
  <c r="F14" i="9"/>
  <c r="G13" i="9"/>
  <c r="H13" i="9" s="1"/>
  <c r="F13" i="9"/>
  <c r="G12" i="9"/>
  <c r="H12" i="9" s="1"/>
  <c r="F12" i="9"/>
  <c r="L9" i="9"/>
  <c r="N9" i="9"/>
  <c r="G26" i="8"/>
  <c r="H26" i="8" s="1"/>
  <c r="F26" i="8"/>
  <c r="L22" i="8"/>
  <c r="N22" i="8"/>
  <c r="L21" i="8"/>
  <c r="N21" i="8"/>
  <c r="L20" i="8"/>
  <c r="N20" i="8"/>
  <c r="L19" i="8"/>
  <c r="N19" i="8"/>
  <c r="G21" i="8"/>
  <c r="H21" i="8" s="1"/>
  <c r="F21" i="8"/>
  <c r="G20" i="8"/>
  <c r="H20" i="8" s="1"/>
  <c r="F20" i="8"/>
  <c r="G19" i="8"/>
  <c r="F19" i="8"/>
  <c r="H19" i="8"/>
  <c r="L16" i="8"/>
  <c r="N16" i="8"/>
  <c r="L15" i="8"/>
  <c r="N15" i="8"/>
  <c r="L14" i="8"/>
  <c r="N14" i="8"/>
  <c r="L13" i="8"/>
  <c r="N13" i="8"/>
  <c r="L12" i="8"/>
  <c r="N12" i="8"/>
  <c r="L11" i="8"/>
  <c r="N11" i="8"/>
  <c r="L10" i="8"/>
  <c r="N10" i="8"/>
  <c r="L9" i="8"/>
  <c r="N9" i="8"/>
  <c r="G14" i="8"/>
  <c r="H14" i="8" s="1"/>
  <c r="F14" i="8"/>
  <c r="G13" i="8"/>
  <c r="H13" i="8" s="1"/>
  <c r="F13" i="8"/>
  <c r="G12" i="8"/>
  <c r="F12" i="8"/>
  <c r="H12" i="8"/>
  <c r="G11" i="8"/>
  <c r="H11" i="8" s="1"/>
  <c r="F11" i="8"/>
  <c r="G10" i="8"/>
  <c r="H10" i="8" s="1"/>
  <c r="F10" i="8"/>
  <c r="G9" i="8"/>
  <c r="H9" i="8" s="1"/>
  <c r="F9" i="8"/>
  <c r="G29" i="5"/>
  <c r="H29" i="5" s="1"/>
  <c r="F29" i="5"/>
  <c r="L26" i="5"/>
  <c r="N26" i="5"/>
  <c r="L25" i="5"/>
  <c r="N25" i="5"/>
  <c r="G26" i="5"/>
  <c r="H26" i="5" s="1"/>
  <c r="F26" i="5"/>
  <c r="G25" i="5"/>
  <c r="H25" i="5" s="1"/>
  <c r="F25" i="5"/>
  <c r="L20" i="5"/>
  <c r="N20" i="5"/>
  <c r="L19" i="5"/>
  <c r="N19" i="5"/>
  <c r="L18" i="5"/>
  <c r="N18" i="5"/>
  <c r="G22" i="5"/>
  <c r="H22" i="5" s="1"/>
  <c r="F22" i="5"/>
  <c r="G21" i="5"/>
  <c r="H21" i="5" s="1"/>
  <c r="F21" i="5"/>
  <c r="G20" i="5"/>
  <c r="H20" i="5" s="1"/>
  <c r="F20" i="5"/>
  <c r="G19" i="5"/>
  <c r="H19" i="5" s="1"/>
  <c r="F19" i="5"/>
  <c r="G18" i="5"/>
  <c r="H18" i="5" s="1"/>
  <c r="F18" i="5"/>
  <c r="L11" i="5"/>
  <c r="N11" i="5"/>
  <c r="L10" i="5"/>
  <c r="N10" i="5"/>
  <c r="G12" i="5"/>
  <c r="H12" i="5" s="1"/>
  <c r="F12" i="5"/>
  <c r="G11" i="5"/>
  <c r="H11" i="5" s="1"/>
  <c r="F11" i="5"/>
  <c r="G10" i="5"/>
  <c r="H10" i="5" s="1"/>
  <c r="F10" i="5"/>
  <c r="G9" i="5"/>
  <c r="H9" i="5" s="1"/>
  <c r="F9" i="5"/>
  <c r="L9" i="5"/>
  <c r="N9" i="5"/>
  <c r="G31" i="4"/>
  <c r="H31" i="4" s="1"/>
  <c r="F31" i="4"/>
  <c r="L28" i="4"/>
  <c r="N28" i="4"/>
  <c r="L27" i="4"/>
  <c r="N27" i="4"/>
  <c r="G28" i="4"/>
  <c r="H28" i="4" s="1"/>
  <c r="F28" i="4"/>
  <c r="G27" i="4"/>
  <c r="H27" i="4" s="1"/>
  <c r="F27" i="4"/>
  <c r="L24" i="4"/>
  <c r="N24" i="4"/>
  <c r="L23" i="4"/>
  <c r="N23" i="4"/>
  <c r="L22" i="4"/>
  <c r="N22" i="4"/>
  <c r="L21" i="4"/>
  <c r="N21" i="4"/>
  <c r="G23" i="4"/>
  <c r="H23" i="4" s="1"/>
  <c r="F23" i="4"/>
  <c r="G22" i="4"/>
  <c r="H22" i="4" s="1"/>
  <c r="F22" i="4"/>
  <c r="G21" i="4"/>
  <c r="H21" i="4" s="1"/>
  <c r="F21" i="4"/>
  <c r="G15" i="4"/>
  <c r="H15" i="4" s="1"/>
  <c r="F15" i="4"/>
  <c r="L16" i="4"/>
  <c r="N16" i="4"/>
  <c r="L15" i="4"/>
  <c r="N15" i="4"/>
  <c r="L14" i="4"/>
  <c r="N14" i="4"/>
  <c r="L13" i="4"/>
  <c r="N13" i="4"/>
  <c r="G14" i="4"/>
  <c r="H14" i="4" s="1"/>
  <c r="F14" i="4"/>
  <c r="L12" i="4"/>
  <c r="N12" i="4"/>
  <c r="G13" i="4"/>
  <c r="H13" i="4" s="1"/>
  <c r="F13" i="4"/>
  <c r="G12" i="4"/>
  <c r="H12" i="4" s="1"/>
  <c r="F12" i="4"/>
  <c r="L9" i="4"/>
  <c r="N9" i="4"/>
  <c r="L25" i="3"/>
  <c r="N25" i="3"/>
  <c r="L24" i="3"/>
  <c r="N24" i="3"/>
  <c r="G25" i="3"/>
  <c r="H25" i="3"/>
  <c r="F25" i="3"/>
  <c r="G24" i="3"/>
  <c r="H24" i="3" s="1"/>
  <c r="F24" i="3"/>
  <c r="L21" i="3"/>
  <c r="N21" i="3"/>
  <c r="L20" i="3"/>
  <c r="N20" i="3"/>
  <c r="L19" i="3"/>
  <c r="N19" i="3"/>
  <c r="L18" i="3"/>
  <c r="N18" i="3"/>
  <c r="L17" i="3"/>
  <c r="N17" i="3"/>
  <c r="G20" i="3"/>
  <c r="H20" i="3"/>
  <c r="F20" i="3"/>
  <c r="G19" i="3"/>
  <c r="H19" i="3" s="1"/>
  <c r="F19" i="3"/>
  <c r="G18" i="3"/>
  <c r="H18" i="3" s="1"/>
  <c r="F18" i="3"/>
  <c r="G17" i="3"/>
  <c r="H17" i="3" s="1"/>
  <c r="F17" i="3"/>
  <c r="G13" i="3"/>
  <c r="H13" i="3" s="1"/>
  <c r="F13" i="3"/>
  <c r="L14" i="3"/>
  <c r="N14" i="3"/>
  <c r="L13" i="3"/>
  <c r="N13" i="3"/>
  <c r="L12" i="3"/>
  <c r="N12" i="3"/>
  <c r="G12" i="3"/>
  <c r="H12" i="3" s="1"/>
  <c r="F12" i="3"/>
  <c r="G9" i="3"/>
  <c r="H9" i="3"/>
  <c r="F9" i="3"/>
  <c r="L9" i="3"/>
  <c r="N9" i="3"/>
</calcChain>
</file>

<file path=xl/sharedStrings.xml><?xml version="1.0" encoding="utf-8"?>
<sst xmlns="http://schemas.openxmlformats.org/spreadsheetml/2006/main" count="2214" uniqueCount="449">
  <si>
    <t>キッズ</t>
    <phoneticPr fontId="4"/>
  </si>
  <si>
    <t>予　　定　　献　　立　　表　</t>
    <rPh sb="0" eb="1">
      <t>ヨ</t>
    </rPh>
    <rPh sb="3" eb="4">
      <t>サダム</t>
    </rPh>
    <rPh sb="6" eb="7">
      <t>ケン</t>
    </rPh>
    <rPh sb="9" eb="10">
      <t>リツ</t>
    </rPh>
    <rPh sb="12" eb="13">
      <t>ヒョウ</t>
    </rPh>
    <phoneticPr fontId="4"/>
  </si>
  <si>
    <t>&lt;食数&gt;</t>
    <rPh sb="1" eb="2">
      <t>ショク</t>
    </rPh>
    <rPh sb="2" eb="3">
      <t>スウ</t>
    </rPh>
    <phoneticPr fontId="4"/>
  </si>
  <si>
    <t>昼</t>
    <rPh sb="0" eb="1">
      <t>ヒル</t>
    </rPh>
    <phoneticPr fontId="4"/>
  </si>
  <si>
    <t>おやつ</t>
    <phoneticPr fontId="4"/>
  </si>
  <si>
    <t>夕</t>
    <rPh sb="0" eb="1">
      <t>ユウ</t>
    </rPh>
    <phoneticPr fontId="4"/>
  </si>
  <si>
    <t>以上児</t>
    <rPh sb="0" eb="2">
      <t>イジョウ</t>
    </rPh>
    <rPh sb="2" eb="3">
      <t>ジ</t>
    </rPh>
    <phoneticPr fontId="4"/>
  </si>
  <si>
    <t>未満児</t>
    <rPh sb="0" eb="2">
      <t>ミマン</t>
    </rPh>
    <rPh sb="2" eb="3">
      <t>ジ</t>
    </rPh>
    <phoneticPr fontId="4"/>
  </si>
  <si>
    <t>職員</t>
    <rPh sb="0" eb="2">
      <t>ショクイン</t>
    </rPh>
    <phoneticPr fontId="4"/>
  </si>
  <si>
    <t>特定アレルギー表示</t>
    <rPh sb="0" eb="2">
      <t>トクテイ</t>
    </rPh>
    <rPh sb="7" eb="9">
      <t>ヒョウジ</t>
    </rPh>
    <phoneticPr fontId="4"/>
  </si>
  <si>
    <t>乳・卵・小麦・落花生・そば・えび・かに</t>
    <phoneticPr fontId="4"/>
  </si>
  <si>
    <t>献立名</t>
    <rPh sb="0" eb="2">
      <t>コンダテ</t>
    </rPh>
    <rPh sb="2" eb="3">
      <t>メイ</t>
    </rPh>
    <phoneticPr fontId="4"/>
  </si>
  <si>
    <t>材料名</t>
    <rPh sb="0" eb="3">
      <t>ザイリョウメイ</t>
    </rPh>
    <phoneticPr fontId="4"/>
  </si>
  <si>
    <t>以上児分量</t>
    <rPh sb="0" eb="2">
      <t>イジョウ</t>
    </rPh>
    <rPh sb="2" eb="3">
      <t>ジ</t>
    </rPh>
    <rPh sb="3" eb="5">
      <t>ブンリョウ</t>
    </rPh>
    <phoneticPr fontId="4"/>
  </si>
  <si>
    <t>単位</t>
    <rPh sb="0" eb="2">
      <t>タンイ</t>
    </rPh>
    <phoneticPr fontId="4"/>
  </si>
  <si>
    <t>未満児分量</t>
    <rPh sb="0" eb="2">
      <t>ミマン</t>
    </rPh>
    <rPh sb="2" eb="3">
      <t>ジ</t>
    </rPh>
    <rPh sb="3" eb="5">
      <t>ブンリョウ</t>
    </rPh>
    <phoneticPr fontId="4"/>
  </si>
  <si>
    <t>総使用量</t>
    <rPh sb="0" eb="1">
      <t>ソウ</t>
    </rPh>
    <rPh sb="1" eb="4">
      <t>シヨウリョウ</t>
    </rPh>
    <phoneticPr fontId="4"/>
  </si>
  <si>
    <t>廃棄込量</t>
    <rPh sb="0" eb="2">
      <t>ハイキ</t>
    </rPh>
    <rPh sb="2" eb="3">
      <t>コミ</t>
    </rPh>
    <rPh sb="3" eb="4">
      <t>リョウ</t>
    </rPh>
    <phoneticPr fontId="4"/>
  </si>
  <si>
    <t>作り方</t>
    <rPh sb="0" eb="1">
      <t>ツク</t>
    </rPh>
    <rPh sb="2" eb="3">
      <t>カタ</t>
    </rPh>
    <phoneticPr fontId="4"/>
  </si>
  <si>
    <t>お手持ち調味料総使用</t>
    <rPh sb="1" eb="3">
      <t>テモ</t>
    </rPh>
    <rPh sb="4" eb="7">
      <t>チョウミリョウ</t>
    </rPh>
    <rPh sb="7" eb="8">
      <t>ソウ</t>
    </rPh>
    <rPh sb="8" eb="10">
      <t>シヨウ</t>
    </rPh>
    <phoneticPr fontId="4"/>
  </si>
  <si>
    <t>以上児分量
(g)</t>
    <rPh sb="0" eb="2">
      <t>イジョウ</t>
    </rPh>
    <rPh sb="2" eb="3">
      <t>ジ</t>
    </rPh>
    <rPh sb="3" eb="5">
      <t>ブンリョウ</t>
    </rPh>
    <phoneticPr fontId="4"/>
  </si>
  <si>
    <t>未満児分量
(g)</t>
    <rPh sb="0" eb="2">
      <t>ミマン</t>
    </rPh>
    <rPh sb="2" eb="3">
      <t>ジ</t>
    </rPh>
    <rPh sb="3" eb="5">
      <t>ブンリョウ</t>
    </rPh>
    <phoneticPr fontId="4"/>
  </si>
  <si>
    <t>材料</t>
    <rPh sb="0" eb="2">
      <t>ザイリョウ</t>
    </rPh>
    <phoneticPr fontId="4"/>
  </si>
  <si>
    <t>調味料</t>
    <rPh sb="0" eb="3">
      <t>チョウミリョウ</t>
    </rPh>
    <phoneticPr fontId="4"/>
  </si>
  <si>
    <t>7月31日（月）配達/8月1日（火）食</t>
  </si>
  <si>
    <t>ご飯</t>
  </si>
  <si>
    <t xml:space="preserve">①肉はごま・調味料に漬け込み、野菜は食べやすい大きさに切って、なすは水にさらします。
②熱した油で肉・野菜の順に炒めて、漬け込んだタレを加えて調味して下さい。
※加熱調理する際は中心部75℃で1分以上加熱したことを確認して下さい。
</t>
  </si>
  <si>
    <t>豚小間（ＩＱＦ）</t>
  </si>
  <si>
    <t>玉ねぎ</t>
  </si>
  <si>
    <t>人参</t>
  </si>
  <si>
    <t>なす</t>
  </si>
  <si>
    <t>油</t>
  </si>
  <si>
    <t>g</t>
  </si>
  <si>
    <t>白すりごま</t>
  </si>
  <si>
    <t>なし</t>
  </si>
  <si>
    <t>砂糖</t>
  </si>
  <si>
    <t>正油</t>
  </si>
  <si>
    <t>小麦</t>
  </si>
  <si>
    <t>みりん</t>
  </si>
  <si>
    <t>酒</t>
  </si>
  <si>
    <t>かぼちゃの甘煮</t>
  </si>
  <si>
    <t>①かぼちゃは角切りにします。
②みりん・正油・ひたひたのだし汁で柔らかくなるまで煮て下さい。
※加熱調理する際は中心部75℃で1分以上加熱したことを確認して下さい。</t>
  </si>
  <si>
    <t>かぼちゃ</t>
  </si>
  <si>
    <t>だし汁</t>
  </si>
  <si>
    <t>すまし汁</t>
  </si>
  <si>
    <t xml:space="preserve">※加熱調理する際は中心部75℃で1分以上加熱したことを確認して下さい。
</t>
  </si>
  <si>
    <t>白菜</t>
  </si>
  <si>
    <t>カットワカメ</t>
  </si>
  <si>
    <t>塩</t>
  </si>
  <si>
    <t>昼</t>
  </si>
  <si>
    <t>牛乳</t>
  </si>
  <si>
    <t>乳</t>
  </si>
  <si>
    <t>cc</t>
  </si>
  <si>
    <t>じゃが芋</t>
  </si>
  <si>
    <t>青のり</t>
  </si>
  <si>
    <t>片栗粉</t>
  </si>
  <si>
    <t>水</t>
  </si>
  <si>
    <t>フルーツ（オレンジ）</t>
  </si>
  <si>
    <t>※原料のまま流水できれいに洗って下さい。</t>
  </si>
  <si>
    <t>ネーブル</t>
  </si>
  <si>
    <t>ヶ</t>
  </si>
  <si>
    <t>キャベツ</t>
  </si>
  <si>
    <t>パプリカ赤</t>
  </si>
  <si>
    <t>バター</t>
  </si>
  <si>
    <t>冷凍カーネルコーン</t>
  </si>
  <si>
    <t>冷凍国産大豆</t>
  </si>
  <si>
    <t>きゅうり</t>
  </si>
  <si>
    <t>マヨネーズ</t>
  </si>
  <si>
    <t>卵・小麦</t>
  </si>
  <si>
    <t>玉子</t>
  </si>
  <si>
    <t>卵</t>
  </si>
  <si>
    <t>コンソメ</t>
  </si>
  <si>
    <t>乳・小麦</t>
  </si>
  <si>
    <t>フルーツ（梨）</t>
  </si>
  <si>
    <t>幸水なし</t>
  </si>
  <si>
    <t>乳・卵・小麦・落花生・そば・えび・かに</t>
    <phoneticPr fontId="4"/>
  </si>
  <si>
    <t>8月1日（火）配達/8月2日（水）食</t>
  </si>
  <si>
    <t>鉄分強化！ふりかけごはん</t>
  </si>
  <si>
    <t>鉄ふりかけ　大豆</t>
  </si>
  <si>
    <t>小麦　※18</t>
  </si>
  <si>
    <t>Ｐ</t>
  </si>
  <si>
    <t>スケソウタラの漬け焼き</t>
  </si>
  <si>
    <t>①魚の水気をよくふき取って、正油・みりんに漬け込みます。
②フライパン（又はグリル）で①を焼きます。
③茹でた枝豆を添えて下さい。
※加熱調理する際は中心部75℃で1分以上加熱したことを確認して下さい。</t>
  </si>
  <si>
    <t>骨抜き助宗タラ３０</t>
  </si>
  <si>
    <t>切</t>
  </si>
  <si>
    <t>枝豆（さやつき）</t>
  </si>
  <si>
    <t>大根の炒め煮</t>
  </si>
  <si>
    <t xml:space="preserve">①材料は短冊切りにし炒め合わせ、調味料を加えて汁気がなくなるぐらいまで炒め煮します。
②仕上げにごまを散らして下さい。
※加熱調理する際は中心部75℃で1分以上加熱したことを確認して下さい。
</t>
  </si>
  <si>
    <t>大根</t>
  </si>
  <si>
    <t>白いりごま</t>
  </si>
  <si>
    <t>みそ汁</t>
  </si>
  <si>
    <t>冷凍カットチンゲン菜ＩＱＦ</t>
  </si>
  <si>
    <t>花ふ</t>
  </si>
  <si>
    <t>味噌</t>
  </si>
  <si>
    <t>小麦粉</t>
  </si>
  <si>
    <t>ピーマン</t>
  </si>
  <si>
    <t>冷凍カット小松菜ＩＱＦ</t>
  </si>
  <si>
    <t>酢</t>
  </si>
  <si>
    <t>長ねぎ</t>
  </si>
  <si>
    <t>ヨーグルト</t>
  </si>
  <si>
    <t>※甘さは砂糖で調節して下さい。</t>
  </si>
  <si>
    <t>プレーンヨーグルト</t>
  </si>
  <si>
    <t>※18　本製品で使用している海苔は、えび・かにの生息域で採取しています。</t>
  </si>
  <si>
    <t>8月2日（水）配達/8月3日（木）食</t>
  </si>
  <si>
    <t>オムレツ</t>
  </si>
  <si>
    <t xml:space="preserve">①玉ねぎはみじん切りにします。
②油で①・肉を炒め合わせて塩・こしょうし、冷ましたら溶き卵に混ぜ合わせます。
③フライパンに油を熱し、②を焼きます。（途中ひっくり返して下さい）
④茹でたブロッコリーを添えて、ケチャップをかけてお召し上がり下さい。
※大量調理の場合は、鉄板に流し込みオーブンで焼き、焦げやすいので途中でアルミホイルなどをかぶせて蒸し焼きにするとよいでしょう。
※加熱調理する際は中心部75℃で1分以上加熱したことを確認して下さい。
</t>
  </si>
  <si>
    <t>鶏モモ挽肉</t>
  </si>
  <si>
    <t>ケチャップ</t>
  </si>
  <si>
    <t>冷凍ブロッコリー</t>
  </si>
  <si>
    <t>コショウ</t>
  </si>
  <si>
    <t>レーズンサラダ</t>
  </si>
  <si>
    <t xml:space="preserve">①野菜は食べやすい大きさに切り茹で冷まします。レーズンは茹で冷まします。
②調味料を煮立て冷まし、①を加え和えて下さい。
※加熱調理する際は中心部75℃で1分以上加熱したことを確認して下さい。
</t>
  </si>
  <si>
    <t>レーズン</t>
  </si>
  <si>
    <t>なめこ</t>
  </si>
  <si>
    <t>万能ねぎ</t>
  </si>
  <si>
    <t>フルーツ（バナナ）</t>
  </si>
  <si>
    <t>バナナ</t>
  </si>
  <si>
    <t>本</t>
  </si>
  <si>
    <t>インゲン</t>
  </si>
  <si>
    <t>ごま油</t>
  </si>
  <si>
    <t>充てん豆腐</t>
  </si>
  <si>
    <t>丁</t>
  </si>
  <si>
    <t>冷凍カット油揚げ</t>
  </si>
  <si>
    <t>8月3日（木）配達/8月4日（金）食</t>
  </si>
  <si>
    <t>●タコさんライス</t>
  </si>
  <si>
    <t xml:space="preserve">①みじん切りした野菜を炒めてケチャップで調味し、米に加えて通常の水加減で炊飯します。
②ウインナーは切り込みを入れてタコ足にみたて、茹でます。
③輪切りにした竹輪・レーズンは茹で冷まします。
④ピラフが炊き上がったら平らな円形状に盛り付けて、レーズンを目に、竹輪を口に、ウインナーを足に見立ててタコを作って下さい。
※写真を参照して盛り付けてください。
※加熱調理する際は中心部75℃で1分以上加熱したことを確認して下さい。
</t>
  </si>
  <si>
    <t>ウインナー</t>
  </si>
  <si>
    <t>冷凍並竹輪</t>
  </si>
  <si>
    <t>小麦　※32</t>
  </si>
  <si>
    <t>ビーフン炒め</t>
  </si>
  <si>
    <t>①ビーフンは6分ほど茹でて食べやすい長さに切ります。
②野菜は食べやすい大きさに切ります。
③ごま油で肉・野菜・ビーフンの順に炒めて、調味して下さい。
※加熱調理する際は中心部75℃で1分以上加熱したことを確認して下さい。</t>
  </si>
  <si>
    <t>鶏もも小間</t>
  </si>
  <si>
    <t>ビーフン</t>
  </si>
  <si>
    <t>中華味</t>
  </si>
  <si>
    <t>焼ふ</t>
  </si>
  <si>
    <t>冷凍カットほうれん草ＩＱＦ</t>
  </si>
  <si>
    <t>冷凍むき枝豆</t>
  </si>
  <si>
    <t>さつま芋</t>
  </si>
  <si>
    <t>※32　本商品製造工場では、小麦、乳、卵、えびを含む製品を製造しています。</t>
  </si>
  <si>
    <t>秋鮭のごまマヨ焼き</t>
  </si>
  <si>
    <t>豚肉と白菜のうま煮</t>
  </si>
  <si>
    <t>チキンソテー</t>
  </si>
  <si>
    <t>切干大根煮</t>
  </si>
  <si>
    <t>ホットケーキミックス</t>
  </si>
  <si>
    <t>小麦　※3</t>
  </si>
  <si>
    <t>※3　この商品は「乳、卵」を含む製品と同じ施設で製造しておりますが、</t>
  </si>
  <si>
    <t>　　　混入を最小限に抑えるように十分に配慮して生産されております。</t>
  </si>
  <si>
    <t>8月4日（金）配達/8月7日（月）食</t>
  </si>
  <si>
    <t>冷やしきつねうどん</t>
  </si>
  <si>
    <t xml:space="preserve">①麺は12分程茹でて冷水で洗います。
②つゆは出し汁・正油・酒・砂糖・みりんを煮立たせて冷まします。
③油揚げを出し汁・砂糖・正油で煮ておきます。卵は茹で卵にし、くし形切りにします。
④大根は茹でてすりおろし、きゅうりはせん切りにして茹で冷まします。
⑤麺を盛りつけてつゆを注ぎ、③・④・天かすをのせて下さい。
※加熱調理する際は中心部75℃で1分以上加熱したことを確認して下さい。
</t>
  </si>
  <si>
    <t>（干）うどん</t>
  </si>
  <si>
    <t>小麦　※14</t>
  </si>
  <si>
    <t>天かす　揚げ玉</t>
  </si>
  <si>
    <t>さつま芋の塩金平</t>
  </si>
  <si>
    <t xml:space="preserve">①芋は細切り又は拍子切りにして水にさらしてアク抜き、人参は細切りします。
②ごま油で①・肉を炒め合わせ、出し汁・みりん・塩を加え材料に火を通して下さい。
※蓋をして蒸し煮にすると火が通りやすくなります。
※加熱調理する際は中心部75℃で1分以上加熱したことを確認して下さい。
</t>
  </si>
  <si>
    <t>フルーツ（グレープフルーツ）</t>
  </si>
  <si>
    <t>グレープフルーツ</t>
  </si>
  <si>
    <t>鉄ふりかけ　穀物</t>
  </si>
  <si>
    <t>なし　※18</t>
  </si>
  <si>
    <t>鶏ささみ　1/2カット</t>
  </si>
  <si>
    <t>※14　この商品は「そば・卵」を含む製品と同じ施設で製造しておりますが、</t>
  </si>
  <si>
    <t>8月7日（月）配達/8月8日（火）食</t>
  </si>
  <si>
    <t>豆腐の玉子とじ</t>
  </si>
  <si>
    <t xml:space="preserve">①豆腐は水けをきり、食べやすい大きさに切ります。
②ねぎは斜め切りします。
③油で肉・野菜の順に炒めて、出し汁・砂糖・酒・塩・正油・豆腐を加えて煮て、溶き玉子を回し入れて火を通し、茹でたグリンピースをちらして下さい。
※加熱調理する際は中心部75℃で1分以上加熱したことを確認して下さい。
</t>
  </si>
  <si>
    <t>冷凍グリンピース</t>
  </si>
  <si>
    <t>中華和え</t>
  </si>
  <si>
    <t xml:space="preserve">①大根・人参は細切りにして茹で冷まします。
きくらげは水で戻してせん切りにし、茹で冷まします。
②調味料を煮立て冷まし、①を加え和えて下さい。
※加熱調理する際は中心部75℃で1分以上加熱したことを確認して下さい。
</t>
  </si>
  <si>
    <t>きくらげ</t>
  </si>
  <si>
    <t>8月8日（火）配達/8月9日（水）食</t>
  </si>
  <si>
    <t>カラスカレイのムニエル</t>
  </si>
  <si>
    <t xml:space="preserve">①魚は水気をよくふき取り、塩・こしょうし、小麦粉をまぶします。
②天板に油をしいて①を並べて180～200度のオーブンで15分焼く、又はフライパンで両面焼きます。
③溶かしバターをかけてさらに焼きます。
④野菜は油で炒め、塩・コショウし添えて下さい。
※加熱調理する際は中心部75℃で1分以上加熱したことを確認して下さい。
</t>
  </si>
  <si>
    <t>骨抜きカラスカレイ３０</t>
  </si>
  <si>
    <t>じゃが芋の炒り煮</t>
  </si>
  <si>
    <t>①材料は食べやすい大きさに切り、水にさらします。
②熱した油で材料を炒め合わせ、だし汁・砂糖・正油を加えて具材がやわらかくなるまで煮て下さい。
※加熱調理する際は中心部75℃で1分以上加熱したことを確認して下さい。</t>
  </si>
  <si>
    <t>※加熱調理する際は中心部75℃で1分以上加熱したことを確認して下さい。</t>
  </si>
  <si>
    <t>ウスターソース</t>
  </si>
  <si>
    <t>※35　本製品で使用しているえびは、「かに」が混ざる漁法で捕獲しています。</t>
  </si>
  <si>
    <t>8月8日（火）配達/8月10日（木）食</t>
  </si>
  <si>
    <t>鶏ささみのくずたたき</t>
  </si>
  <si>
    <t>①肉はそぎ切りにし、酒・片栗粉をもみこみ茹でてザルにあげ、冷まします。
②出し汁・砂糖・酢・正油・ごま油を煮立て、冷ましておきます。
③①に茹でたブロッコリーを添えて、②をかけて下さい。
※加熱調理する際は中心部75℃で1分以上加熱したことを確認して下さい。</t>
  </si>
  <si>
    <t>五目炒り煮</t>
  </si>
  <si>
    <t>①材料は食べやすい大きさに切り、ごぼうは水にさらします。
②油で炒め合わせ、調味料で炒り煮にして下さい。
※加熱調理する際は中心部75℃で1分以上加熱したことを確認して下さい。</t>
  </si>
  <si>
    <t>ごぼう</t>
  </si>
  <si>
    <t>ツキコンニャク</t>
  </si>
  <si>
    <t>白糸タラの野菜あんかけ</t>
  </si>
  <si>
    <t>①魚は水気をよくふき取り、酒をふって片栗粉をまぶします。
②熱した油で①を焼きます。
③野菜は食べやすい大きさに切り、だし汁・みりん・正油で煮ます。
④野菜が柔らかくなったら、水溶き片栗粉でとろみをつけます。
⑤器に①を盛り、④をかけて下さい。
※加熱調理する際は中心部75℃で1分以上加熱したことを確認して下さい。</t>
  </si>
  <si>
    <t>骨抜き白糸タラ３０</t>
  </si>
  <si>
    <t>かぼちゃと昆布の煮物</t>
  </si>
  <si>
    <t>①かぼちゃは食べやすい大きさに切ります。昆布は戻してザク切りし下茹でします。
②①を調味料で煮て下さい。
※加熱調理する際は中心部75℃で1分以上加熱したことを確認して下さい。</t>
  </si>
  <si>
    <t>刻み昆布</t>
  </si>
  <si>
    <t>冷凍カットインゲン</t>
  </si>
  <si>
    <t>スープ</t>
  </si>
  <si>
    <t>※28　小麦を使用した設備で製造しています。</t>
  </si>
  <si>
    <t>冷やし豚しゃぶソーメン</t>
  </si>
  <si>
    <t>さつま芋と厚揚げの煮物</t>
  </si>
  <si>
    <t>フルーツ（黄桃缶）</t>
  </si>
  <si>
    <t>黄桃缶</t>
  </si>
  <si>
    <t>冷凍カリフラワー</t>
  </si>
  <si>
    <t>黄金カレイの煮付け</t>
  </si>
  <si>
    <t>冷凍大根いちょう切</t>
  </si>
  <si>
    <t>鶏レバーのケチャップ炒め</t>
  </si>
  <si>
    <t>冷凍レッドピーマンスライス</t>
  </si>
  <si>
    <t>鶏ささみと野菜のトマト煮込み</t>
  </si>
  <si>
    <t>①肉は食べやすい大きさに切り、玉ねぎは角切りします。
②油で①を炒め合わせ、水・トマト缶・調味料を加えて煮込んで、最後に茹でたカリフラワーを加えて下さい。
※加熱調理する際は中心部75℃で1分以上加熱したことを確認して下さい。</t>
  </si>
  <si>
    <t>カットトマト缶</t>
  </si>
  <si>
    <t>ポテトサラダ</t>
  </si>
  <si>
    <t>①芋は茹でる又は蒸して熱いうちにつぶし冷まし、ミックスベジタブルは茹で冷まします。
②調味料は煮立て冷まし、①を和えて下さい。
※加熱調理する際は中心部75℃で1分以上加熱したことを確認して下さい。</t>
  </si>
  <si>
    <t>冷凍ミックスベジタブル</t>
  </si>
  <si>
    <t>フルーツ（みかん缶）</t>
  </si>
  <si>
    <t>みかん缶</t>
  </si>
  <si>
    <t>冷凍白菜カット</t>
  </si>
  <si>
    <t>①魚の水気をよくふき取って、正油・みりんに漬け込みます。
②フライパン（又はグリル）で①を焼きます。
③茹でたインゲンを添えて下さい。
※加熱調理する際は中心部75℃で1分以上加熱したことを確認して下さい。</t>
  </si>
  <si>
    <t>豚肉と大根のごま煮</t>
  </si>
  <si>
    <t xml:space="preserve">①野菜は食べやすい大きさに切ります。
②調味料・ごまで煮て、ゆでた枝豆を散らして下さい。
※加熱調理する際は中心部75℃で1分以上加熱したことを確認して下さい。
</t>
  </si>
  <si>
    <t>8月16日（水）配達/8月17日（木）食</t>
  </si>
  <si>
    <t>ハヤシライス</t>
  </si>
  <si>
    <t xml:space="preserve">①玉ねぎは薄切りにします。
②熱した油で肉・①を炒め、トマト缶・水・砂糖を加えて煮ます。
③アクを取り、ルーを入れて煮ます。
④ご飯に③を盛り、茹でたグリンピースをちらして下さい。
※加熱調理する際は中心部75℃で1分以上加熱したことを確認して下さい。
</t>
  </si>
  <si>
    <t>ハヤシルー</t>
  </si>
  <si>
    <t xml:space="preserve">①野菜・レーズンは茹で冷まします。
②調味料を煮立て冷まし、①を加え和えて下さい。
※加熱調理する際は中心部75℃で1分以上加熱したことを確認して下さい。
</t>
  </si>
  <si>
    <t>8月17日（木）配達/8月18日（金）食</t>
  </si>
  <si>
    <t>●ソース焼きそば</t>
  </si>
  <si>
    <t xml:space="preserve">①麺は湯をふってほぐしておきます。
②材料は食べやすい大きさに切り切ります。
③フライパンに油を熱し、①・②を炒め合わせ、塩・こしょう・ウスターソースで調味します。
④仕上げに青のりをふりかけて下さい。
※加熱調理する際は中心部75℃で1分以上加熱したことを確認して下さい。
</t>
  </si>
  <si>
    <t>（蒸）中華めん</t>
  </si>
  <si>
    <t>お問合せ下さい</t>
  </si>
  <si>
    <t>袋</t>
  </si>
  <si>
    <t>アメリカンドッグ</t>
  </si>
  <si>
    <t xml:space="preserve">①ウインナーは湯通しして割り箸等にさします。（又は半分に切っても良いでしょう）
②ケーキミックスに牛乳を数回に分けて加え混ぜ衣を作り、ウインナーをくぐらせて絡め揚げて下さい。
※牛乳は入れすぎると衣がさらさらになる場合があります。様子を見ながら加えて下さい。
※分量目安≪20本分≫
ケーキミックス・・・200ｇ(1袋）  
牛乳・・・160ｃｃ
※加熱調理する際は中心部75℃で1分以上加熱したことを確認して下さい。
</t>
  </si>
  <si>
    <t>塩もみきゅうり</t>
  </si>
  <si>
    <t xml:space="preserve">①食べやすい大きさに切ったきゅうりは茹で冷まし、塩をもみ込んで添えて下さい。
※加熱調理する際は中心部75℃で1分以上加熱したことを確認して下さい。
</t>
  </si>
  <si>
    <t>焼きもろこし</t>
  </si>
  <si>
    <t xml:space="preserve">①茹でるか蒸して食べやすい大きさに切ります。フライパンでバター・醤油をからませて焼いてください。
※とうもろこしの皮剥きを幼児さんにやってもらうと食育の一環になってよいでしょう。
※加熱調理する際は中心部75℃で1分以上加熱したことを確認して下さい。
</t>
  </si>
  <si>
    <t>とうもろこし</t>
  </si>
  <si>
    <t>8月18日（金）配達/8月21日（月）食</t>
  </si>
  <si>
    <t>8月21日（月）配達/8月22日（火）食</t>
  </si>
  <si>
    <t>8月22日（火）配達/8月23日（水）食</t>
  </si>
  <si>
    <t>8月24日（木）配達/8月25日（金）食</t>
  </si>
  <si>
    <t>8月25日（金）配達/8月28日（月）食</t>
  </si>
  <si>
    <t>8月28日（月）配達/8月29日（火）食</t>
  </si>
  <si>
    <t>8月29日（火）配達/8月30日（水）食</t>
  </si>
  <si>
    <t>8月30日（水）配達/8月31日（木）食</t>
  </si>
  <si>
    <t>献立名</t>
    <rPh sb="0" eb="2">
      <t>コンダテ</t>
    </rPh>
    <rPh sb="2" eb="3">
      <t>メイ</t>
    </rPh>
    <phoneticPr fontId="3"/>
  </si>
  <si>
    <t>調味料</t>
    <rPh sb="0" eb="3">
      <t>チョウミリョウ</t>
    </rPh>
    <phoneticPr fontId="3"/>
  </si>
  <si>
    <t>☆イベント献立☆</t>
    <rPh sb="5" eb="7">
      <t>コンダテ</t>
    </rPh>
    <phoneticPr fontId="3"/>
  </si>
  <si>
    <t>8月10日（木）配達/8月16日（水）食</t>
    <rPh sb="6" eb="7">
      <t>モク</t>
    </rPh>
    <phoneticPr fontId="3"/>
  </si>
  <si>
    <t>豚肉の野菜炒め</t>
    <rPh sb="3" eb="5">
      <t>ヤサイ</t>
    </rPh>
    <phoneticPr fontId="3"/>
  </si>
  <si>
    <t>8月24日（木）</t>
    <rPh sb="6" eb="7">
      <t>モク</t>
    </rPh>
    <phoneticPr fontId="3"/>
  </si>
  <si>
    <t xml:space="preserve">外部搬入（ニコニコ給食）になります     
</t>
    <rPh sb="9" eb="11">
      <t>キュウショク</t>
    </rPh>
    <phoneticPr fontId="3"/>
  </si>
  <si>
    <t>キッズ</t>
    <phoneticPr fontId="3"/>
  </si>
  <si>
    <t>昼食</t>
    <rPh sb="0" eb="2">
      <t>チュウショク</t>
    </rPh>
    <phoneticPr fontId="3"/>
  </si>
  <si>
    <t>３色食品群</t>
    <rPh sb="1" eb="2">
      <t>ショク</t>
    </rPh>
    <rPh sb="2" eb="5">
      <t>ショクヒングン</t>
    </rPh>
    <phoneticPr fontId="3"/>
  </si>
  <si>
    <t>3～5歳栄養価</t>
    <rPh sb="3" eb="4">
      <t>サイ</t>
    </rPh>
    <rPh sb="4" eb="7">
      <t>エイヨウカ</t>
    </rPh>
    <phoneticPr fontId="3"/>
  </si>
  <si>
    <t>エネルギー</t>
    <phoneticPr fontId="3"/>
  </si>
  <si>
    <t>1～2歳栄養価</t>
    <rPh sb="3" eb="4">
      <t>サイ</t>
    </rPh>
    <rPh sb="4" eb="7">
      <t>エイヨウカ</t>
    </rPh>
    <phoneticPr fontId="3"/>
  </si>
  <si>
    <t>熱や力になるもの</t>
    <rPh sb="0" eb="1">
      <t>ネツ</t>
    </rPh>
    <rPh sb="2" eb="3">
      <t>チカラ</t>
    </rPh>
    <phoneticPr fontId="3"/>
  </si>
  <si>
    <t>血や肉や骨に           なるもの</t>
    <rPh sb="0" eb="1">
      <t>チ</t>
    </rPh>
    <rPh sb="2" eb="3">
      <t>ニク</t>
    </rPh>
    <rPh sb="4" eb="5">
      <t>ホネ</t>
    </rPh>
    <phoneticPr fontId="3"/>
  </si>
  <si>
    <t>体の調子を              整えるもの</t>
    <rPh sb="0" eb="1">
      <t>カラダ</t>
    </rPh>
    <rPh sb="2" eb="4">
      <t>チョウシ</t>
    </rPh>
    <rPh sb="19" eb="20">
      <t>トトノ</t>
    </rPh>
    <phoneticPr fontId="3"/>
  </si>
  <si>
    <r>
      <t xml:space="preserve">アレルギー
</t>
    </r>
    <r>
      <rPr>
        <sz val="5"/>
        <rFont val="ＭＳ Ｐ明朝"/>
        <family val="1"/>
        <charset val="128"/>
      </rPr>
      <t>（乳・卵・小麦・落花生・そば・えび・かに）</t>
    </r>
    <rPh sb="7" eb="8">
      <t>ニュウ</t>
    </rPh>
    <rPh sb="9" eb="10">
      <t>タマゴ</t>
    </rPh>
    <rPh sb="11" eb="13">
      <t>コムギ</t>
    </rPh>
    <rPh sb="14" eb="17">
      <t>ラッカセイ</t>
    </rPh>
    <phoneticPr fontId="3"/>
  </si>
  <si>
    <t>たんぱく質</t>
    <rPh sb="4" eb="5">
      <t>シツ</t>
    </rPh>
    <phoneticPr fontId="3"/>
  </si>
  <si>
    <t>おやつ</t>
    <phoneticPr fontId="3"/>
  </si>
  <si>
    <t>脂質</t>
    <rPh sb="0" eb="2">
      <t>シシツ</t>
    </rPh>
    <phoneticPr fontId="3"/>
  </si>
  <si>
    <t>炭水化物</t>
    <rPh sb="0" eb="4">
      <t>タンスイカブツ</t>
    </rPh>
    <phoneticPr fontId="3"/>
  </si>
  <si>
    <t>塩分</t>
    <rPh sb="0" eb="2">
      <t>エンブン</t>
    </rPh>
    <phoneticPr fontId="3"/>
  </si>
  <si>
    <t>火</t>
  </si>
  <si>
    <t>豚肉の野菜炒め</t>
    <rPh sb="3" eb="5">
      <t>ヤサイ</t>
    </rPh>
    <phoneticPr fontId="23"/>
  </si>
  <si>
    <t>じゃが芋・片栗粉・油・砂糖・ご飯・ごま</t>
  </si>
  <si>
    <t>牛乳・豚肉</t>
  </si>
  <si>
    <t>青のり・オレンジ・玉ねぎ・人参・なす・かぼちゃ・白菜・ワカメ</t>
  </si>
  <si>
    <t>kcal</t>
    <phoneticPr fontId="3"/>
  </si>
  <si>
    <t>小麦粉・砂糖・ご飯・油・ごま・花ふ</t>
    <phoneticPr fontId="23"/>
  </si>
  <si>
    <t>牛乳・無調整豆乳・茹小豆缶・スケソウタラ・豚肉</t>
    <phoneticPr fontId="23"/>
  </si>
  <si>
    <t>インゲン・大根・枝豆・チンゲン菜</t>
  </si>
  <si>
    <t>乳・小麦・小麦　※18</t>
    <phoneticPr fontId="23"/>
  </si>
  <si>
    <t>kcal</t>
    <phoneticPr fontId="3"/>
  </si>
  <si>
    <t>牛乳</t>
    <phoneticPr fontId="23"/>
  </si>
  <si>
    <t>ｇ</t>
    <phoneticPr fontId="3"/>
  </si>
  <si>
    <t>そうめん</t>
    <phoneticPr fontId="23"/>
  </si>
  <si>
    <t>蒸しパン</t>
    <rPh sb="0" eb="1">
      <t>ム</t>
    </rPh>
    <phoneticPr fontId="23"/>
  </si>
  <si>
    <t>ご飯・すまし汁</t>
  </si>
  <si>
    <t>鉄分強化！ふりかけごはん</t>
    <phoneticPr fontId="23"/>
  </si>
  <si>
    <t>枝豆・大根・人参・チンゲン菜</t>
  </si>
  <si>
    <t>kcal</t>
  </si>
  <si>
    <t>木</t>
  </si>
  <si>
    <t>ツイストマカロニ・砂糖・鉄カルウエハース・ご飯・油</t>
    <phoneticPr fontId="23"/>
  </si>
  <si>
    <t>牛乳・きな粉・豚肉</t>
    <phoneticPr fontId="23"/>
  </si>
  <si>
    <t>玉ねぎ・カットトマト缶・グリンピース・白菜・レーズン・ピーマン・黄桃缶</t>
  </si>
  <si>
    <t>乳・小麦・卵</t>
    <phoneticPr fontId="23"/>
  </si>
  <si>
    <t>g</t>
    <phoneticPr fontId="3"/>
  </si>
  <si>
    <t>牛乳・きな粉・鶏肉・玉子</t>
    <phoneticPr fontId="23"/>
  </si>
  <si>
    <t>玉ねぎ・ブロッコリー・白菜・レーズン・人参・なめこ・万能ねぎ・バナナ</t>
  </si>
  <si>
    <t>18
金</t>
    <rPh sb="3" eb="4">
      <t>キン</t>
    </rPh>
    <phoneticPr fontId="3"/>
  </si>
  <si>
    <t>縁日献立</t>
    <rPh sb="0" eb="2">
      <t>エンニチ</t>
    </rPh>
    <rPh sb="2" eb="4">
      <t>コンダテ</t>
    </rPh>
    <phoneticPr fontId="3"/>
  </si>
  <si>
    <t>ソース焼きそば</t>
    <phoneticPr fontId="23"/>
  </si>
  <si>
    <t>ご飯・砂糖・マヨネーズ・中華めん・油・ホットケーキミックス・バター</t>
    <phoneticPr fontId="23"/>
  </si>
  <si>
    <t>牛乳・ツナフレーク缶・竹輪・ウインナー</t>
    <phoneticPr fontId="23"/>
  </si>
  <si>
    <t>水菜・のり・玉ねぎ・人参・キャベツ・青のり・きゅうり・とうもろこし</t>
    <phoneticPr fontId="23"/>
  </si>
  <si>
    <t>乳・卵・小麦・お問合せ下さい・小麦　※32・小麦　※3</t>
    <phoneticPr fontId="23"/>
  </si>
  <si>
    <t>ジャムサンド</t>
    <phoneticPr fontId="23"/>
  </si>
  <si>
    <t>パイ</t>
    <phoneticPr fontId="23"/>
  </si>
  <si>
    <t>ご飯・みそ汁</t>
  </si>
  <si>
    <t>ｇ</t>
    <phoneticPr fontId="3"/>
  </si>
  <si>
    <t>せんべい</t>
    <phoneticPr fontId="23"/>
  </si>
  <si>
    <t>4
金</t>
    <rPh sb="2" eb="3">
      <t>キン</t>
    </rPh>
    <phoneticPr fontId="3"/>
  </si>
  <si>
    <t>イベント献立</t>
    <rPh sb="4" eb="6">
      <t>コンダテ</t>
    </rPh>
    <phoneticPr fontId="3"/>
  </si>
  <si>
    <t>ご飯・砂糖・マヨネーズ・油・ビーフン・ごま油・焼ふ</t>
    <phoneticPr fontId="23"/>
  </si>
  <si>
    <t>牛乳・ツナフレーク缶・ウインナー・竹輪・鶏肉</t>
    <phoneticPr fontId="23"/>
  </si>
  <si>
    <t>きゅうり・のり・玉ねぎ・レーズン・長ねぎ・小松菜・パプリカ赤・かぼちゃ・梨</t>
    <phoneticPr fontId="23"/>
  </si>
  <si>
    <t>乳・卵・小麦・小麦　※32</t>
    <phoneticPr fontId="23"/>
  </si>
  <si>
    <t>kcal</t>
    <phoneticPr fontId="3"/>
  </si>
  <si>
    <t>牛乳</t>
    <phoneticPr fontId="23"/>
  </si>
  <si>
    <t>土</t>
  </si>
  <si>
    <t>小麦粉・油・ご飯・ごま・マヨネーズ・砂糖</t>
    <phoneticPr fontId="23"/>
  </si>
  <si>
    <t>牛乳・玉子・鉄強化チーズ・納豆・秋鮭・豚肉</t>
    <phoneticPr fontId="23"/>
  </si>
  <si>
    <t>かぼちゃ・玉ねぎ・トマト・白菜・人参・なす・長ねぎ</t>
    <phoneticPr fontId="23"/>
  </si>
  <si>
    <t>乳・卵・小麦</t>
    <phoneticPr fontId="23"/>
  </si>
  <si>
    <t>タコさんライス・みそ汁</t>
    <phoneticPr fontId="23"/>
  </si>
  <si>
    <t>クッキー</t>
    <phoneticPr fontId="23"/>
  </si>
  <si>
    <t>納豆ごはん・みそ汁</t>
  </si>
  <si>
    <t>小麦粉・油・ご飯・ごま・マヨネーズ・砂糖</t>
    <phoneticPr fontId="23"/>
  </si>
  <si>
    <t>牛乳・玉子・鉄強化チーズ・納豆・秋鮭・豚肉</t>
    <phoneticPr fontId="23"/>
  </si>
  <si>
    <t>かぼちゃ・玉ねぎ・トマト・白菜・人参・なす・長ねぎ</t>
    <phoneticPr fontId="23"/>
  </si>
  <si>
    <t>乳・卵・小麦</t>
    <phoneticPr fontId="23"/>
  </si>
  <si>
    <t>日</t>
  </si>
  <si>
    <t>ホットケーキミックス・油・砂糖・ご飯・片栗粉・じゃが芋・花ふ</t>
    <phoneticPr fontId="23"/>
  </si>
  <si>
    <t>牛乳・おから・豆腐・玉子・鶏肉・油揚げ</t>
    <phoneticPr fontId="23"/>
  </si>
  <si>
    <t>レーズン・生姜・青のり・人参・切干大根・枝豆・ほうれん草</t>
    <phoneticPr fontId="23"/>
  </si>
  <si>
    <t>乳・小麦　※3・卵・小麦</t>
    <phoneticPr fontId="23"/>
  </si>
  <si>
    <t>月</t>
  </si>
  <si>
    <t>ご飯・うどん・天かす・砂糖・さつま芋・ごま油</t>
    <phoneticPr fontId="23"/>
  </si>
  <si>
    <t>牛乳・秋鮭・油揚げ・玉子・豚肉</t>
    <phoneticPr fontId="23"/>
  </si>
  <si>
    <t>コーン・青のり・大根・きゅうり・人参・グレープフルーツ</t>
    <phoneticPr fontId="23"/>
  </si>
  <si>
    <t>乳・小麦　※14・小麦・卵</t>
    <phoneticPr fontId="23"/>
  </si>
  <si>
    <t>kcal</t>
    <phoneticPr fontId="3"/>
  </si>
  <si>
    <t>牛乳</t>
    <phoneticPr fontId="23"/>
  </si>
  <si>
    <t>チャーハン</t>
    <phoneticPr fontId="23"/>
  </si>
  <si>
    <t>ご飯・うどん・天かす・砂糖・さつま芋・ごま油</t>
    <phoneticPr fontId="23"/>
  </si>
  <si>
    <t>牛乳・秋鮭・油揚げ・玉子・豚肉</t>
    <phoneticPr fontId="23"/>
  </si>
  <si>
    <t>ホットケーキミックス・ご飯・油・砂糖・ごま油・花ふ</t>
    <phoneticPr fontId="23"/>
  </si>
  <si>
    <t>牛乳・チーズ・豆腐・豚肉・玉子</t>
    <phoneticPr fontId="23"/>
  </si>
  <si>
    <t>人参・長ねぎ・グリンピース・大根・きくらげ・ワカメ</t>
    <phoneticPr fontId="23"/>
  </si>
  <si>
    <t>チャーハン</t>
    <phoneticPr fontId="23"/>
  </si>
  <si>
    <t>カップケーキ</t>
    <phoneticPr fontId="23"/>
  </si>
  <si>
    <t>天かす・小麦粉・油・マヨネーズ・ご飯・バター・じゃが芋・砂糖</t>
    <phoneticPr fontId="23"/>
  </si>
  <si>
    <t>牛乳・素干しエビ・粉豆腐・花かつお・カラスカレイ・鶏肉・油揚げ</t>
    <phoneticPr fontId="23"/>
  </si>
  <si>
    <t>キャベツ・ほうれん草・コーン・人参・玉ねぎ・バナナ</t>
    <phoneticPr fontId="23"/>
  </si>
  <si>
    <t>乳・えび　※35・小麦・卵</t>
    <phoneticPr fontId="23"/>
  </si>
  <si>
    <t>マカロニきなこ</t>
    <phoneticPr fontId="23"/>
  </si>
  <si>
    <t>(外部搬入：にこにこ給食）</t>
    <rPh sb="1" eb="3">
      <t>ガイブ</t>
    </rPh>
    <rPh sb="3" eb="5">
      <t>ハンニュウ</t>
    </rPh>
    <rPh sb="10" eb="12">
      <t>キュウショク</t>
    </rPh>
    <phoneticPr fontId="23"/>
  </si>
  <si>
    <t>ご飯、植物油脂、マカロニ</t>
    <rPh sb="1" eb="2">
      <t>ハン</t>
    </rPh>
    <rPh sb="3" eb="5">
      <t>ショクブツ</t>
    </rPh>
    <rPh sb="5" eb="7">
      <t>ユシ</t>
    </rPh>
    <phoneticPr fontId="23"/>
  </si>
  <si>
    <t>豚肉、豆腐、イカ、乳製品</t>
    <rPh sb="0" eb="2">
      <t>ブタニク</t>
    </rPh>
    <rPh sb="3" eb="5">
      <t>トウフ</t>
    </rPh>
    <rPh sb="9" eb="10">
      <t>ニュウ</t>
    </rPh>
    <rPh sb="10" eb="12">
      <t>セイヒン</t>
    </rPh>
    <phoneticPr fontId="23"/>
  </si>
  <si>
    <t>玉葱、人参、きゅうり、枝豆、コーン</t>
    <rPh sb="0" eb="2">
      <t>タマネギ</t>
    </rPh>
    <rPh sb="3" eb="5">
      <t>ニンジン</t>
    </rPh>
    <rPh sb="11" eb="13">
      <t>エダマメ</t>
    </rPh>
    <phoneticPr fontId="23"/>
  </si>
  <si>
    <t>※アレルギー
対応食（乳・卵）</t>
  </si>
  <si>
    <t>マカロニきなこ</t>
    <phoneticPr fontId="23"/>
  </si>
  <si>
    <t>麻婆豆腐、イカ団子、、</t>
    <rPh sb="0" eb="1">
      <t>アサ</t>
    </rPh>
    <rPh sb="1" eb="2">
      <t>バア</t>
    </rPh>
    <rPh sb="2" eb="4">
      <t>トウフ</t>
    </rPh>
    <rPh sb="7" eb="9">
      <t>ダンゴ</t>
    </rPh>
    <phoneticPr fontId="23"/>
  </si>
  <si>
    <t>ビスケット</t>
    <phoneticPr fontId="23"/>
  </si>
  <si>
    <t>マカロニサラダ、枝豆</t>
    <rPh sb="8" eb="10">
      <t>エダマメ</t>
    </rPh>
    <phoneticPr fontId="23"/>
  </si>
  <si>
    <t>杏仁豆腐</t>
    <rPh sb="0" eb="2">
      <t>アンニン</t>
    </rPh>
    <rPh sb="2" eb="4">
      <t>ドウフ</t>
    </rPh>
    <phoneticPr fontId="23"/>
  </si>
  <si>
    <t>ごま・片栗粉・砂糖・Feすりおろしピーチゼリー・ご飯・ごま油・こんにゃく・油</t>
    <phoneticPr fontId="23"/>
  </si>
  <si>
    <t>牛乳・鶏肉・大豆</t>
    <phoneticPr fontId="23"/>
  </si>
  <si>
    <t>かぼちゃ・ブロッコリー・人参・ごぼう・インゲン・キャベツ・ワカメ</t>
    <phoneticPr fontId="23"/>
  </si>
  <si>
    <t>乳・小麦</t>
    <phoneticPr fontId="23"/>
  </si>
  <si>
    <t>金</t>
  </si>
  <si>
    <t>米粉・砂糖・油・ご飯・片栗粉</t>
    <phoneticPr fontId="23"/>
  </si>
  <si>
    <t>牛乳・無調整豆乳・きな粉・シロイトタラ・玉子</t>
    <phoneticPr fontId="23"/>
  </si>
  <si>
    <t>玉ねぎ・人参・ピーマン・かぼちゃ・昆布・長ねぎ・オレンジ</t>
  </si>
  <si>
    <t>乳・なし ※28・なし　※18・小麦・卵</t>
    <phoneticPr fontId="23"/>
  </si>
  <si>
    <t>バームクーヘン</t>
    <phoneticPr fontId="23"/>
  </si>
  <si>
    <t>クラッカー</t>
    <phoneticPr fontId="23"/>
  </si>
  <si>
    <t>鉄分強化！ふりかけごはん</t>
    <phoneticPr fontId="23"/>
  </si>
  <si>
    <t>すまし汁・フルーツ（オレンジ）</t>
    <phoneticPr fontId="23"/>
  </si>
  <si>
    <t>玉ねぎ・人参・キヌサヤ・かぼちゃ・昆布・長ねぎ・洋なし缶</t>
  </si>
  <si>
    <t>ご飯・ごま油・ソーメン・砂糖・さつま芋</t>
    <phoneticPr fontId="23"/>
  </si>
  <si>
    <t>牛乳・素干しエビ・豚肉・玉子・絹厚揚げ</t>
    <phoneticPr fontId="23"/>
  </si>
  <si>
    <t>ごぼう・人参・キャベツ・オクラ・黄桃缶</t>
    <phoneticPr fontId="23"/>
  </si>
  <si>
    <t>乳・えび　※35・小麦・小麦　※14・卵</t>
    <phoneticPr fontId="23"/>
  </si>
  <si>
    <t>すまし汁・フルーツ（洋梨缶）</t>
    <phoneticPr fontId="23"/>
  </si>
  <si>
    <t>ホットケーキミックス・ご飯・砂糖・片栗粉・油</t>
    <phoneticPr fontId="23"/>
  </si>
  <si>
    <t>牛乳・玉子・カレイ・鶏レバー・油揚げ</t>
    <phoneticPr fontId="23"/>
  </si>
  <si>
    <t>コーン・生姜・大根・人参・玉ねぎ・インゲン・ほうれん草</t>
    <phoneticPr fontId="23"/>
  </si>
  <si>
    <t>乳・小麦　※3・卵・小麦</t>
    <phoneticPr fontId="23"/>
  </si>
  <si>
    <t>砂糖・イチゴジャム・ご飯・油・じゃが芋・マヨネーズ</t>
    <phoneticPr fontId="23"/>
  </si>
  <si>
    <t>牛乳・玉子・鶏肉・大豆</t>
    <phoneticPr fontId="23"/>
  </si>
  <si>
    <t>玉ねぎ・カットトマト缶・カリフラワー・ミックスベジタブル・小松菜・グレープフルーツ</t>
  </si>
  <si>
    <t>乳・卵・小麦</t>
    <phoneticPr fontId="23"/>
  </si>
  <si>
    <t>鮭おにぎり</t>
    <rPh sb="0" eb="1">
      <t>サケ</t>
    </rPh>
    <phoneticPr fontId="23"/>
  </si>
  <si>
    <t>ご飯・スープ</t>
  </si>
  <si>
    <t>片栗粉・砂糖・カルソフトクッキー・ご飯・油・じゃが芋・マヨネーズ</t>
    <phoneticPr fontId="23"/>
  </si>
  <si>
    <t>牛乳・無調整豆乳・きな粉・鶏肉・大豆</t>
    <phoneticPr fontId="23"/>
  </si>
  <si>
    <t>玉ねぎ・カットトマト缶・カリフラワー・ミックスベジタブル・小松菜・みかん缶</t>
  </si>
  <si>
    <t>じゃが芋・片栗粉・油・砂糖・ご飯・ごま</t>
    <phoneticPr fontId="23"/>
  </si>
  <si>
    <t>牛乳・豚肉</t>
    <phoneticPr fontId="23"/>
  </si>
  <si>
    <t>青のり・オレンジ・玉ねぎ・人参・なす・かぼちゃ・白菜・ワカメ</t>
    <phoneticPr fontId="23"/>
  </si>
  <si>
    <t>ウエハース</t>
    <phoneticPr fontId="23"/>
  </si>
  <si>
    <t>ひとくちカステラ</t>
    <phoneticPr fontId="23"/>
  </si>
  <si>
    <t>青のり・白桃缶・玉ねぎ・ブロッコリー・かぼちゃ・白菜・ワカメ</t>
    <phoneticPr fontId="23"/>
  </si>
  <si>
    <t>小麦粉・砂糖・ご飯・油・ごま・花ふ</t>
    <phoneticPr fontId="23"/>
  </si>
  <si>
    <t>牛乳・無調整豆乳・茹小豆缶・スケソウタラ・豚肉</t>
    <phoneticPr fontId="23"/>
  </si>
  <si>
    <t>乳・小麦・小麦　※18</t>
    <phoneticPr fontId="23"/>
  </si>
  <si>
    <t>鈴カステラ</t>
    <rPh sb="0" eb="1">
      <t>スズ</t>
    </rPh>
    <phoneticPr fontId="23"/>
  </si>
  <si>
    <t>豆腐ドーナツ</t>
    <rPh sb="0" eb="2">
      <t>トウフ</t>
    </rPh>
    <phoneticPr fontId="23"/>
  </si>
  <si>
    <t>年齢</t>
    <rPh sb="0" eb="2">
      <t>ネンレイ</t>
    </rPh>
    <phoneticPr fontId="3"/>
  </si>
  <si>
    <t>給与栄養目標量</t>
    <rPh sb="0" eb="2">
      <t>キュウヨ</t>
    </rPh>
    <rPh sb="2" eb="4">
      <t>エイヨウ</t>
    </rPh>
    <rPh sb="4" eb="6">
      <t>モクヒョウ</t>
    </rPh>
    <rPh sb="6" eb="7">
      <t>リョウ</t>
    </rPh>
    <phoneticPr fontId="3"/>
  </si>
  <si>
    <t>当月平均給与栄養量</t>
    <rPh sb="0" eb="2">
      <t>トウゲツ</t>
    </rPh>
    <rPh sb="2" eb="4">
      <t>ヘイキン</t>
    </rPh>
    <rPh sb="4" eb="6">
      <t>キュウヨ</t>
    </rPh>
    <rPh sb="6" eb="8">
      <t>エイヨウ</t>
    </rPh>
    <rPh sb="8" eb="9">
      <t>リョウ</t>
    </rPh>
    <phoneticPr fontId="3"/>
  </si>
  <si>
    <t>牛乳・きな粉・鶏肉・玉子・ヨーグルト</t>
    <phoneticPr fontId="23"/>
  </si>
  <si>
    <t>玉ねぎ・ブロッコリー・白菜・レーズン・人参・なめこ・万能ねぎ</t>
  </si>
  <si>
    <t>ｴﾈﾙｷﾞｰ/たんぱく質/脂質/塩分</t>
    <rPh sb="11" eb="12">
      <t>シツ</t>
    </rPh>
    <rPh sb="13" eb="15">
      <t>シシツ</t>
    </rPh>
    <rPh sb="16" eb="18">
      <t>エンブン</t>
    </rPh>
    <phoneticPr fontId="3"/>
  </si>
  <si>
    <t>エネルギーkcal</t>
    <phoneticPr fontId="3"/>
  </si>
  <si>
    <t>たんぱく質ｇ</t>
    <rPh sb="4" eb="5">
      <t>シツ</t>
    </rPh>
    <phoneticPr fontId="3"/>
  </si>
  <si>
    <t>脂質ｇ</t>
    <rPh sb="0" eb="2">
      <t>シシツ</t>
    </rPh>
    <phoneticPr fontId="3"/>
  </si>
  <si>
    <t>炭水化物ｇ</t>
    <rPh sb="0" eb="4">
      <t>タンスイカブツ</t>
    </rPh>
    <phoneticPr fontId="3"/>
  </si>
  <si>
    <t>塩分ｇ</t>
    <rPh sb="0" eb="2">
      <t>エンブン</t>
    </rPh>
    <phoneticPr fontId="3"/>
  </si>
  <si>
    <t>3～5</t>
    <phoneticPr fontId="3"/>
  </si>
  <si>
    <t>歳</t>
    <rPh sb="0" eb="1">
      <t>サイ</t>
    </rPh>
    <phoneticPr fontId="3"/>
  </si>
  <si>
    <t>585/24.1/16.2/85.5/1.8未満</t>
    <rPh sb="22" eb="24">
      <t>ミマン</t>
    </rPh>
    <phoneticPr fontId="3"/>
  </si>
  <si>
    <t>ｇ</t>
    <phoneticPr fontId="3"/>
  </si>
  <si>
    <t>1～2</t>
    <phoneticPr fontId="3"/>
  </si>
  <si>
    <t>485/20.1/13.5/71.0/1.5未満</t>
    <rPh sb="22" eb="24">
      <t>ミマン</t>
    </rPh>
    <phoneticPr fontId="3"/>
  </si>
  <si>
    <t>ｇ</t>
    <phoneticPr fontId="3"/>
  </si>
  <si>
    <t>※３色食品群は食品中に含まれる栄養素を見た目で分かりやすくする為の目安です。
　香辛料や正油・みそなどの調味料は３色食品群に分類されない為、記載しておりません。</t>
    <rPh sb="2" eb="3">
      <t>ショク</t>
    </rPh>
    <rPh sb="3" eb="6">
      <t>ショクヒングン</t>
    </rPh>
    <rPh sb="7" eb="10">
      <t>ショクヒンチュウ</t>
    </rPh>
    <rPh sb="11" eb="12">
      <t>フク</t>
    </rPh>
    <rPh sb="15" eb="18">
      <t>エイヨウソ</t>
    </rPh>
    <rPh sb="19" eb="20">
      <t>ミ</t>
    </rPh>
    <rPh sb="21" eb="22">
      <t>メ</t>
    </rPh>
    <rPh sb="23" eb="24">
      <t>ワ</t>
    </rPh>
    <rPh sb="31" eb="32">
      <t>タメ</t>
    </rPh>
    <rPh sb="33" eb="35">
      <t>メヤス</t>
    </rPh>
    <rPh sb="40" eb="43">
      <t>コウシンリョウ</t>
    </rPh>
    <rPh sb="44" eb="45">
      <t>ショウ</t>
    </rPh>
    <rPh sb="45" eb="46">
      <t>ユ</t>
    </rPh>
    <rPh sb="52" eb="54">
      <t>チョウミ</t>
    </rPh>
    <rPh sb="54" eb="55">
      <t>リョウ</t>
    </rPh>
    <rPh sb="57" eb="58">
      <t>ショク</t>
    </rPh>
    <rPh sb="58" eb="61">
      <t>ショクヒングン</t>
    </rPh>
    <rPh sb="62" eb="64">
      <t>ブンルイ</t>
    </rPh>
    <rPh sb="68" eb="69">
      <t>タメ</t>
    </rPh>
    <rPh sb="70" eb="72">
      <t>キサイ</t>
    </rPh>
    <phoneticPr fontId="3"/>
  </si>
  <si>
    <t>※調味料のアレルギー表示は弊社でお届けしたものに限ります。また、アレルギーの詳細は「予定献立表」でご確認下さい。</t>
    <rPh sb="38" eb="40">
      <t>ショウサイ</t>
    </rPh>
    <rPh sb="42" eb="44">
      <t>ヨテイ</t>
    </rPh>
    <rPh sb="44" eb="46">
      <t>コンダテ</t>
    </rPh>
    <rPh sb="46" eb="47">
      <t>ヒョウ</t>
    </rPh>
    <rPh sb="50" eb="53">
      <t>カクニンクダ</t>
    </rPh>
    <phoneticPr fontId="3"/>
  </si>
  <si>
    <t>※都合により、献立を変更する場合がございます。</t>
    <rPh sb="1" eb="3">
      <t>ツゴウ</t>
    </rPh>
    <rPh sb="7" eb="9">
      <t>コンダテ</t>
    </rPh>
    <rPh sb="10" eb="12">
      <t>ヘンコウ</t>
    </rPh>
    <rPh sb="14" eb="16">
      <t>バアイ</t>
    </rPh>
    <phoneticPr fontId="3"/>
  </si>
  <si>
    <t>キッズ</t>
    <phoneticPr fontId="3"/>
  </si>
  <si>
    <t>予　　定　　献　　立　　表　</t>
    <rPh sb="0" eb="1">
      <t>ヨ</t>
    </rPh>
    <rPh sb="3" eb="4">
      <t>サダム</t>
    </rPh>
    <rPh sb="6" eb="7">
      <t>ケン</t>
    </rPh>
    <rPh sb="9" eb="10">
      <t>リツ</t>
    </rPh>
    <rPh sb="12" eb="13">
      <t>ヒョウ</t>
    </rPh>
    <phoneticPr fontId="3"/>
  </si>
  <si>
    <t>&lt;食数&gt;</t>
    <rPh sb="1" eb="2">
      <t>ショク</t>
    </rPh>
    <rPh sb="2" eb="3">
      <t>スウ</t>
    </rPh>
    <phoneticPr fontId="3"/>
  </si>
  <si>
    <t>昼</t>
    <rPh sb="0" eb="1">
      <t>ヒル</t>
    </rPh>
    <phoneticPr fontId="3"/>
  </si>
  <si>
    <t>おやつ</t>
    <phoneticPr fontId="3"/>
  </si>
  <si>
    <t>夕</t>
    <rPh sb="0" eb="1">
      <t>ユウ</t>
    </rPh>
    <phoneticPr fontId="3"/>
  </si>
  <si>
    <t>以上児</t>
    <rPh sb="0" eb="2">
      <t>イジョウ</t>
    </rPh>
    <rPh sb="2" eb="3">
      <t>ジ</t>
    </rPh>
    <phoneticPr fontId="3"/>
  </si>
  <si>
    <t>未満児</t>
    <rPh sb="0" eb="2">
      <t>ミマン</t>
    </rPh>
    <rPh sb="2" eb="3">
      <t>ジ</t>
    </rPh>
    <phoneticPr fontId="3"/>
  </si>
  <si>
    <t>職員</t>
    <rPh sb="0" eb="2">
      <t>ショクイン</t>
    </rPh>
    <phoneticPr fontId="3"/>
  </si>
  <si>
    <t>特定アレルギー表示</t>
    <rPh sb="0" eb="2">
      <t>トクテイ</t>
    </rPh>
    <rPh sb="7" eb="9">
      <t>ヒョウジ</t>
    </rPh>
    <phoneticPr fontId="3"/>
  </si>
  <si>
    <t>8月9日（水）配達/8月14日（月）食</t>
    <rPh sb="5" eb="6">
      <t>スイ</t>
    </rPh>
    <phoneticPr fontId="3"/>
  </si>
  <si>
    <t>乳・卵・小麦・落花生・そば・えび・かに</t>
    <phoneticPr fontId="3"/>
  </si>
  <si>
    <t>材料名</t>
    <rPh sb="0" eb="3">
      <t>ザイリョウメイ</t>
    </rPh>
    <phoneticPr fontId="3"/>
  </si>
  <si>
    <t>以上児分量</t>
    <rPh sb="0" eb="2">
      <t>イジョウ</t>
    </rPh>
    <rPh sb="2" eb="3">
      <t>ジ</t>
    </rPh>
    <rPh sb="3" eb="5">
      <t>ブンリョウ</t>
    </rPh>
    <phoneticPr fontId="3"/>
  </si>
  <si>
    <t>単位</t>
    <rPh sb="0" eb="2">
      <t>タンイ</t>
    </rPh>
    <phoneticPr fontId="3"/>
  </si>
  <si>
    <t>未満児分量</t>
    <rPh sb="0" eb="2">
      <t>ミマン</t>
    </rPh>
    <rPh sb="2" eb="3">
      <t>ジ</t>
    </rPh>
    <rPh sb="3" eb="5">
      <t>ブンリョウ</t>
    </rPh>
    <phoneticPr fontId="3"/>
  </si>
  <si>
    <t>総使用量</t>
    <rPh sb="0" eb="1">
      <t>ソウ</t>
    </rPh>
    <rPh sb="1" eb="4">
      <t>シヨウリョウ</t>
    </rPh>
    <phoneticPr fontId="3"/>
  </si>
  <si>
    <t>廃棄込量</t>
    <rPh sb="0" eb="2">
      <t>ハイキ</t>
    </rPh>
    <rPh sb="2" eb="3">
      <t>コミ</t>
    </rPh>
    <rPh sb="3" eb="4">
      <t>リョウ</t>
    </rPh>
    <phoneticPr fontId="3"/>
  </si>
  <si>
    <t>作り方</t>
    <rPh sb="0" eb="1">
      <t>ツク</t>
    </rPh>
    <rPh sb="2" eb="3">
      <t>カタ</t>
    </rPh>
    <phoneticPr fontId="3"/>
  </si>
  <si>
    <t>お手持ち調味料総使用</t>
    <rPh sb="1" eb="3">
      <t>テモ</t>
    </rPh>
    <rPh sb="4" eb="7">
      <t>チョウミリョウ</t>
    </rPh>
    <rPh sb="7" eb="8">
      <t>ソウ</t>
    </rPh>
    <rPh sb="8" eb="10">
      <t>シヨウ</t>
    </rPh>
    <phoneticPr fontId="3"/>
  </si>
  <si>
    <t>以上児分量
(g)</t>
    <rPh sb="0" eb="2">
      <t>イジョウ</t>
    </rPh>
    <rPh sb="2" eb="3">
      <t>ジ</t>
    </rPh>
    <rPh sb="3" eb="5">
      <t>ブンリョウ</t>
    </rPh>
    <phoneticPr fontId="3"/>
  </si>
  <si>
    <t>未満児分量
(g)</t>
    <rPh sb="0" eb="2">
      <t>ミマン</t>
    </rPh>
    <rPh sb="2" eb="3">
      <t>ジ</t>
    </rPh>
    <rPh sb="3" eb="5">
      <t>ブンリョウ</t>
    </rPh>
    <phoneticPr fontId="3"/>
  </si>
  <si>
    <t>材料</t>
    <rPh sb="0" eb="2">
      <t>ザイリョウ</t>
    </rPh>
    <phoneticPr fontId="3"/>
  </si>
  <si>
    <t>キッズ</t>
    <phoneticPr fontId="3"/>
  </si>
  <si>
    <t>8月10日（木）配達/8月15日（火）食</t>
    <rPh sb="6" eb="7">
      <t>モク</t>
    </rPh>
    <phoneticPr fontId="3"/>
  </si>
  <si>
    <t>乳・卵・小麦・落花生・そば・えび・かに</t>
    <phoneticPr fontId="3"/>
  </si>
  <si>
    <t xml:space="preserve">①肉はごま・調味料に漬け込み、野菜は食べやすい大きさに切ります。
②熱した油で肉・野菜の順に炒めて、漬け込んだタレを加えて調味して下さい。
※加熱調理する際は中心部75℃で1分以上加熱したことを確認して下さい。
</t>
  </si>
  <si>
    <t>冷凍かぼちゃ</t>
  </si>
  <si>
    <t>①かぼちゃは食べやすい大きさに切ります。
②みりん・正油・ひたひたのだし汁で煮て下さい。
※加熱調理する際は中心部75℃で1分以上加熱したことを確認して下さい。</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</si>
</sst>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7" formatCode="0.0_ "/>
    <numFmt numFmtId="178" formatCode="0_ "/>
  </numFmts>
  <fonts count="27" x14ac:knownFonts="1">
    <font>
      <sz val="11"/>
      <color theme="1"/>
      <name val="ＭＳ Ｐゴシック"/>
      <family val="3"/>
      <charset val="128"/>
      <scheme val="minor"/>
    </font>
    <font>
      <sz val="11"/>
      <name val="ＭＳ Ｐゴシック"/>
      <family val="3"/>
      <charset val="128"/>
    </font>
    <font>
      <b/>
      <sz val="2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b/>
      <sz val="24"/>
      <name val="ＭＳ Ｐゴシック"/>
      <family val="3"/>
      <charset val="128"/>
    </font>
    <font>
      <sz val="10.5"/>
      <name val="ＭＳ Ｐゴシック"/>
      <family val="3"/>
      <charset val="128"/>
    </font>
    <font>
      <b/>
      <sz val="22"/>
      <name val="ＭＳ Ｐゴシック"/>
      <family val="3"/>
      <charset val="128"/>
    </font>
    <font>
      <sz val="11.5"/>
      <name val="ＭＳ Ｐゴシック"/>
      <family val="3"/>
      <charset val="128"/>
    </font>
    <font>
      <sz val="8"/>
      <name val="ＭＳ Ｐゴシック"/>
      <family val="3"/>
      <charset val="128"/>
    </font>
    <font>
      <sz val="16"/>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Ｐ明朝"/>
      <family val="1"/>
      <charset val="128"/>
    </font>
    <font>
      <b/>
      <sz val="11"/>
      <name val="ＭＳ Ｐ明朝"/>
      <family val="1"/>
      <charset val="128"/>
    </font>
    <font>
      <b/>
      <sz val="18"/>
      <name val="ＭＳ Ｐ明朝"/>
      <family val="1"/>
      <charset val="128"/>
    </font>
    <font>
      <b/>
      <sz val="36"/>
      <name val="ＭＳ Ｐ明朝"/>
      <family val="1"/>
      <charset val="128"/>
    </font>
    <font>
      <sz val="10"/>
      <name val="ＭＳ Ｐ明朝"/>
      <family val="1"/>
      <charset val="128"/>
    </font>
    <font>
      <sz val="5"/>
      <name val="ＭＳ Ｐ明朝"/>
      <family val="1"/>
      <charset val="128"/>
    </font>
    <font>
      <sz val="6"/>
      <name val="ＭＳ Ｐゴシック"/>
      <family val="2"/>
      <charset val="128"/>
      <scheme val="minor"/>
    </font>
    <font>
      <sz val="9"/>
      <name val="ＭＳ Ｐ明朝"/>
      <family val="1"/>
      <charset val="128"/>
    </font>
    <font>
      <sz val="9"/>
      <name val="ＭＳ Ｐゴシック"/>
      <family val="3"/>
      <charset val="128"/>
    </font>
    <font>
      <sz val="1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29"/>
        <bgColor indexed="64"/>
      </patternFill>
    </fill>
    <fill>
      <patternFill patternType="solid">
        <fgColor indexed="42"/>
        <bgColor indexed="64"/>
      </patternFill>
    </fill>
    <fill>
      <patternFill patternType="solid">
        <fgColor rgb="FFFFD5FF"/>
        <bgColor indexed="64"/>
      </patternFill>
    </fill>
    <fill>
      <patternFill patternType="solid">
        <fgColor rgb="FFCDF2FF"/>
        <bgColor indexed="64"/>
      </patternFill>
    </fill>
    <fill>
      <patternFill patternType="solid">
        <fgColor rgb="FFFFFFA7"/>
        <bgColor indexed="64"/>
      </patternFill>
    </fill>
    <fill>
      <patternFill patternType="solid">
        <fgColor rgb="FFFFFF00"/>
        <bgColor indexed="64"/>
      </patternFill>
    </fill>
    <fill>
      <patternFill patternType="solid">
        <fgColor rgb="FFC2FFAF"/>
        <bgColor indexed="64"/>
      </patternFill>
    </fill>
    <fill>
      <patternFill patternType="solid">
        <fgColor rgb="FFFFE2A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1" fillId="0" borderId="0">
      <alignment vertical="center"/>
    </xf>
    <xf numFmtId="0" fontId="14" fillId="0" borderId="0">
      <alignment vertical="center"/>
    </xf>
    <xf numFmtId="0" fontId="1" fillId="0" borderId="0"/>
    <xf numFmtId="0" fontId="1" fillId="0" borderId="0">
      <alignment vertical="center"/>
    </xf>
  </cellStyleXfs>
  <cellXfs count="209">
    <xf numFmtId="0" fontId="0" fillId="0" borderId="0" xfId="0">
      <alignment vertical="center"/>
    </xf>
    <xf numFmtId="0" fontId="2" fillId="0" borderId="0" xfId="1" applyFont="1" applyAlignment="1">
      <alignment vertical="center" shrinkToFit="1"/>
    </xf>
    <xf numFmtId="0" fontId="2" fillId="0" borderId="0" xfId="1" applyFont="1" applyAlignment="1">
      <alignment horizontal="center" vertical="center"/>
    </xf>
    <xf numFmtId="0" fontId="1" fillId="0" borderId="0" xfId="1" applyNumberFormat="1" applyFont="1">
      <alignment vertical="center"/>
    </xf>
    <xf numFmtId="0" fontId="1" fillId="0" borderId="0" xfId="1" applyFont="1">
      <alignment vertical="center"/>
    </xf>
    <xf numFmtId="0" fontId="2" fillId="0" borderId="0" xfId="1" applyNumberFormat="1" applyFont="1" applyAlignment="1">
      <alignment horizontal="center" vertical="center" shrinkToFit="1"/>
    </xf>
    <xf numFmtId="0" fontId="2" fillId="0" borderId="0" xfId="1" applyFont="1" applyAlignment="1">
      <alignment horizontal="center" vertical="center" shrinkToFit="1"/>
    </xf>
    <xf numFmtId="0" fontId="6" fillId="0" borderId="0" xfId="1" applyFont="1" applyBorder="1" applyAlignment="1">
      <alignment horizontal="center" vertical="center" shrinkToFit="1"/>
    </xf>
    <xf numFmtId="0" fontId="2" fillId="0" borderId="1" xfId="1" applyFont="1" applyBorder="1" applyAlignment="1">
      <alignment horizontal="center" vertical="center"/>
    </xf>
    <xf numFmtId="0" fontId="1" fillId="0" borderId="1" xfId="1" applyFont="1" applyBorder="1" applyAlignment="1">
      <alignment horizontal="center" vertical="center"/>
    </xf>
    <xf numFmtId="0" fontId="1" fillId="0" borderId="1" xfId="1" applyNumberFormat="1" applyFont="1" applyBorder="1" applyAlignment="1">
      <alignment horizontal="center" vertical="center"/>
    </xf>
    <xf numFmtId="0" fontId="1" fillId="0" borderId="0" xfId="1" applyNumberFormat="1" applyFont="1" applyBorder="1" applyAlignment="1">
      <alignment horizontal="center" vertical="center"/>
    </xf>
    <xf numFmtId="0" fontId="7" fillId="0" borderId="1" xfId="1" applyFont="1" applyBorder="1" applyAlignment="1">
      <alignment horizontal="center" vertical="center" textRotation="255" shrinkToFit="1"/>
    </xf>
    <xf numFmtId="0" fontId="7" fillId="0" borderId="1" xfId="1" applyFont="1" applyBorder="1" applyAlignment="1">
      <alignment horizontal="center" vertical="center"/>
    </xf>
    <xf numFmtId="0" fontId="7" fillId="0" borderId="1" xfId="1" applyNumberFormat="1" applyFont="1" applyBorder="1" applyAlignment="1">
      <alignment horizontal="center" vertical="center"/>
    </xf>
    <xf numFmtId="0" fontId="1" fillId="0" borderId="0" xfId="1" applyNumberFormat="1" applyFont="1" applyBorder="1">
      <alignment vertical="center"/>
    </xf>
    <xf numFmtId="0" fontId="8" fillId="0" borderId="0" xfId="1" applyFont="1" applyBorder="1" applyAlignment="1">
      <alignment horizontal="center" vertical="center" shrinkToFit="1"/>
    </xf>
    <xf numFmtId="0" fontId="10" fillId="0" borderId="0" xfId="1" applyFont="1" applyBorder="1" applyAlignment="1">
      <alignment horizontal="left" shrinkToFit="1"/>
    </xf>
    <xf numFmtId="0" fontId="11" fillId="0" borderId="0" xfId="1" applyNumberFormat="1" applyFont="1" applyAlignment="1">
      <alignment vertical="top"/>
    </xf>
    <xf numFmtId="0" fontId="1" fillId="0" borderId="0" xfId="1" applyNumberFormat="1" applyFont="1" applyFill="1" applyBorder="1" applyAlignment="1">
      <alignment horizontal="center" vertical="center"/>
    </xf>
    <xf numFmtId="0" fontId="11" fillId="0" borderId="0" xfId="1" applyFont="1" applyAlignment="1">
      <alignment horizontal="left" vertical="center"/>
    </xf>
    <xf numFmtId="0" fontId="5" fillId="0" borderId="0" xfId="1" applyFont="1" applyAlignment="1">
      <alignment vertical="top" shrinkToFit="1"/>
    </xf>
    <xf numFmtId="0" fontId="6" fillId="0" borderId="0" xfId="1" applyNumberFormat="1" applyFont="1" applyAlignment="1">
      <alignment horizontal="center" vertical="top" shrinkToFit="1"/>
    </xf>
    <xf numFmtId="0" fontId="11" fillId="0" borderId="0" xfId="1" applyFont="1" applyAlignment="1">
      <alignment horizontal="center" vertical="top" shrinkToFit="1"/>
    </xf>
    <xf numFmtId="0" fontId="13" fillId="0" borderId="0" xfId="1" applyFont="1" applyAlignment="1">
      <alignment horizontal="center" vertical="top" shrinkToFit="1"/>
    </xf>
    <xf numFmtId="0" fontId="5" fillId="0" borderId="0" xfId="1" applyFont="1" applyAlignment="1">
      <alignment vertical="top" wrapText="1"/>
    </xf>
    <xf numFmtId="0" fontId="11" fillId="0" borderId="0" xfId="1" applyFont="1" applyAlignment="1">
      <alignment vertical="top" shrinkToFit="1"/>
    </xf>
    <xf numFmtId="0" fontId="13" fillId="0" borderId="0" xfId="1" applyNumberFormat="1" applyFont="1" applyAlignment="1">
      <alignment horizontal="center" vertical="top" shrinkToFit="1"/>
    </xf>
    <xf numFmtId="0" fontId="11" fillId="0" borderId="0" xfId="1" applyNumberFormat="1" applyFont="1" applyAlignment="1">
      <alignment horizontal="center" vertical="top" shrinkToFit="1"/>
    </xf>
    <xf numFmtId="0" fontId="9" fillId="0" borderId="0" xfId="1" applyFont="1" applyAlignment="1">
      <alignment vertical="center" shrinkToFit="1"/>
    </xf>
    <xf numFmtId="0" fontId="1" fillId="0" borderId="2" xfId="1" applyFont="1" applyBorder="1" applyAlignment="1">
      <alignment horizontal="center" vertical="center"/>
    </xf>
    <xf numFmtId="0" fontId="1" fillId="0" borderId="2" xfId="1" applyNumberFormat="1" applyFont="1" applyBorder="1" applyAlignment="1">
      <alignment horizontal="center" vertical="center" shrinkToFit="1"/>
    </xf>
    <xf numFmtId="0" fontId="1" fillId="0" borderId="2" xfId="1" applyFont="1" applyBorder="1" applyAlignment="1">
      <alignment horizontal="center" vertical="center" shrinkToFit="1"/>
    </xf>
    <xf numFmtId="0" fontId="12" fillId="0" borderId="4" xfId="1" applyNumberFormat="1" applyFont="1" applyBorder="1" applyAlignment="1">
      <alignment horizontal="center" vertical="center" wrapText="1" shrinkToFit="1"/>
    </xf>
    <xf numFmtId="0" fontId="12" fillId="0" borderId="3" xfId="1" applyNumberFormat="1" applyFont="1" applyBorder="1" applyAlignment="1">
      <alignment horizontal="center" vertical="center" wrapText="1" shrinkToFit="1"/>
    </xf>
    <xf numFmtId="0" fontId="1" fillId="0" borderId="2" xfId="1" applyNumberFormat="1" applyFont="1" applyFill="1" applyBorder="1" applyAlignment="1">
      <alignment horizontal="center" vertical="center"/>
    </xf>
    <xf numFmtId="0" fontId="1" fillId="0" borderId="4" xfId="1" applyNumberFormat="1" applyFont="1" applyFill="1" applyBorder="1" applyAlignment="1">
      <alignment horizontal="center" vertical="center"/>
    </xf>
    <xf numFmtId="0" fontId="5" fillId="0" borderId="2" xfId="1" applyFont="1" applyBorder="1" applyAlignment="1">
      <alignment vertical="top" shrinkToFit="1"/>
    </xf>
    <xf numFmtId="0" fontId="6" fillId="0" borderId="2" xfId="1" applyNumberFormat="1" applyFont="1" applyBorder="1" applyAlignment="1">
      <alignment horizontal="center" vertical="top" shrinkToFit="1"/>
    </xf>
    <xf numFmtId="0" fontId="11" fillId="0" borderId="2" xfId="1" applyFont="1" applyBorder="1" applyAlignment="1">
      <alignment horizontal="center" vertical="top" shrinkToFit="1"/>
    </xf>
    <xf numFmtId="0" fontId="13" fillId="0" borderId="2" xfId="1" applyFont="1" applyBorder="1" applyAlignment="1">
      <alignment horizontal="center" vertical="top" shrinkToFit="1"/>
    </xf>
    <xf numFmtId="0" fontId="11" fillId="0" borderId="2" xfId="1" applyFont="1" applyBorder="1" applyAlignment="1">
      <alignment vertical="top" shrinkToFit="1"/>
    </xf>
    <xf numFmtId="0" fontId="13" fillId="0" borderId="2" xfId="1" applyNumberFormat="1" applyFont="1" applyBorder="1" applyAlignment="1">
      <alignment horizontal="center" vertical="top" shrinkToFit="1"/>
    </xf>
    <xf numFmtId="0" fontId="11" fillId="0" borderId="2" xfId="1" applyNumberFormat="1" applyFont="1" applyBorder="1" applyAlignment="1">
      <alignment horizontal="center" vertical="top" shrinkToFit="1"/>
    </xf>
    <xf numFmtId="0" fontId="9" fillId="0" borderId="2" xfId="1" applyFont="1" applyBorder="1" applyAlignment="1">
      <alignment vertical="center" shrinkToFit="1"/>
    </xf>
    <xf numFmtId="0" fontId="5" fillId="0" borderId="5" xfId="1" applyFont="1" applyBorder="1" applyAlignment="1">
      <alignment vertical="top" shrinkToFit="1"/>
    </xf>
    <xf numFmtId="0" fontId="6" fillId="0" borderId="5" xfId="1" applyNumberFormat="1" applyFont="1" applyBorder="1" applyAlignment="1">
      <alignment horizontal="center" vertical="top" shrinkToFit="1"/>
    </xf>
    <xf numFmtId="0" fontId="11" fillId="0" borderId="5" xfId="1" applyFont="1" applyBorder="1" applyAlignment="1">
      <alignment horizontal="center" vertical="top" shrinkToFit="1"/>
    </xf>
    <xf numFmtId="0" fontId="13" fillId="0" borderId="5" xfId="1" applyFont="1" applyBorder="1" applyAlignment="1">
      <alignment horizontal="center" vertical="top" shrinkToFit="1"/>
    </xf>
    <xf numFmtId="0" fontId="11" fillId="0" borderId="5" xfId="1" applyFont="1" applyBorder="1" applyAlignment="1">
      <alignment vertical="top" shrinkToFit="1"/>
    </xf>
    <xf numFmtId="0" fontId="13" fillId="0" borderId="5" xfId="1" applyNumberFormat="1" applyFont="1" applyBorder="1" applyAlignment="1">
      <alignment horizontal="center" vertical="top" shrinkToFit="1"/>
    </xf>
    <xf numFmtId="0" fontId="11" fillId="0" borderId="5" xfId="1" applyNumberFormat="1" applyFont="1" applyBorder="1" applyAlignment="1">
      <alignment horizontal="center" vertical="top" shrinkToFit="1"/>
    </xf>
    <xf numFmtId="0" fontId="9" fillId="0" borderId="5" xfId="1" applyFont="1" applyBorder="1" applyAlignment="1">
      <alignment vertical="center" shrinkToFit="1"/>
    </xf>
    <xf numFmtId="0" fontId="5" fillId="0" borderId="6" xfId="1" applyFont="1" applyBorder="1" applyAlignment="1">
      <alignment vertical="top" shrinkToFit="1"/>
    </xf>
    <xf numFmtId="0" fontId="6" fillId="0" borderId="6" xfId="1" applyNumberFormat="1" applyFont="1" applyBorder="1" applyAlignment="1">
      <alignment horizontal="center" vertical="top" shrinkToFit="1"/>
    </xf>
    <xf numFmtId="0" fontId="11" fillId="0" borderId="6" xfId="1" applyFont="1" applyBorder="1" applyAlignment="1">
      <alignment horizontal="center" vertical="top" shrinkToFit="1"/>
    </xf>
    <xf numFmtId="0" fontId="13" fillId="0" borderId="6" xfId="1" applyFont="1" applyBorder="1" applyAlignment="1">
      <alignment horizontal="center" vertical="top" shrinkToFit="1"/>
    </xf>
    <xf numFmtId="0" fontId="11" fillId="0" borderId="6" xfId="1" applyFont="1" applyBorder="1" applyAlignment="1">
      <alignment vertical="top" shrinkToFit="1"/>
    </xf>
    <xf numFmtId="0" fontId="13" fillId="0" borderId="6" xfId="1" applyNumberFormat="1" applyFont="1" applyBorder="1" applyAlignment="1">
      <alignment horizontal="center" vertical="top" shrinkToFit="1"/>
    </xf>
    <xf numFmtId="0" fontId="11" fillId="0" borderId="6" xfId="1" applyNumberFormat="1" applyFont="1" applyBorder="1" applyAlignment="1">
      <alignment horizontal="center" vertical="top" shrinkToFit="1"/>
    </xf>
    <xf numFmtId="0" fontId="9" fillId="0" borderId="6" xfId="1" applyFont="1" applyBorder="1" applyAlignment="1">
      <alignment vertical="center" shrinkToFit="1"/>
    </xf>
    <xf numFmtId="0" fontId="1" fillId="0" borderId="8" xfId="1" applyFont="1" applyBorder="1" applyAlignment="1">
      <alignment horizontal="left" vertical="center"/>
    </xf>
    <xf numFmtId="0" fontId="5" fillId="0" borderId="9" xfId="1" applyFont="1" applyBorder="1" applyAlignment="1">
      <alignment vertical="top" shrinkToFit="1"/>
    </xf>
    <xf numFmtId="0" fontId="6" fillId="0" borderId="9" xfId="1" applyNumberFormat="1" applyFont="1" applyBorder="1" applyAlignment="1">
      <alignment horizontal="center" vertical="top" shrinkToFit="1"/>
    </xf>
    <xf numFmtId="0" fontId="11" fillId="0" borderId="9" xfId="1" applyFont="1" applyBorder="1" applyAlignment="1">
      <alignment horizontal="center" vertical="top" shrinkToFit="1"/>
    </xf>
    <xf numFmtId="0" fontId="13" fillId="0" borderId="9" xfId="1" applyFont="1" applyBorder="1" applyAlignment="1">
      <alignment horizontal="center" vertical="top" shrinkToFit="1"/>
    </xf>
    <xf numFmtId="0" fontId="11" fillId="0" borderId="9" xfId="1" applyFont="1" applyBorder="1" applyAlignment="1">
      <alignment vertical="top" shrinkToFit="1"/>
    </xf>
    <xf numFmtId="0" fontId="13" fillId="0" borderId="9" xfId="1" applyNumberFormat="1" applyFont="1" applyBorder="1" applyAlignment="1">
      <alignment horizontal="center" vertical="top" shrinkToFit="1"/>
    </xf>
    <xf numFmtId="0" fontId="11" fillId="0" borderId="9" xfId="1" applyNumberFormat="1" applyFont="1" applyBorder="1" applyAlignment="1">
      <alignment horizontal="center" vertical="top" shrinkToFit="1"/>
    </xf>
    <xf numFmtId="0" fontId="9" fillId="0" borderId="9" xfId="1" applyFont="1" applyBorder="1" applyAlignment="1">
      <alignment vertical="center" shrinkToFit="1"/>
    </xf>
    <xf numFmtId="0" fontId="9" fillId="0" borderId="4" xfId="1" applyFont="1" applyBorder="1" applyAlignment="1">
      <alignment vertical="center" shrinkToFit="1"/>
    </xf>
    <xf numFmtId="0" fontId="9" fillId="0" borderId="10" xfId="1" applyFont="1" applyBorder="1" applyAlignment="1">
      <alignment vertical="center" shrinkToFit="1"/>
    </xf>
    <xf numFmtId="0" fontId="9" fillId="0" borderId="11" xfId="1" applyFont="1" applyBorder="1" applyAlignment="1">
      <alignment vertical="center" shrinkToFit="1"/>
    </xf>
    <xf numFmtId="0" fontId="9" fillId="0" borderId="12" xfId="1" applyFont="1" applyBorder="1" applyAlignment="1">
      <alignment vertical="center" shrinkToFit="1"/>
    </xf>
    <xf numFmtId="12" fontId="6" fillId="0" borderId="5" xfId="1" applyNumberFormat="1" applyFont="1" applyBorder="1" applyAlignment="1">
      <alignment horizontal="center" vertical="top" shrinkToFit="1"/>
    </xf>
    <xf numFmtId="12" fontId="6" fillId="0" borderId="2" xfId="1" applyNumberFormat="1" applyFont="1" applyBorder="1" applyAlignment="1">
      <alignment horizontal="center" vertical="top" shrinkToFit="1"/>
    </xf>
    <xf numFmtId="0" fontId="1" fillId="0" borderId="0" xfId="1" applyFont="1" applyAlignment="1">
      <alignment horizontal="center" shrinkToFit="1"/>
    </xf>
    <xf numFmtId="0" fontId="1" fillId="0" borderId="0" xfId="1" applyFont="1" applyAlignment="1"/>
    <xf numFmtId="0" fontId="1" fillId="0" borderId="0" xfId="1" applyFont="1" applyBorder="1" applyAlignment="1">
      <alignment horizontal="center" shrinkToFit="1"/>
    </xf>
    <xf numFmtId="0" fontId="1" fillId="0" borderId="3" xfId="1" applyFont="1" applyBorder="1" applyAlignment="1">
      <alignment horizontal="center" vertical="center" shrinkToFit="1"/>
    </xf>
    <xf numFmtId="0" fontId="2" fillId="0" borderId="0" xfId="1" applyFont="1" applyAlignment="1">
      <alignment vertical="center" shrinkToFit="1"/>
    </xf>
    <xf numFmtId="0" fontId="2" fillId="0" borderId="0" xfId="1" applyFont="1" applyAlignment="1">
      <alignment horizontal="center" vertical="center"/>
    </xf>
    <xf numFmtId="0" fontId="10" fillId="0" borderId="0" xfId="1" applyFont="1" applyBorder="1" applyAlignment="1">
      <alignment horizontal="left" shrinkToFit="1"/>
    </xf>
    <xf numFmtId="0" fontId="2" fillId="0" borderId="0" xfId="1" applyFont="1" applyAlignment="1">
      <alignment vertical="center" shrinkToFit="1"/>
    </xf>
    <xf numFmtId="0" fontId="2" fillId="0" borderId="0" xfId="1" applyFont="1" applyAlignment="1">
      <alignment horizontal="center" vertical="center"/>
    </xf>
    <xf numFmtId="0" fontId="1" fillId="0" borderId="0" xfId="1" applyFont="1" applyAlignment="1">
      <alignment horizontal="center" shrinkToFit="1"/>
    </xf>
    <xf numFmtId="0" fontId="10" fillId="0" borderId="0" xfId="1" applyFont="1" applyBorder="1" applyAlignment="1">
      <alignment horizontal="left" shrinkToFit="1"/>
    </xf>
    <xf numFmtId="0" fontId="1" fillId="0" borderId="0" xfId="1" applyFont="1" applyBorder="1" applyAlignment="1">
      <alignment horizontal="center" shrinkToFit="1"/>
    </xf>
    <xf numFmtId="0" fontId="1" fillId="0" borderId="3" xfId="1" applyFont="1" applyBorder="1" applyAlignment="1">
      <alignment horizontal="center" vertical="center" shrinkToFit="1"/>
    </xf>
    <xf numFmtId="0" fontId="11" fillId="0" borderId="8" xfId="1" applyFont="1" applyBorder="1" applyAlignment="1">
      <alignment horizontal="center" vertical="center" textRotation="255"/>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2" fillId="0" borderId="0" xfId="1" applyFont="1" applyAlignment="1">
      <alignment vertical="center" shrinkToFit="1"/>
    </xf>
    <xf numFmtId="0" fontId="2" fillId="0" borderId="0" xfId="1" applyFont="1" applyAlignment="1">
      <alignment horizontal="center" vertical="center"/>
    </xf>
    <xf numFmtId="0" fontId="5" fillId="0" borderId="16" xfId="1" applyFont="1" applyBorder="1" applyAlignment="1">
      <alignment horizontal="center" vertical="center"/>
    </xf>
    <xf numFmtId="0" fontId="9" fillId="0" borderId="0" xfId="3" applyNumberFormat="1" applyFont="1" applyFill="1" applyAlignment="1">
      <alignment horizontal="center" shrinkToFit="1"/>
    </xf>
    <xf numFmtId="0" fontId="1" fillId="0" borderId="0" xfId="1" applyFont="1" applyAlignment="1">
      <alignment horizontal="center" shrinkToFit="1"/>
    </xf>
    <xf numFmtId="56" fontId="10" fillId="0" borderId="0" xfId="1" applyNumberFormat="1" applyFont="1" applyBorder="1" applyAlignment="1">
      <alignment horizontal="left" shrinkToFit="1"/>
    </xf>
    <xf numFmtId="0" fontId="10" fillId="0" borderId="0" xfId="1" applyFont="1" applyBorder="1" applyAlignment="1">
      <alignment horizontal="left" shrinkToFit="1"/>
    </xf>
    <xf numFmtId="0" fontId="12" fillId="0" borderId="0" xfId="1" applyNumberFormat="1" applyFont="1" applyBorder="1" applyAlignment="1">
      <alignment horizontal="center" shrinkToFit="1"/>
    </xf>
    <xf numFmtId="0" fontId="1" fillId="0" borderId="0" xfId="1" applyFont="1" applyBorder="1" applyAlignment="1">
      <alignment horizontal="center" shrinkToFit="1"/>
    </xf>
    <xf numFmtId="0" fontId="1" fillId="0" borderId="3" xfId="1" applyFont="1" applyBorder="1" applyAlignment="1">
      <alignment horizontal="center" vertical="center"/>
    </xf>
    <xf numFmtId="0" fontId="15" fillId="0" borderId="13" xfId="2" applyFont="1" applyBorder="1" applyAlignment="1">
      <alignment horizontal="center" vertical="center"/>
    </xf>
    <xf numFmtId="0" fontId="1" fillId="0" borderId="3" xfId="1" applyFont="1" applyBorder="1" applyAlignment="1">
      <alignment horizontal="center" vertical="center" shrinkToFit="1"/>
    </xf>
    <xf numFmtId="0" fontId="1" fillId="0" borderId="13" xfId="1" applyFont="1" applyBorder="1" applyAlignment="1">
      <alignment horizontal="center" vertical="center" shrinkToFit="1"/>
    </xf>
    <xf numFmtId="0" fontId="5" fillId="0" borderId="2" xfId="1" applyFont="1" applyBorder="1" applyAlignment="1">
      <alignment vertical="top" wrapText="1"/>
    </xf>
    <xf numFmtId="0" fontId="15" fillId="0" borderId="2"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5" fillId="0" borderId="7" xfId="1" applyFont="1" applyBorder="1" applyAlignment="1">
      <alignment vertical="top" wrapText="1"/>
    </xf>
    <xf numFmtId="0" fontId="15" fillId="0" borderId="7" xfId="0" applyFont="1" applyBorder="1" applyAlignment="1">
      <alignment vertical="top" wrapText="1"/>
    </xf>
    <xf numFmtId="0" fontId="1" fillId="0" borderId="7" xfId="1" applyFont="1" applyBorder="1" applyAlignment="1">
      <alignment vertical="top" wrapText="1"/>
    </xf>
    <xf numFmtId="0" fontId="15" fillId="0" borderId="9" xfId="0" applyFont="1" applyBorder="1" applyAlignment="1">
      <alignment vertical="top" wrapText="1"/>
    </xf>
    <xf numFmtId="0" fontId="8" fillId="0" borderId="0" xfId="1" applyFont="1" applyAlignment="1">
      <alignment horizontal="center" vertical="center" shrinkToFit="1"/>
    </xf>
    <xf numFmtId="0" fontId="1" fillId="0" borderId="2" xfId="1" applyFont="1" applyBorder="1" applyAlignment="1">
      <alignment vertical="top" wrapText="1"/>
    </xf>
    <xf numFmtId="0" fontId="5" fillId="0" borderId="0" xfId="1" applyFont="1" applyAlignment="1">
      <alignment horizontal="left" vertical="top" wrapText="1" shrinkToFit="1"/>
    </xf>
    <xf numFmtId="0" fontId="17" fillId="0" borderId="0" xfId="1" applyFont="1" applyFill="1" applyAlignment="1">
      <alignment horizontal="center" vertical="center"/>
    </xf>
    <xf numFmtId="0" fontId="17" fillId="0" borderId="0" xfId="1" applyFont="1" applyFill="1">
      <alignment vertical="center"/>
    </xf>
    <xf numFmtId="177" fontId="17" fillId="0" borderId="0" xfId="1" applyNumberFormat="1" applyFont="1" applyFill="1">
      <alignment vertical="center"/>
    </xf>
    <xf numFmtId="0" fontId="18" fillId="0" borderId="1" xfId="1" applyFont="1" applyFill="1" applyBorder="1" applyAlignment="1">
      <alignment horizontal="center" vertical="center" textRotation="255" shrinkToFit="1"/>
    </xf>
    <xf numFmtId="0" fontId="19" fillId="0" borderId="1" xfId="1" applyFont="1" applyFill="1" applyBorder="1" applyAlignment="1">
      <alignment horizontal="center" vertical="center" textRotation="255"/>
    </xf>
    <xf numFmtId="0" fontId="20" fillId="0" borderId="1" xfId="1" applyFont="1" applyFill="1" applyBorder="1" applyAlignment="1">
      <alignment horizontal="left" vertical="center"/>
    </xf>
    <xf numFmtId="0" fontId="17" fillId="0" borderId="1" xfId="1" applyFont="1" applyFill="1" applyBorder="1" applyAlignment="1">
      <alignment horizontal="center" vertical="center"/>
    </xf>
    <xf numFmtId="0" fontId="17" fillId="0" borderId="1" xfId="4" applyFont="1" applyFill="1" applyBorder="1" applyAlignment="1">
      <alignment vertical="center"/>
    </xf>
    <xf numFmtId="0" fontId="21" fillId="0" borderId="1" xfId="1" applyFont="1" applyFill="1" applyBorder="1" applyAlignment="1">
      <alignment horizontal="center" vertical="center" wrapText="1"/>
    </xf>
    <xf numFmtId="0" fontId="21" fillId="0" borderId="1" xfId="1" applyFont="1" applyFill="1" applyBorder="1" applyAlignment="1">
      <alignment horizontal="center" vertical="center" shrinkToFit="1"/>
    </xf>
    <xf numFmtId="0" fontId="17" fillId="0" borderId="1" xfId="1" applyFont="1" applyFill="1" applyBorder="1" applyAlignment="1">
      <alignment vertical="center"/>
    </xf>
    <xf numFmtId="0" fontId="17" fillId="0" borderId="0" xfId="1" applyFont="1" applyFill="1" applyBorder="1" applyAlignment="1">
      <alignment horizontal="center" vertical="center" shrinkToFit="1"/>
    </xf>
    <xf numFmtId="0" fontId="17" fillId="2" borderId="1" xfId="1" applyFont="1" applyFill="1" applyBorder="1" applyAlignment="1">
      <alignment horizontal="center" wrapText="1" shrinkToFit="1"/>
    </xf>
    <xf numFmtId="0" fontId="17" fillId="3" borderId="1" xfId="1" applyFont="1" applyFill="1" applyBorder="1" applyAlignment="1">
      <alignment horizontal="center" wrapText="1" shrinkToFit="1"/>
    </xf>
    <xf numFmtId="0" fontId="17" fillId="4" borderId="1" xfId="1" applyFont="1" applyFill="1" applyBorder="1" applyAlignment="1">
      <alignment horizontal="center" wrapText="1" shrinkToFit="1"/>
    </xf>
    <xf numFmtId="0" fontId="17" fillId="0" borderId="1" xfId="4" applyFont="1" applyBorder="1" applyAlignment="1">
      <alignment horizontal="center" wrapText="1" shrinkToFit="1"/>
    </xf>
    <xf numFmtId="0" fontId="17" fillId="0" borderId="1" xfId="1" applyFont="1" applyFill="1" applyBorder="1" applyAlignment="1">
      <alignment horizontal="center" vertical="center" wrapText="1" shrinkToFit="1"/>
    </xf>
    <xf numFmtId="0" fontId="21" fillId="0" borderId="1" xfId="1" applyFont="1" applyFill="1" applyBorder="1" applyAlignment="1">
      <alignment horizontal="center" vertical="center"/>
    </xf>
    <xf numFmtId="0" fontId="21" fillId="5" borderId="7" xfId="1" applyFont="1" applyFill="1" applyBorder="1">
      <alignment vertical="center"/>
    </xf>
    <xf numFmtId="0" fontId="24" fillId="0" borderId="1" xfId="1" applyFont="1" applyFill="1" applyBorder="1" applyAlignment="1">
      <alignment horizontal="left" vertical="top" wrapText="1"/>
    </xf>
    <xf numFmtId="0" fontId="21" fillId="0" borderId="1" xfId="4" applyFont="1" applyFill="1" applyBorder="1" applyAlignment="1">
      <alignment horizontal="left" vertical="top" wrapText="1"/>
    </xf>
    <xf numFmtId="178" fontId="21" fillId="0" borderId="7" xfId="1" applyNumberFormat="1" applyFont="1" applyFill="1" applyBorder="1" applyAlignment="1">
      <alignment horizontal="right" vertical="center"/>
    </xf>
    <xf numFmtId="0" fontId="21" fillId="0" borderId="7" xfId="1" applyFont="1" applyFill="1" applyBorder="1" applyAlignment="1">
      <alignment horizontal="left" vertical="center"/>
    </xf>
    <xf numFmtId="0" fontId="21" fillId="0" borderId="7" xfId="1" applyFont="1" applyFill="1" applyBorder="1" applyAlignment="1">
      <alignment horizontal="left" vertical="top" shrinkToFit="1"/>
    </xf>
    <xf numFmtId="0" fontId="17" fillId="0" borderId="0" xfId="1" applyFont="1" applyFill="1" applyBorder="1" applyAlignment="1">
      <alignment horizontal="left" vertical="center"/>
    </xf>
    <xf numFmtId="0" fontId="21" fillId="6" borderId="7" xfId="1" applyFont="1" applyFill="1" applyBorder="1" applyAlignment="1">
      <alignment horizontal="left" vertical="center"/>
    </xf>
    <xf numFmtId="0" fontId="21" fillId="0" borderId="5" xfId="1" applyFont="1" applyFill="1" applyBorder="1">
      <alignment vertical="center"/>
    </xf>
    <xf numFmtId="177" fontId="21" fillId="0" borderId="5" xfId="1" applyNumberFormat="1" applyFont="1" applyFill="1" applyBorder="1">
      <alignment vertical="center"/>
    </xf>
    <xf numFmtId="0" fontId="21" fillId="0" borderId="5" xfId="1" applyFont="1" applyFill="1" applyBorder="1" applyAlignment="1">
      <alignment vertical="center"/>
    </xf>
    <xf numFmtId="0" fontId="21" fillId="0" borderId="5" xfId="1" applyFont="1" applyFill="1" applyBorder="1" applyAlignment="1">
      <alignment horizontal="left" vertical="top" shrinkToFit="1"/>
    </xf>
    <xf numFmtId="0" fontId="17" fillId="0" borderId="0" xfId="1" applyFont="1" applyFill="1" applyBorder="1" applyAlignment="1">
      <alignment vertical="center"/>
    </xf>
    <xf numFmtId="0" fontId="21" fillId="0" borderId="6" xfId="1" applyFont="1" applyFill="1" applyBorder="1">
      <alignment vertical="center"/>
    </xf>
    <xf numFmtId="177" fontId="21" fillId="0" borderId="6" xfId="1" applyNumberFormat="1" applyFont="1" applyFill="1" applyBorder="1">
      <alignment vertical="center"/>
    </xf>
    <xf numFmtId="0" fontId="21" fillId="0" borderId="6" xfId="1" applyFont="1" applyFill="1" applyBorder="1" applyAlignment="1">
      <alignment vertical="center"/>
    </xf>
    <xf numFmtId="0" fontId="21" fillId="0" borderId="6" xfId="1" applyFont="1" applyFill="1" applyBorder="1" applyAlignment="1">
      <alignment horizontal="left" vertical="top" shrinkToFit="1"/>
    </xf>
    <xf numFmtId="0" fontId="21" fillId="0" borderId="1" xfId="1" applyFont="1" applyFill="1" applyBorder="1" applyAlignment="1">
      <alignment horizontal="center" vertical="center" textRotation="255" shrinkToFit="1"/>
    </xf>
    <xf numFmtId="178" fontId="21" fillId="0" borderId="7" xfId="1" applyNumberFormat="1" applyFont="1" applyFill="1" applyBorder="1">
      <alignment vertical="center"/>
    </xf>
    <xf numFmtId="0" fontId="21" fillId="0" borderId="7" xfId="1" applyFont="1" applyFill="1" applyBorder="1">
      <alignment vertical="center"/>
    </xf>
    <xf numFmtId="0" fontId="17" fillId="0" borderId="0" xfId="1" applyFont="1" applyFill="1" applyBorder="1">
      <alignment vertical="center"/>
    </xf>
    <xf numFmtId="0" fontId="25" fillId="0" borderId="1" xfId="1" applyFont="1" applyFill="1" applyBorder="1" applyAlignment="1">
      <alignment horizontal="left" vertical="top" wrapText="1"/>
    </xf>
    <xf numFmtId="0" fontId="21" fillId="5" borderId="5" xfId="1" applyFont="1" applyFill="1" applyBorder="1">
      <alignment vertical="center"/>
    </xf>
    <xf numFmtId="0" fontId="21" fillId="7" borderId="7" xfId="1" applyFont="1" applyFill="1" applyBorder="1">
      <alignment vertical="center"/>
    </xf>
    <xf numFmtId="0" fontId="21" fillId="8" borderId="1" xfId="1" applyFont="1" applyFill="1" applyBorder="1" applyAlignment="1">
      <alignment horizontal="center" vertical="center" wrapText="1"/>
    </xf>
    <xf numFmtId="0" fontId="21" fillId="8" borderId="1" xfId="1" applyFont="1" applyFill="1" applyBorder="1" applyAlignment="1">
      <alignment horizontal="center" vertical="center" textRotation="255" shrinkToFit="1"/>
    </xf>
    <xf numFmtId="0" fontId="21" fillId="9" borderId="7" xfId="1" applyFont="1" applyFill="1" applyBorder="1">
      <alignment vertical="center"/>
    </xf>
    <xf numFmtId="0" fontId="21" fillId="0" borderId="1" xfId="1" applyFont="1" applyFill="1" applyBorder="1" applyAlignment="1">
      <alignment vertical="center" wrapText="1"/>
    </xf>
    <xf numFmtId="0" fontId="21" fillId="8" borderId="1" xfId="1" applyFont="1" applyFill="1" applyBorder="1" applyAlignment="1">
      <alignment horizontal="center" vertical="center"/>
    </xf>
    <xf numFmtId="0" fontId="21" fillId="6" borderId="7" xfId="1" applyFont="1" applyFill="1" applyBorder="1">
      <alignment vertical="center"/>
    </xf>
    <xf numFmtId="0" fontId="21" fillId="0" borderId="17" xfId="1" applyNumberFormat="1" applyFont="1" applyFill="1" applyBorder="1" applyAlignment="1">
      <alignment horizontal="center" vertical="top" shrinkToFit="1"/>
    </xf>
    <xf numFmtId="0" fontId="21" fillId="8" borderId="1" xfId="1" applyFont="1" applyFill="1" applyBorder="1" applyAlignment="1">
      <alignment vertical="center"/>
    </xf>
    <xf numFmtId="0" fontId="21" fillId="0" borderId="18" xfId="1" applyNumberFormat="1" applyFont="1" applyFill="1" applyBorder="1" applyAlignment="1">
      <alignment horizontal="center" vertical="top" shrinkToFit="1"/>
    </xf>
    <xf numFmtId="0" fontId="21" fillId="0" borderId="1" xfId="1" applyFont="1" applyFill="1" applyBorder="1" applyAlignment="1">
      <alignment vertical="center"/>
    </xf>
    <xf numFmtId="0" fontId="21" fillId="10" borderId="7" xfId="1" applyFont="1" applyFill="1" applyBorder="1">
      <alignment vertical="center"/>
    </xf>
    <xf numFmtId="0" fontId="21" fillId="0" borderId="1" xfId="1" applyFont="1" applyFill="1" applyBorder="1" applyAlignment="1">
      <alignment horizontal="center" vertical="center" textRotation="255"/>
    </xf>
    <xf numFmtId="0" fontId="21" fillId="0" borderId="1" xfId="1" applyFont="1" applyFill="1" applyBorder="1" applyAlignment="1">
      <alignment vertical="center" textRotation="255"/>
    </xf>
    <xf numFmtId="0" fontId="21" fillId="0" borderId="7" xfId="4" applyFont="1" applyFill="1" applyBorder="1" applyAlignment="1">
      <alignment horizontal="left" vertical="top" wrapText="1"/>
    </xf>
    <xf numFmtId="0" fontId="21" fillId="0" borderId="5" xfId="4" applyFont="1" applyFill="1" applyBorder="1" applyAlignment="1">
      <alignment horizontal="left" vertical="top" wrapText="1"/>
    </xf>
    <xf numFmtId="0" fontId="21" fillId="0" borderId="6" xfId="4" applyFont="1" applyFill="1" applyBorder="1" applyAlignment="1">
      <alignment horizontal="left" vertical="top" wrapText="1"/>
    </xf>
    <xf numFmtId="0" fontId="21" fillId="6" borderId="7" xfId="1" applyFont="1" applyFill="1" applyBorder="1" applyAlignment="1">
      <alignment vertical="center" shrinkToFit="1"/>
    </xf>
    <xf numFmtId="0" fontId="21" fillId="9" borderId="7" xfId="1" applyFont="1" applyFill="1" applyBorder="1" applyAlignment="1">
      <alignment vertical="center" shrinkToFit="1"/>
    </xf>
    <xf numFmtId="0" fontId="21" fillId="5" borderId="7" xfId="1" applyFont="1" applyFill="1" applyBorder="1" applyAlignment="1">
      <alignment horizontal="left" vertical="center"/>
    </xf>
    <xf numFmtId="0" fontId="26" fillId="0" borderId="1" xfId="4" applyFont="1" applyFill="1" applyBorder="1" applyAlignment="1">
      <alignment horizontal="left" vertical="top" wrapText="1"/>
    </xf>
    <xf numFmtId="0" fontId="21" fillId="0" borderId="19" xfId="1" applyFont="1" applyFill="1" applyBorder="1" applyAlignment="1">
      <alignment vertical="center"/>
    </xf>
    <xf numFmtId="0" fontId="26" fillId="0" borderId="20" xfId="1" applyFont="1" applyFill="1" applyBorder="1" applyAlignment="1">
      <alignment vertical="center"/>
    </xf>
    <xf numFmtId="0" fontId="26" fillId="0" borderId="21" xfId="1" applyFont="1" applyBorder="1" applyAlignment="1">
      <alignment vertical="center"/>
    </xf>
    <xf numFmtId="0" fontId="21" fillId="0" borderId="1" xfId="1" applyFont="1" applyFill="1" applyBorder="1" applyAlignment="1">
      <alignment horizontal="center" vertical="center"/>
    </xf>
    <xf numFmtId="0" fontId="17" fillId="0" borderId="0" xfId="1" applyFont="1" applyFill="1" applyBorder="1" applyAlignment="1">
      <alignment horizontal="center" vertical="center"/>
    </xf>
    <xf numFmtId="0" fontId="21" fillId="0" borderId="19" xfId="1" applyFont="1" applyFill="1" applyBorder="1" applyAlignment="1">
      <alignment horizontal="center" vertical="center"/>
    </xf>
    <xf numFmtId="0" fontId="21" fillId="0" borderId="21" xfId="1" applyFont="1" applyFill="1" applyBorder="1">
      <alignment vertical="center"/>
    </xf>
    <xf numFmtId="0" fontId="21" fillId="0" borderId="1" xfId="4" applyFont="1" applyFill="1" applyBorder="1" applyAlignment="1">
      <alignment horizontal="center" vertical="center" shrinkToFit="1"/>
    </xf>
    <xf numFmtId="178" fontId="21" fillId="0" borderId="1" xfId="1" applyNumberFormat="1" applyFont="1" applyFill="1" applyBorder="1" applyAlignment="1">
      <alignment horizontal="center" vertical="center"/>
    </xf>
    <xf numFmtId="177" fontId="21" fillId="0" borderId="1" xfId="1" applyNumberFormat="1" applyFont="1" applyFill="1" applyBorder="1" applyAlignment="1">
      <alignment horizontal="center" vertical="center"/>
    </xf>
    <xf numFmtId="177" fontId="17" fillId="0" borderId="0" xfId="1" applyNumberFormat="1" applyFont="1" applyFill="1" applyBorder="1">
      <alignment vertical="center"/>
    </xf>
    <xf numFmtId="0" fontId="17" fillId="0" borderId="22" xfId="1" applyFont="1" applyFill="1" applyBorder="1" applyAlignment="1">
      <alignment horizontal="center" vertical="center"/>
    </xf>
    <xf numFmtId="0" fontId="17" fillId="0" borderId="22" xfId="1" applyFont="1" applyFill="1" applyBorder="1">
      <alignment vertical="center"/>
    </xf>
    <xf numFmtId="0" fontId="17" fillId="0" borderId="22" xfId="1" applyFont="1" applyFill="1" applyBorder="1" applyAlignment="1">
      <alignment horizontal="center" vertical="center" shrinkToFit="1"/>
    </xf>
    <xf numFmtId="178" fontId="17" fillId="0" borderId="22" xfId="1" applyNumberFormat="1" applyFont="1" applyFill="1" applyBorder="1" applyAlignment="1">
      <alignment horizontal="center" vertical="center"/>
    </xf>
    <xf numFmtId="177" fontId="17" fillId="0" borderId="22" xfId="1" applyNumberFormat="1" applyFont="1" applyFill="1" applyBorder="1" applyAlignment="1">
      <alignment horizontal="center" vertical="center"/>
    </xf>
    <xf numFmtId="0" fontId="17" fillId="0" borderId="0" xfId="1" applyFont="1" applyFill="1" applyAlignment="1">
      <alignment horizontal="left" vertical="center"/>
    </xf>
    <xf numFmtId="0" fontId="21" fillId="0" borderId="22" xfId="1" applyFont="1" applyFill="1" applyBorder="1" applyAlignment="1">
      <alignment horizontal="left" vertical="center" wrapText="1"/>
    </xf>
    <xf numFmtId="0" fontId="21" fillId="0" borderId="0" xfId="1" applyFont="1" applyFill="1" applyBorder="1" applyAlignment="1">
      <alignment vertical="center" wrapText="1"/>
    </xf>
    <xf numFmtId="178" fontId="17" fillId="0" borderId="0" xfId="1" applyNumberFormat="1" applyFont="1" applyFill="1" applyBorder="1" applyAlignment="1">
      <alignment vertical="center"/>
    </xf>
    <xf numFmtId="0" fontId="21" fillId="0" borderId="0" xfId="1" applyFont="1" applyFill="1" applyBorder="1" applyAlignment="1">
      <alignment horizontal="left" vertical="center" wrapText="1"/>
    </xf>
    <xf numFmtId="177" fontId="17" fillId="0" borderId="0" xfId="1" applyNumberFormat="1" applyFont="1" applyFill="1" applyBorder="1" applyAlignment="1">
      <alignment vertical="center"/>
    </xf>
    <xf numFmtId="0" fontId="21" fillId="0" borderId="0" xfId="4" applyFont="1" applyFill="1" applyBorder="1" applyAlignment="1">
      <alignment vertical="center"/>
    </xf>
    <xf numFmtId="0" fontId="21" fillId="0" borderId="0" xfId="1" applyFont="1" applyFill="1" applyBorder="1" applyAlignment="1">
      <alignment horizontal="center" vertical="center"/>
    </xf>
    <xf numFmtId="0" fontId="21" fillId="0" borderId="0" xfId="1" applyFont="1" applyFill="1" applyBorder="1" applyAlignment="1">
      <alignment vertical="center"/>
    </xf>
    <xf numFmtId="0" fontId="21" fillId="0" borderId="0" xfId="1" applyFont="1" applyFill="1" applyBorder="1" applyAlignment="1">
      <alignment horizontal="left" vertical="top"/>
    </xf>
    <xf numFmtId="177" fontId="21" fillId="0" borderId="0" xfId="1" applyNumberFormat="1" applyFont="1" applyFill="1" applyBorder="1" applyAlignment="1">
      <alignment vertical="center"/>
    </xf>
    <xf numFmtId="0" fontId="21" fillId="0" borderId="0" xfId="1" applyFont="1" applyFill="1" applyBorder="1" applyAlignment="1">
      <alignment horizontal="left" vertical="center"/>
    </xf>
    <xf numFmtId="0" fontId="17" fillId="0" borderId="0" xfId="1" applyFont="1" applyFill="1" applyBorder="1" applyAlignment="1">
      <alignment vertical="center" wrapText="1"/>
    </xf>
    <xf numFmtId="0" fontId="17" fillId="0" borderId="0" xfId="1" applyFont="1" applyFill="1" applyBorder="1" applyAlignment="1">
      <alignment vertical="top" wrapText="1"/>
    </xf>
    <xf numFmtId="0" fontId="17" fillId="0" borderId="0" xfId="1" applyFont="1" applyFill="1" applyBorder="1" applyAlignment="1">
      <alignment horizontal="left" vertical="top" wrapText="1"/>
    </xf>
  </cellXfs>
  <cellStyles count="5">
    <cellStyle name="標準" xfId="0" builtinId="0"/>
    <cellStyle name="標準 2" xfId="1"/>
    <cellStyle name="標準 2 16" xfId="4"/>
    <cellStyle name="標準 3" xfId="2"/>
    <cellStyle name="標準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drawings/_rels/drawing2.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9.jpeg"/></Relationships>
</file>

<file path=xl/drawings/drawing1.xml><?xml version="1.0" encoding="utf-8"?>
<xdr:wsDr xmlns:xdr="http://schemas.openxmlformats.org/drawingml/2006/spreadsheetDrawing" xmlns:a="http://schemas.openxmlformats.org/drawingml/2006/main">
  <xdr:twoCellAnchor>
    <xdr:from>
      <xdr:col>9</xdr:col>
      <xdr:colOff>120650</xdr:colOff>
      <xdr:row>82</xdr:row>
      <xdr:rowOff>12700</xdr:rowOff>
    </xdr:from>
    <xdr:to>
      <xdr:col>11</xdr:col>
      <xdr:colOff>812800</xdr:colOff>
      <xdr:row>89</xdr:row>
      <xdr:rowOff>79375</xdr:rowOff>
    </xdr:to>
    <xdr:grpSp>
      <xdr:nvGrpSpPr>
        <xdr:cNvPr id="2" name="グループ化 23">
          <a:extLst>
            <a:ext uri="{FF2B5EF4-FFF2-40B4-BE49-F238E27FC236}">
              <a16:creationId xmlns="" xmlns:a16="http://schemas.microsoft.com/office/drawing/2014/main" id="{00000000-0008-0000-0100-000002000000}"/>
            </a:ext>
          </a:extLst>
        </xdr:cNvPr>
        <xdr:cNvGrpSpPr>
          <a:grpSpLocks/>
        </xdr:cNvGrpSpPr>
      </xdr:nvGrpSpPr>
      <xdr:grpSpPr bwMode="auto">
        <a:xfrm>
          <a:off x="8350250" y="14338300"/>
          <a:ext cx="1873250" cy="1266825"/>
          <a:chOff x="7686675" y="12915901"/>
          <a:chExt cx="1857375" cy="958678"/>
        </a:xfrm>
      </xdr:grpSpPr>
      <xdr:sp macro="" textlink="">
        <xdr:nvSpPr>
          <xdr:cNvPr id="3" name="テキスト ボックス 2">
            <a:extLst>
              <a:ext uri="{FF2B5EF4-FFF2-40B4-BE49-F238E27FC236}">
                <a16:creationId xmlns="" xmlns:a16="http://schemas.microsoft.com/office/drawing/2014/main" id="{00000000-0008-0000-0100-000003000000}"/>
              </a:ext>
            </a:extLst>
          </xdr:cNvPr>
          <xdr:cNvSpPr txBox="1"/>
        </xdr:nvSpPr>
        <xdr:spPr bwMode="auto">
          <a:xfrm>
            <a:off x="7686675" y="13037638"/>
            <a:ext cx="1857375" cy="83694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食べ物は良く噛んで食べましょう。良く噛むことで、虫歯予防や消化の負担が減り、お腹に良いと言われています。</a:t>
            </a:r>
            <a:endParaRPr kumimoji="1" lang="en-US" altLang="ja-JP" sz="900"/>
          </a:p>
        </xdr:txBody>
      </xdr:sp>
      <xdr:pic>
        <xdr:nvPicPr>
          <xdr:cNvPr id="4" name="図 21">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715251" y="12915901"/>
            <a:ext cx="1752599" cy="108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22">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696200" y="13673438"/>
            <a:ext cx="1752599" cy="108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25</xdr:col>
      <xdr:colOff>0</xdr:colOff>
      <xdr:row>97</xdr:row>
      <xdr:rowOff>47624</xdr:rowOff>
    </xdr:to>
    <xdr:grpSp>
      <xdr:nvGrpSpPr>
        <xdr:cNvPr id="6" name="グループ化 5">
          <a:extLst>
            <a:ext uri="{FF2B5EF4-FFF2-40B4-BE49-F238E27FC236}">
              <a16:creationId xmlns="" xmlns:a16="http://schemas.microsoft.com/office/drawing/2014/main" id="{F5FE5B5E-DB5F-4A75-A107-F65E112AEB67}"/>
            </a:ext>
          </a:extLst>
        </xdr:cNvPr>
        <xdr:cNvGrpSpPr/>
      </xdr:nvGrpSpPr>
      <xdr:grpSpPr>
        <a:xfrm>
          <a:off x="0" y="0"/>
          <a:ext cx="21278850" cy="16944974"/>
          <a:chOff x="133350" y="0"/>
          <a:chExt cx="20946728" cy="16087724"/>
        </a:xfrm>
      </xdr:grpSpPr>
      <xdr:pic>
        <xdr:nvPicPr>
          <xdr:cNvPr id="7" name="図 3">
            <a:extLst>
              <a:ext uri="{FF2B5EF4-FFF2-40B4-BE49-F238E27FC236}">
                <a16:creationId xmlns="" xmlns:a16="http://schemas.microsoft.com/office/drawing/2014/main" id="{B9835FC3-FFE5-4EF3-8ACE-F0255B71A6D5}"/>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228850" y="3857625"/>
            <a:ext cx="4286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5">
            <a:extLst>
              <a:ext uri="{FF2B5EF4-FFF2-40B4-BE49-F238E27FC236}">
                <a16:creationId xmlns="" xmlns:a16="http://schemas.microsoft.com/office/drawing/2014/main" id="{F7D686F8-27AD-4FFE-A4A6-F5E7C118667C}"/>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2411075" y="2705099"/>
            <a:ext cx="857250" cy="965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7">
            <a:extLst>
              <a:ext uri="{FF2B5EF4-FFF2-40B4-BE49-F238E27FC236}">
                <a16:creationId xmlns="" xmlns:a16="http://schemas.microsoft.com/office/drawing/2014/main" id="{3BB29751-BCDD-4EFF-B43C-3382590A7C84}"/>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33350" y="14106525"/>
            <a:ext cx="1692656"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図 11">
            <a:extLst>
              <a:ext uri="{FF2B5EF4-FFF2-40B4-BE49-F238E27FC236}">
                <a16:creationId xmlns="" xmlns:a16="http://schemas.microsoft.com/office/drawing/2014/main" id="{375F16A9-A3AD-4902-86E1-9B90B634947D}"/>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9610725" y="15087600"/>
            <a:ext cx="5715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図 15">
            <a:extLst>
              <a:ext uri="{FF2B5EF4-FFF2-40B4-BE49-F238E27FC236}">
                <a16:creationId xmlns="" xmlns:a16="http://schemas.microsoft.com/office/drawing/2014/main" id="{997EF4B6-1804-4F5B-9A76-67938EFF191D}"/>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rot="2977619">
            <a:off x="2076450" y="15554324"/>
            <a:ext cx="2571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17">
            <a:extLst>
              <a:ext uri="{FF2B5EF4-FFF2-40B4-BE49-F238E27FC236}">
                <a16:creationId xmlns="" xmlns:a16="http://schemas.microsoft.com/office/drawing/2014/main" id="{9DDC27CE-28F0-4AC1-A046-4E5FE78A944C}"/>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4095749" y="14544675"/>
            <a:ext cx="2158093"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21">
            <a:extLst>
              <a:ext uri="{FF2B5EF4-FFF2-40B4-BE49-F238E27FC236}">
                <a16:creationId xmlns="" xmlns:a16="http://schemas.microsoft.com/office/drawing/2014/main" id="{B414DF7F-7A81-453D-A920-D1C20161D8BC}"/>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7191375" y="14649450"/>
            <a:ext cx="1394599"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23">
            <a:extLst>
              <a:ext uri="{FF2B5EF4-FFF2-40B4-BE49-F238E27FC236}">
                <a16:creationId xmlns="" xmlns:a16="http://schemas.microsoft.com/office/drawing/2014/main" id="{92DFC792-B1B3-4575-96E8-C35C7DD28313}"/>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895475" y="14116050"/>
            <a:ext cx="5429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27">
            <a:extLst>
              <a:ext uri="{FF2B5EF4-FFF2-40B4-BE49-F238E27FC236}">
                <a16:creationId xmlns="" xmlns:a16="http://schemas.microsoft.com/office/drawing/2014/main" id="{A736830A-BA1B-4F69-88FE-3600E88B069D}"/>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1485900" y="0"/>
            <a:ext cx="1104900" cy="96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28">
            <a:extLst>
              <a:ext uri="{FF2B5EF4-FFF2-40B4-BE49-F238E27FC236}">
                <a16:creationId xmlns="" xmlns:a16="http://schemas.microsoft.com/office/drawing/2014/main" id="{26FCCBA0-8180-4241-B474-ECD9A911298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561975" y="28575"/>
            <a:ext cx="7905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29">
            <a:extLst>
              <a:ext uri="{FF2B5EF4-FFF2-40B4-BE49-F238E27FC236}">
                <a16:creationId xmlns="" xmlns:a16="http://schemas.microsoft.com/office/drawing/2014/main" id="{E32E51EA-EC91-422A-ACF9-18CCFA636FD8}"/>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1200150" y="466725"/>
            <a:ext cx="1133475" cy="924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30">
            <a:extLst>
              <a:ext uri="{FF2B5EF4-FFF2-40B4-BE49-F238E27FC236}">
                <a16:creationId xmlns="" xmlns:a16="http://schemas.microsoft.com/office/drawing/2014/main" id="{EE2CF202-C13A-4A10-A925-482173B63E9B}"/>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5495925" y="0"/>
            <a:ext cx="6858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31">
            <a:extLst>
              <a:ext uri="{FF2B5EF4-FFF2-40B4-BE49-F238E27FC236}">
                <a16:creationId xmlns="" xmlns:a16="http://schemas.microsoft.com/office/drawing/2014/main" id="{549113B5-2CA6-431C-A04C-8069EDEA35F7}"/>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l="-3627" b="-3"/>
          <a:stretch>
            <a:fillRect/>
          </a:stretch>
        </xdr:blipFill>
        <xdr:spPr bwMode="auto">
          <a:xfrm>
            <a:off x="2105025" y="0"/>
            <a:ext cx="24479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図 32">
            <a:extLst>
              <a:ext uri="{FF2B5EF4-FFF2-40B4-BE49-F238E27FC236}">
                <a16:creationId xmlns="" xmlns:a16="http://schemas.microsoft.com/office/drawing/2014/main" id="{0A6C5A19-8051-48D7-9714-B175AD8C108D}"/>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4438650" y="66675"/>
            <a:ext cx="152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図 33">
            <a:extLst>
              <a:ext uri="{FF2B5EF4-FFF2-40B4-BE49-F238E27FC236}">
                <a16:creationId xmlns="" xmlns:a16="http://schemas.microsoft.com/office/drawing/2014/main" id="{BE30ECC7-B8AE-44F8-A7C7-D040840FA614}"/>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6496050" y="47625"/>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34">
            <a:extLst>
              <a:ext uri="{FF2B5EF4-FFF2-40B4-BE49-F238E27FC236}">
                <a16:creationId xmlns="" xmlns:a16="http://schemas.microsoft.com/office/drawing/2014/main" id="{18B5870E-F243-4A3F-B16C-5D39A91A852A}"/>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5019675" y="180975"/>
            <a:ext cx="2000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35">
            <a:extLst>
              <a:ext uri="{FF2B5EF4-FFF2-40B4-BE49-F238E27FC236}">
                <a16:creationId xmlns="" xmlns:a16="http://schemas.microsoft.com/office/drawing/2014/main" id="{1E897E9D-6946-42E8-8F3B-A7B534EA43DD}"/>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9572625" y="0"/>
            <a:ext cx="616148"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図 36">
            <a:extLst>
              <a:ext uri="{FF2B5EF4-FFF2-40B4-BE49-F238E27FC236}">
                <a16:creationId xmlns="" xmlns:a16="http://schemas.microsoft.com/office/drawing/2014/main" id="{1EBD239F-7409-47B0-B5E6-095E02F253AD}"/>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9201150" y="0"/>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37">
            <a:extLst>
              <a:ext uri="{FF2B5EF4-FFF2-40B4-BE49-F238E27FC236}">
                <a16:creationId xmlns="" xmlns:a16="http://schemas.microsoft.com/office/drawing/2014/main" id="{AF53B415-0F06-4950-A2DC-9F26EDE9539B}"/>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11077575" y="19050"/>
            <a:ext cx="3619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図 38">
            <a:extLst>
              <a:ext uri="{FF2B5EF4-FFF2-40B4-BE49-F238E27FC236}">
                <a16:creationId xmlns="" xmlns:a16="http://schemas.microsoft.com/office/drawing/2014/main" id="{46901819-FEAE-4FDA-8816-FF4B24B29BC8}"/>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8382000" y="57150"/>
            <a:ext cx="1905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39">
            <a:extLst>
              <a:ext uri="{FF2B5EF4-FFF2-40B4-BE49-F238E27FC236}">
                <a16:creationId xmlns="" xmlns:a16="http://schemas.microsoft.com/office/drawing/2014/main" id="{642621F2-3B12-4019-878B-ADA82FC14851}"/>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7296150" y="0"/>
            <a:ext cx="7715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40">
            <a:extLst>
              <a:ext uri="{FF2B5EF4-FFF2-40B4-BE49-F238E27FC236}">
                <a16:creationId xmlns="" xmlns:a16="http://schemas.microsoft.com/office/drawing/2014/main" id="{89299F53-22DA-472B-8A08-ED82E0627A1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12115800" y="95250"/>
            <a:ext cx="1002323"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41">
            <a:extLst>
              <a:ext uri="{FF2B5EF4-FFF2-40B4-BE49-F238E27FC236}">
                <a16:creationId xmlns="" xmlns:a16="http://schemas.microsoft.com/office/drawing/2014/main" id="{982248A3-3C59-49F4-ACD9-5123B67C832E}"/>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rot="19660311">
            <a:off x="11658599" y="219075"/>
            <a:ext cx="323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図 42">
            <a:extLst>
              <a:ext uri="{FF2B5EF4-FFF2-40B4-BE49-F238E27FC236}">
                <a16:creationId xmlns="" xmlns:a16="http://schemas.microsoft.com/office/drawing/2014/main" id="{449BDC44-26D2-4A83-AB54-F7FC95EF934E}"/>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19945351" y="0"/>
            <a:ext cx="67127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43">
            <a:extLst>
              <a:ext uri="{FF2B5EF4-FFF2-40B4-BE49-F238E27FC236}">
                <a16:creationId xmlns="" xmlns:a16="http://schemas.microsoft.com/office/drawing/2014/main" id="{80092604-9B8D-4637-A812-079162A7D7B1}"/>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rot="1939689" flipH="1">
            <a:off x="20802601" y="38101"/>
            <a:ext cx="2095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図 44">
            <a:extLst>
              <a:ext uri="{FF2B5EF4-FFF2-40B4-BE49-F238E27FC236}">
                <a16:creationId xmlns="" xmlns:a16="http://schemas.microsoft.com/office/drawing/2014/main" id="{1C3A0F4D-9A86-4E2B-B3E8-164D6F0E0412}"/>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17630775" y="104775"/>
            <a:ext cx="18859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 name="図 45">
            <a:extLst>
              <a:ext uri="{FF2B5EF4-FFF2-40B4-BE49-F238E27FC236}">
                <a16:creationId xmlns="" xmlns:a16="http://schemas.microsoft.com/office/drawing/2014/main" id="{8B586FDE-6D9B-4804-BED0-3F8A1B19FD5F}"/>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14935200" y="171450"/>
            <a:ext cx="3524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図 46">
            <a:extLst>
              <a:ext uri="{FF2B5EF4-FFF2-40B4-BE49-F238E27FC236}">
                <a16:creationId xmlns="" xmlns:a16="http://schemas.microsoft.com/office/drawing/2014/main" id="{B63A1DF0-7ED0-4970-BED9-B3973997C50D}"/>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13563600" y="123825"/>
            <a:ext cx="571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 name="図 47">
            <a:extLst>
              <a:ext uri="{FF2B5EF4-FFF2-40B4-BE49-F238E27FC236}">
                <a16:creationId xmlns="" xmlns:a16="http://schemas.microsoft.com/office/drawing/2014/main" id="{005CC62F-1455-4FFC-A559-D1B4E7889F85}"/>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16192500" y="76200"/>
            <a:ext cx="9906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図 34">
            <a:extLst>
              <a:ext uri="{FF2B5EF4-FFF2-40B4-BE49-F238E27FC236}">
                <a16:creationId xmlns="" xmlns:a16="http://schemas.microsoft.com/office/drawing/2014/main" id="{D7120315-A4BC-4882-B2D0-19A93ACE7444}"/>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2738261" y="14859000"/>
            <a:ext cx="1205089"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図 3">
            <a:extLst>
              <a:ext uri="{FF2B5EF4-FFF2-40B4-BE49-F238E27FC236}">
                <a16:creationId xmlns="" xmlns:a16="http://schemas.microsoft.com/office/drawing/2014/main" id="{18CCDB46-FED6-43DE-91CF-C4708AF16F43}"/>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19745325" y="14306549"/>
            <a:ext cx="1334753"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39">
            <a:extLst>
              <a:ext uri="{FF2B5EF4-FFF2-40B4-BE49-F238E27FC236}">
                <a16:creationId xmlns="" xmlns:a16="http://schemas.microsoft.com/office/drawing/2014/main" id="{8FDC869A-3A88-464D-81F5-72CED0EF9B63}"/>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18488024" y="14811375"/>
            <a:ext cx="1103971"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 name="図 43">
            <a:extLst>
              <a:ext uri="{FF2B5EF4-FFF2-40B4-BE49-F238E27FC236}">
                <a16:creationId xmlns="" xmlns:a16="http://schemas.microsoft.com/office/drawing/2014/main" id="{E5680E99-C443-406D-93CB-986C0E50700E}"/>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6716375" y="15059025"/>
            <a:ext cx="685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0" name="図 45">
            <a:extLst>
              <a:ext uri="{FF2B5EF4-FFF2-40B4-BE49-F238E27FC236}">
                <a16:creationId xmlns="" xmlns:a16="http://schemas.microsoft.com/office/drawing/2014/main" id="{1122B1CF-C3FD-4475-A68E-8BC9D07E50B2}"/>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15963900" y="15640049"/>
            <a:ext cx="1958578"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43">
            <a:extLst>
              <a:ext uri="{FF2B5EF4-FFF2-40B4-BE49-F238E27FC236}">
                <a16:creationId xmlns="" xmlns:a16="http://schemas.microsoft.com/office/drawing/2014/main" id="{B184854C-E6CB-4BF5-8BFB-EC0B77196CD8}"/>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rot="1517730">
            <a:off x="20231100" y="15640050"/>
            <a:ext cx="3238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2" name="図 44">
            <a:extLst>
              <a:ext uri="{FF2B5EF4-FFF2-40B4-BE49-F238E27FC236}">
                <a16:creationId xmlns="" xmlns:a16="http://schemas.microsoft.com/office/drawing/2014/main" id="{7DE09724-9CF5-4864-B588-11FC6F3ED308}"/>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19869150" y="1560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31</xdr:row>
      <xdr:rowOff>206375</xdr:rowOff>
    </xdr:from>
    <xdr:to>
      <xdr:col>8</xdr:col>
      <xdr:colOff>1555750</xdr:colOff>
      <xdr:row>50</xdr:row>
      <xdr:rowOff>215900</xdr:rowOff>
    </xdr:to>
    <xdr:pic>
      <xdr:nvPicPr>
        <xdr:cNvPr id="415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8239125"/>
          <a:ext cx="6397625" cy="453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35</xdr:row>
      <xdr:rowOff>222250</xdr:rowOff>
    </xdr:from>
    <xdr:to>
      <xdr:col>8</xdr:col>
      <xdr:colOff>1768475</xdr:colOff>
      <xdr:row>56</xdr:row>
      <xdr:rowOff>165100</xdr:rowOff>
    </xdr:to>
    <xdr:pic>
      <xdr:nvPicPr>
        <xdr:cNvPr id="16438"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50" y="9207500"/>
          <a:ext cx="6578600" cy="494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8&#26376;&#29486;&#314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キッズ月間(昼・おやつ)"/>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4"/>
  <sheetViews>
    <sheetView tabSelected="1" view="pageBreakPreview" zoomScale="50" zoomScaleNormal="100" zoomScaleSheetLayoutView="50" workbookViewId="0"/>
  </sheetViews>
  <sheetFormatPr defaultRowHeight="13.5" x14ac:dyDescent="0.15"/>
  <cols>
    <col min="1" max="1" width="4.5" style="116" bestFit="1" customWidth="1"/>
    <col min="2" max="2" width="3.375" style="117" bestFit="1" customWidth="1"/>
    <col min="3" max="3" width="26.625" style="117" customWidth="1"/>
    <col min="4" max="5" width="15.625" style="117" customWidth="1"/>
    <col min="6" max="6" width="16.875" style="117" customWidth="1"/>
    <col min="7" max="7" width="10.625" style="117" customWidth="1"/>
    <col min="8" max="8" width="7.125" style="118" bestFit="1" customWidth="1"/>
    <col min="9" max="9" width="6.625" style="117" customWidth="1"/>
    <col min="10" max="10" width="8.625" style="118" bestFit="1" customWidth="1"/>
    <col min="11" max="11" width="6.625" style="117" customWidth="1"/>
    <col min="12" max="12" width="15.625" style="117" customWidth="1"/>
    <col min="13" max="13" width="2.25" style="117" customWidth="1"/>
    <col min="14" max="14" width="4.5" style="194" bestFit="1" customWidth="1"/>
    <col min="15" max="15" width="3.375" style="117" bestFit="1" customWidth="1"/>
    <col min="16" max="16" width="26.625" style="117" customWidth="1"/>
    <col min="17" max="18" width="15.625" style="117" customWidth="1"/>
    <col min="19" max="19" width="16.875" style="117" customWidth="1"/>
    <col min="20" max="20" width="10.625" style="117" customWidth="1"/>
    <col min="21" max="21" width="7.125" style="118" customWidth="1"/>
    <col min="22" max="22" width="6.625" style="117" customWidth="1"/>
    <col min="23" max="23" width="7.125" style="118" bestFit="1" customWidth="1"/>
    <col min="24" max="24" width="6.625" style="117" customWidth="1"/>
    <col min="25" max="25" width="15.625" style="117" customWidth="1"/>
    <col min="26" max="256" width="9" style="117"/>
    <col min="257" max="257" width="4.5" style="117" bestFit="1" customWidth="1"/>
    <col min="258" max="258" width="3.375" style="117" bestFit="1" customWidth="1"/>
    <col min="259" max="259" width="26.625" style="117" customWidth="1"/>
    <col min="260" max="261" width="15.625" style="117" customWidth="1"/>
    <col min="262" max="262" width="16.875" style="117" customWidth="1"/>
    <col min="263" max="263" width="15.625" style="117" customWidth="1"/>
    <col min="264" max="264" width="10.625" style="117" customWidth="1"/>
    <col min="265" max="265" width="7.125" style="117" bestFit="1" customWidth="1"/>
    <col min="266" max="266" width="6.625" style="117" customWidth="1"/>
    <col min="267" max="267" width="8.625" style="117" bestFit="1" customWidth="1"/>
    <col min="268" max="268" width="6.625" style="117" customWidth="1"/>
    <col min="269" max="269" width="2.25" style="117" customWidth="1"/>
    <col min="270" max="270" width="4.5" style="117" bestFit="1" customWidth="1"/>
    <col min="271" max="271" width="3.375" style="117" bestFit="1" customWidth="1"/>
    <col min="272" max="272" width="26.625" style="117" customWidth="1"/>
    <col min="273" max="274" width="15.625" style="117" customWidth="1"/>
    <col min="275" max="275" width="16.875" style="117" customWidth="1"/>
    <col min="276" max="276" width="15.625" style="117" customWidth="1"/>
    <col min="277" max="277" width="10.625" style="117" customWidth="1"/>
    <col min="278" max="278" width="7.125" style="117" customWidth="1"/>
    <col min="279" max="279" width="6.625" style="117" customWidth="1"/>
    <col min="280" max="280" width="7.125" style="117" bestFit="1" customWidth="1"/>
    <col min="281" max="281" width="6.625" style="117" customWidth="1"/>
    <col min="282" max="512" width="9" style="117"/>
    <col min="513" max="513" width="4.5" style="117" bestFit="1" customWidth="1"/>
    <col min="514" max="514" width="3.375" style="117" bestFit="1" customWidth="1"/>
    <col min="515" max="515" width="26.625" style="117" customWidth="1"/>
    <col min="516" max="517" width="15.625" style="117" customWidth="1"/>
    <col min="518" max="518" width="16.875" style="117" customWidth="1"/>
    <col min="519" max="519" width="15.625" style="117" customWidth="1"/>
    <col min="520" max="520" width="10.625" style="117" customWidth="1"/>
    <col min="521" max="521" width="7.125" style="117" bestFit="1" customWidth="1"/>
    <col min="522" max="522" width="6.625" style="117" customWidth="1"/>
    <col min="523" max="523" width="8.625" style="117" bestFit="1" customWidth="1"/>
    <col min="524" max="524" width="6.625" style="117" customWidth="1"/>
    <col min="525" max="525" width="2.25" style="117" customWidth="1"/>
    <col min="526" max="526" width="4.5" style="117" bestFit="1" customWidth="1"/>
    <col min="527" max="527" width="3.375" style="117" bestFit="1" customWidth="1"/>
    <col min="528" max="528" width="26.625" style="117" customWidth="1"/>
    <col min="529" max="530" width="15.625" style="117" customWidth="1"/>
    <col min="531" max="531" width="16.875" style="117" customWidth="1"/>
    <col min="532" max="532" width="15.625" style="117" customWidth="1"/>
    <col min="533" max="533" width="10.625" style="117" customWidth="1"/>
    <col min="534" max="534" width="7.125" style="117" customWidth="1"/>
    <col min="535" max="535" width="6.625" style="117" customWidth="1"/>
    <col min="536" max="536" width="7.125" style="117" bestFit="1" customWidth="1"/>
    <col min="537" max="537" width="6.625" style="117" customWidth="1"/>
    <col min="538" max="768" width="9" style="117"/>
    <col min="769" max="769" width="4.5" style="117" bestFit="1" customWidth="1"/>
    <col min="770" max="770" width="3.375" style="117" bestFit="1" customWidth="1"/>
    <col min="771" max="771" width="26.625" style="117" customWidth="1"/>
    <col min="772" max="773" width="15.625" style="117" customWidth="1"/>
    <col min="774" max="774" width="16.875" style="117" customWidth="1"/>
    <col min="775" max="775" width="15.625" style="117" customWidth="1"/>
    <col min="776" max="776" width="10.625" style="117" customWidth="1"/>
    <col min="777" max="777" width="7.125" style="117" bestFit="1" customWidth="1"/>
    <col min="778" max="778" width="6.625" style="117" customWidth="1"/>
    <col min="779" max="779" width="8.625" style="117" bestFit="1" customWidth="1"/>
    <col min="780" max="780" width="6.625" style="117" customWidth="1"/>
    <col min="781" max="781" width="2.25" style="117" customWidth="1"/>
    <col min="782" max="782" width="4.5" style="117" bestFit="1" customWidth="1"/>
    <col min="783" max="783" width="3.375" style="117" bestFit="1" customWidth="1"/>
    <col min="784" max="784" width="26.625" style="117" customWidth="1"/>
    <col min="785" max="786" width="15.625" style="117" customWidth="1"/>
    <col min="787" max="787" width="16.875" style="117" customWidth="1"/>
    <col min="788" max="788" width="15.625" style="117" customWidth="1"/>
    <col min="789" max="789" width="10.625" style="117" customWidth="1"/>
    <col min="790" max="790" width="7.125" style="117" customWidth="1"/>
    <col min="791" max="791" width="6.625" style="117" customWidth="1"/>
    <col min="792" max="792" width="7.125" style="117" bestFit="1" customWidth="1"/>
    <col min="793" max="793" width="6.625" style="117" customWidth="1"/>
    <col min="794" max="1024" width="9" style="117"/>
    <col min="1025" max="1025" width="4.5" style="117" bestFit="1" customWidth="1"/>
    <col min="1026" max="1026" width="3.375" style="117" bestFit="1" customWidth="1"/>
    <col min="1027" max="1027" width="26.625" style="117" customWidth="1"/>
    <col min="1028" max="1029" width="15.625" style="117" customWidth="1"/>
    <col min="1030" max="1030" width="16.875" style="117" customWidth="1"/>
    <col min="1031" max="1031" width="15.625" style="117" customWidth="1"/>
    <col min="1032" max="1032" width="10.625" style="117" customWidth="1"/>
    <col min="1033" max="1033" width="7.125" style="117" bestFit="1" customWidth="1"/>
    <col min="1034" max="1034" width="6.625" style="117" customWidth="1"/>
    <col min="1035" max="1035" width="8.625" style="117" bestFit="1" customWidth="1"/>
    <col min="1036" max="1036" width="6.625" style="117" customWidth="1"/>
    <col min="1037" max="1037" width="2.25" style="117" customWidth="1"/>
    <col min="1038" max="1038" width="4.5" style="117" bestFit="1" customWidth="1"/>
    <col min="1039" max="1039" width="3.375" style="117" bestFit="1" customWidth="1"/>
    <col min="1040" max="1040" width="26.625" style="117" customWidth="1"/>
    <col min="1041" max="1042" width="15.625" style="117" customWidth="1"/>
    <col min="1043" max="1043" width="16.875" style="117" customWidth="1"/>
    <col min="1044" max="1044" width="15.625" style="117" customWidth="1"/>
    <col min="1045" max="1045" width="10.625" style="117" customWidth="1"/>
    <col min="1046" max="1046" width="7.125" style="117" customWidth="1"/>
    <col min="1047" max="1047" width="6.625" style="117" customWidth="1"/>
    <col min="1048" max="1048" width="7.125" style="117" bestFit="1" customWidth="1"/>
    <col min="1049" max="1049" width="6.625" style="117" customWidth="1"/>
    <col min="1050" max="1280" width="9" style="117"/>
    <col min="1281" max="1281" width="4.5" style="117" bestFit="1" customWidth="1"/>
    <col min="1282" max="1282" width="3.375" style="117" bestFit="1" customWidth="1"/>
    <col min="1283" max="1283" width="26.625" style="117" customWidth="1"/>
    <col min="1284" max="1285" width="15.625" style="117" customWidth="1"/>
    <col min="1286" max="1286" width="16.875" style="117" customWidth="1"/>
    <col min="1287" max="1287" width="15.625" style="117" customWidth="1"/>
    <col min="1288" max="1288" width="10.625" style="117" customWidth="1"/>
    <col min="1289" max="1289" width="7.125" style="117" bestFit="1" customWidth="1"/>
    <col min="1290" max="1290" width="6.625" style="117" customWidth="1"/>
    <col min="1291" max="1291" width="8.625" style="117" bestFit="1" customWidth="1"/>
    <col min="1292" max="1292" width="6.625" style="117" customWidth="1"/>
    <col min="1293" max="1293" width="2.25" style="117" customWidth="1"/>
    <col min="1294" max="1294" width="4.5" style="117" bestFit="1" customWidth="1"/>
    <col min="1295" max="1295" width="3.375" style="117" bestFit="1" customWidth="1"/>
    <col min="1296" max="1296" width="26.625" style="117" customWidth="1"/>
    <col min="1297" max="1298" width="15.625" style="117" customWidth="1"/>
    <col min="1299" max="1299" width="16.875" style="117" customWidth="1"/>
    <col min="1300" max="1300" width="15.625" style="117" customWidth="1"/>
    <col min="1301" max="1301" width="10.625" style="117" customWidth="1"/>
    <col min="1302" max="1302" width="7.125" style="117" customWidth="1"/>
    <col min="1303" max="1303" width="6.625" style="117" customWidth="1"/>
    <col min="1304" max="1304" width="7.125" style="117" bestFit="1" customWidth="1"/>
    <col min="1305" max="1305" width="6.625" style="117" customWidth="1"/>
    <col min="1306" max="1536" width="9" style="117"/>
    <col min="1537" max="1537" width="4.5" style="117" bestFit="1" customWidth="1"/>
    <col min="1538" max="1538" width="3.375" style="117" bestFit="1" customWidth="1"/>
    <col min="1539" max="1539" width="26.625" style="117" customWidth="1"/>
    <col min="1540" max="1541" width="15.625" style="117" customWidth="1"/>
    <col min="1542" max="1542" width="16.875" style="117" customWidth="1"/>
    <col min="1543" max="1543" width="15.625" style="117" customWidth="1"/>
    <col min="1544" max="1544" width="10.625" style="117" customWidth="1"/>
    <col min="1545" max="1545" width="7.125" style="117" bestFit="1" customWidth="1"/>
    <col min="1546" max="1546" width="6.625" style="117" customWidth="1"/>
    <col min="1547" max="1547" width="8.625" style="117" bestFit="1" customWidth="1"/>
    <col min="1548" max="1548" width="6.625" style="117" customWidth="1"/>
    <col min="1549" max="1549" width="2.25" style="117" customWidth="1"/>
    <col min="1550" max="1550" width="4.5" style="117" bestFit="1" customWidth="1"/>
    <col min="1551" max="1551" width="3.375" style="117" bestFit="1" customWidth="1"/>
    <col min="1552" max="1552" width="26.625" style="117" customWidth="1"/>
    <col min="1553" max="1554" width="15.625" style="117" customWidth="1"/>
    <col min="1555" max="1555" width="16.875" style="117" customWidth="1"/>
    <col min="1556" max="1556" width="15.625" style="117" customWidth="1"/>
    <col min="1557" max="1557" width="10.625" style="117" customWidth="1"/>
    <col min="1558" max="1558" width="7.125" style="117" customWidth="1"/>
    <col min="1559" max="1559" width="6.625" style="117" customWidth="1"/>
    <col min="1560" max="1560" width="7.125" style="117" bestFit="1" customWidth="1"/>
    <col min="1561" max="1561" width="6.625" style="117" customWidth="1"/>
    <col min="1562" max="1792" width="9" style="117"/>
    <col min="1793" max="1793" width="4.5" style="117" bestFit="1" customWidth="1"/>
    <col min="1794" max="1794" width="3.375" style="117" bestFit="1" customWidth="1"/>
    <col min="1795" max="1795" width="26.625" style="117" customWidth="1"/>
    <col min="1796" max="1797" width="15.625" style="117" customWidth="1"/>
    <col min="1798" max="1798" width="16.875" style="117" customWidth="1"/>
    <col min="1799" max="1799" width="15.625" style="117" customWidth="1"/>
    <col min="1800" max="1800" width="10.625" style="117" customWidth="1"/>
    <col min="1801" max="1801" width="7.125" style="117" bestFit="1" customWidth="1"/>
    <col min="1802" max="1802" width="6.625" style="117" customWidth="1"/>
    <col min="1803" max="1803" width="8.625" style="117" bestFit="1" customWidth="1"/>
    <col min="1804" max="1804" width="6.625" style="117" customWidth="1"/>
    <col min="1805" max="1805" width="2.25" style="117" customWidth="1"/>
    <col min="1806" max="1806" width="4.5" style="117" bestFit="1" customWidth="1"/>
    <col min="1807" max="1807" width="3.375" style="117" bestFit="1" customWidth="1"/>
    <col min="1808" max="1808" width="26.625" style="117" customWidth="1"/>
    <col min="1809" max="1810" width="15.625" style="117" customWidth="1"/>
    <col min="1811" max="1811" width="16.875" style="117" customWidth="1"/>
    <col min="1812" max="1812" width="15.625" style="117" customWidth="1"/>
    <col min="1813" max="1813" width="10.625" style="117" customWidth="1"/>
    <col min="1814" max="1814" width="7.125" style="117" customWidth="1"/>
    <col min="1815" max="1815" width="6.625" style="117" customWidth="1"/>
    <col min="1816" max="1816" width="7.125" style="117" bestFit="1" customWidth="1"/>
    <col min="1817" max="1817" width="6.625" style="117" customWidth="1"/>
    <col min="1818" max="2048" width="9" style="117"/>
    <col min="2049" max="2049" width="4.5" style="117" bestFit="1" customWidth="1"/>
    <col min="2050" max="2050" width="3.375" style="117" bestFit="1" customWidth="1"/>
    <col min="2051" max="2051" width="26.625" style="117" customWidth="1"/>
    <col min="2052" max="2053" width="15.625" style="117" customWidth="1"/>
    <col min="2054" max="2054" width="16.875" style="117" customWidth="1"/>
    <col min="2055" max="2055" width="15.625" style="117" customWidth="1"/>
    <col min="2056" max="2056" width="10.625" style="117" customWidth="1"/>
    <col min="2057" max="2057" width="7.125" style="117" bestFit="1" customWidth="1"/>
    <col min="2058" max="2058" width="6.625" style="117" customWidth="1"/>
    <col min="2059" max="2059" width="8.625" style="117" bestFit="1" customWidth="1"/>
    <col min="2060" max="2060" width="6.625" style="117" customWidth="1"/>
    <col min="2061" max="2061" width="2.25" style="117" customWidth="1"/>
    <col min="2062" max="2062" width="4.5" style="117" bestFit="1" customWidth="1"/>
    <col min="2063" max="2063" width="3.375" style="117" bestFit="1" customWidth="1"/>
    <col min="2064" max="2064" width="26.625" style="117" customWidth="1"/>
    <col min="2065" max="2066" width="15.625" style="117" customWidth="1"/>
    <col min="2067" max="2067" width="16.875" style="117" customWidth="1"/>
    <col min="2068" max="2068" width="15.625" style="117" customWidth="1"/>
    <col min="2069" max="2069" width="10.625" style="117" customWidth="1"/>
    <col min="2070" max="2070" width="7.125" style="117" customWidth="1"/>
    <col min="2071" max="2071" width="6.625" style="117" customWidth="1"/>
    <col min="2072" max="2072" width="7.125" style="117" bestFit="1" customWidth="1"/>
    <col min="2073" max="2073" width="6.625" style="117" customWidth="1"/>
    <col min="2074" max="2304" width="9" style="117"/>
    <col min="2305" max="2305" width="4.5" style="117" bestFit="1" customWidth="1"/>
    <col min="2306" max="2306" width="3.375" style="117" bestFit="1" customWidth="1"/>
    <col min="2307" max="2307" width="26.625" style="117" customWidth="1"/>
    <col min="2308" max="2309" width="15.625" style="117" customWidth="1"/>
    <col min="2310" max="2310" width="16.875" style="117" customWidth="1"/>
    <col min="2311" max="2311" width="15.625" style="117" customWidth="1"/>
    <col min="2312" max="2312" width="10.625" style="117" customWidth="1"/>
    <col min="2313" max="2313" width="7.125" style="117" bestFit="1" customWidth="1"/>
    <col min="2314" max="2314" width="6.625" style="117" customWidth="1"/>
    <col min="2315" max="2315" width="8.625" style="117" bestFit="1" customWidth="1"/>
    <col min="2316" max="2316" width="6.625" style="117" customWidth="1"/>
    <col min="2317" max="2317" width="2.25" style="117" customWidth="1"/>
    <col min="2318" max="2318" width="4.5" style="117" bestFit="1" customWidth="1"/>
    <col min="2319" max="2319" width="3.375" style="117" bestFit="1" customWidth="1"/>
    <col min="2320" max="2320" width="26.625" style="117" customWidth="1"/>
    <col min="2321" max="2322" width="15.625" style="117" customWidth="1"/>
    <col min="2323" max="2323" width="16.875" style="117" customWidth="1"/>
    <col min="2324" max="2324" width="15.625" style="117" customWidth="1"/>
    <col min="2325" max="2325" width="10.625" style="117" customWidth="1"/>
    <col min="2326" max="2326" width="7.125" style="117" customWidth="1"/>
    <col min="2327" max="2327" width="6.625" style="117" customWidth="1"/>
    <col min="2328" max="2328" width="7.125" style="117" bestFit="1" customWidth="1"/>
    <col min="2329" max="2329" width="6.625" style="117" customWidth="1"/>
    <col min="2330" max="2560" width="9" style="117"/>
    <col min="2561" max="2561" width="4.5" style="117" bestFit="1" customWidth="1"/>
    <col min="2562" max="2562" width="3.375" style="117" bestFit="1" customWidth="1"/>
    <col min="2563" max="2563" width="26.625" style="117" customWidth="1"/>
    <col min="2564" max="2565" width="15.625" style="117" customWidth="1"/>
    <col min="2566" max="2566" width="16.875" style="117" customWidth="1"/>
    <col min="2567" max="2567" width="15.625" style="117" customWidth="1"/>
    <col min="2568" max="2568" width="10.625" style="117" customWidth="1"/>
    <col min="2569" max="2569" width="7.125" style="117" bestFit="1" customWidth="1"/>
    <col min="2570" max="2570" width="6.625" style="117" customWidth="1"/>
    <col min="2571" max="2571" width="8.625" style="117" bestFit="1" customWidth="1"/>
    <col min="2572" max="2572" width="6.625" style="117" customWidth="1"/>
    <col min="2573" max="2573" width="2.25" style="117" customWidth="1"/>
    <col min="2574" max="2574" width="4.5" style="117" bestFit="1" customWidth="1"/>
    <col min="2575" max="2575" width="3.375" style="117" bestFit="1" customWidth="1"/>
    <col min="2576" max="2576" width="26.625" style="117" customWidth="1"/>
    <col min="2577" max="2578" width="15.625" style="117" customWidth="1"/>
    <col min="2579" max="2579" width="16.875" style="117" customWidth="1"/>
    <col min="2580" max="2580" width="15.625" style="117" customWidth="1"/>
    <col min="2581" max="2581" width="10.625" style="117" customWidth="1"/>
    <col min="2582" max="2582" width="7.125" style="117" customWidth="1"/>
    <col min="2583" max="2583" width="6.625" style="117" customWidth="1"/>
    <col min="2584" max="2584" width="7.125" style="117" bestFit="1" customWidth="1"/>
    <col min="2585" max="2585" width="6.625" style="117" customWidth="1"/>
    <col min="2586" max="2816" width="9" style="117"/>
    <col min="2817" max="2817" width="4.5" style="117" bestFit="1" customWidth="1"/>
    <col min="2818" max="2818" width="3.375" style="117" bestFit="1" customWidth="1"/>
    <col min="2819" max="2819" width="26.625" style="117" customWidth="1"/>
    <col min="2820" max="2821" width="15.625" style="117" customWidth="1"/>
    <col min="2822" max="2822" width="16.875" style="117" customWidth="1"/>
    <col min="2823" max="2823" width="15.625" style="117" customWidth="1"/>
    <col min="2824" max="2824" width="10.625" style="117" customWidth="1"/>
    <col min="2825" max="2825" width="7.125" style="117" bestFit="1" customWidth="1"/>
    <col min="2826" max="2826" width="6.625" style="117" customWidth="1"/>
    <col min="2827" max="2827" width="8.625" style="117" bestFit="1" customWidth="1"/>
    <col min="2828" max="2828" width="6.625" style="117" customWidth="1"/>
    <col min="2829" max="2829" width="2.25" style="117" customWidth="1"/>
    <col min="2830" max="2830" width="4.5" style="117" bestFit="1" customWidth="1"/>
    <col min="2831" max="2831" width="3.375" style="117" bestFit="1" customWidth="1"/>
    <col min="2832" max="2832" width="26.625" style="117" customWidth="1"/>
    <col min="2833" max="2834" width="15.625" style="117" customWidth="1"/>
    <col min="2835" max="2835" width="16.875" style="117" customWidth="1"/>
    <col min="2836" max="2836" width="15.625" style="117" customWidth="1"/>
    <col min="2837" max="2837" width="10.625" style="117" customWidth="1"/>
    <col min="2838" max="2838" width="7.125" style="117" customWidth="1"/>
    <col min="2839" max="2839" width="6.625" style="117" customWidth="1"/>
    <col min="2840" max="2840" width="7.125" style="117" bestFit="1" customWidth="1"/>
    <col min="2841" max="2841" width="6.625" style="117" customWidth="1"/>
    <col min="2842" max="3072" width="9" style="117"/>
    <col min="3073" max="3073" width="4.5" style="117" bestFit="1" customWidth="1"/>
    <col min="3074" max="3074" width="3.375" style="117" bestFit="1" customWidth="1"/>
    <col min="3075" max="3075" width="26.625" style="117" customWidth="1"/>
    <col min="3076" max="3077" width="15.625" style="117" customWidth="1"/>
    <col min="3078" max="3078" width="16.875" style="117" customWidth="1"/>
    <col min="3079" max="3079" width="15.625" style="117" customWidth="1"/>
    <col min="3080" max="3080" width="10.625" style="117" customWidth="1"/>
    <col min="3081" max="3081" width="7.125" style="117" bestFit="1" customWidth="1"/>
    <col min="3082" max="3082" width="6.625" style="117" customWidth="1"/>
    <col min="3083" max="3083" width="8.625" style="117" bestFit="1" customWidth="1"/>
    <col min="3084" max="3084" width="6.625" style="117" customWidth="1"/>
    <col min="3085" max="3085" width="2.25" style="117" customWidth="1"/>
    <col min="3086" max="3086" width="4.5" style="117" bestFit="1" customWidth="1"/>
    <col min="3087" max="3087" width="3.375" style="117" bestFit="1" customWidth="1"/>
    <col min="3088" max="3088" width="26.625" style="117" customWidth="1"/>
    <col min="3089" max="3090" width="15.625" style="117" customWidth="1"/>
    <col min="3091" max="3091" width="16.875" style="117" customWidth="1"/>
    <col min="3092" max="3092" width="15.625" style="117" customWidth="1"/>
    <col min="3093" max="3093" width="10.625" style="117" customWidth="1"/>
    <col min="3094" max="3094" width="7.125" style="117" customWidth="1"/>
    <col min="3095" max="3095" width="6.625" style="117" customWidth="1"/>
    <col min="3096" max="3096" width="7.125" style="117" bestFit="1" customWidth="1"/>
    <col min="3097" max="3097" width="6.625" style="117" customWidth="1"/>
    <col min="3098" max="3328" width="9" style="117"/>
    <col min="3329" max="3329" width="4.5" style="117" bestFit="1" customWidth="1"/>
    <col min="3330" max="3330" width="3.375" style="117" bestFit="1" customWidth="1"/>
    <col min="3331" max="3331" width="26.625" style="117" customWidth="1"/>
    <col min="3332" max="3333" width="15.625" style="117" customWidth="1"/>
    <col min="3334" max="3334" width="16.875" style="117" customWidth="1"/>
    <col min="3335" max="3335" width="15.625" style="117" customWidth="1"/>
    <col min="3336" max="3336" width="10.625" style="117" customWidth="1"/>
    <col min="3337" max="3337" width="7.125" style="117" bestFit="1" customWidth="1"/>
    <col min="3338" max="3338" width="6.625" style="117" customWidth="1"/>
    <col min="3339" max="3339" width="8.625" style="117" bestFit="1" customWidth="1"/>
    <col min="3340" max="3340" width="6.625" style="117" customWidth="1"/>
    <col min="3341" max="3341" width="2.25" style="117" customWidth="1"/>
    <col min="3342" max="3342" width="4.5" style="117" bestFit="1" customWidth="1"/>
    <col min="3343" max="3343" width="3.375" style="117" bestFit="1" customWidth="1"/>
    <col min="3344" max="3344" width="26.625" style="117" customWidth="1"/>
    <col min="3345" max="3346" width="15.625" style="117" customWidth="1"/>
    <col min="3347" max="3347" width="16.875" style="117" customWidth="1"/>
    <col min="3348" max="3348" width="15.625" style="117" customWidth="1"/>
    <col min="3349" max="3349" width="10.625" style="117" customWidth="1"/>
    <col min="3350" max="3350" width="7.125" style="117" customWidth="1"/>
    <col min="3351" max="3351" width="6.625" style="117" customWidth="1"/>
    <col min="3352" max="3352" width="7.125" style="117" bestFit="1" customWidth="1"/>
    <col min="3353" max="3353" width="6.625" style="117" customWidth="1"/>
    <col min="3354" max="3584" width="9" style="117"/>
    <col min="3585" max="3585" width="4.5" style="117" bestFit="1" customWidth="1"/>
    <col min="3586" max="3586" width="3.375" style="117" bestFit="1" customWidth="1"/>
    <col min="3587" max="3587" width="26.625" style="117" customWidth="1"/>
    <col min="3588" max="3589" width="15.625" style="117" customWidth="1"/>
    <col min="3590" max="3590" width="16.875" style="117" customWidth="1"/>
    <col min="3591" max="3591" width="15.625" style="117" customWidth="1"/>
    <col min="3592" max="3592" width="10.625" style="117" customWidth="1"/>
    <col min="3593" max="3593" width="7.125" style="117" bestFit="1" customWidth="1"/>
    <col min="3594" max="3594" width="6.625" style="117" customWidth="1"/>
    <col min="3595" max="3595" width="8.625" style="117" bestFit="1" customWidth="1"/>
    <col min="3596" max="3596" width="6.625" style="117" customWidth="1"/>
    <col min="3597" max="3597" width="2.25" style="117" customWidth="1"/>
    <col min="3598" max="3598" width="4.5" style="117" bestFit="1" customWidth="1"/>
    <col min="3599" max="3599" width="3.375" style="117" bestFit="1" customWidth="1"/>
    <col min="3600" max="3600" width="26.625" style="117" customWidth="1"/>
    <col min="3601" max="3602" width="15.625" style="117" customWidth="1"/>
    <col min="3603" max="3603" width="16.875" style="117" customWidth="1"/>
    <col min="3604" max="3604" width="15.625" style="117" customWidth="1"/>
    <col min="3605" max="3605" width="10.625" style="117" customWidth="1"/>
    <col min="3606" max="3606" width="7.125" style="117" customWidth="1"/>
    <col min="3607" max="3607" width="6.625" style="117" customWidth="1"/>
    <col min="3608" max="3608" width="7.125" style="117" bestFit="1" customWidth="1"/>
    <col min="3609" max="3609" width="6.625" style="117" customWidth="1"/>
    <col min="3610" max="3840" width="9" style="117"/>
    <col min="3841" max="3841" width="4.5" style="117" bestFit="1" customWidth="1"/>
    <col min="3842" max="3842" width="3.375" style="117" bestFit="1" customWidth="1"/>
    <col min="3843" max="3843" width="26.625" style="117" customWidth="1"/>
    <col min="3844" max="3845" width="15.625" style="117" customWidth="1"/>
    <col min="3846" max="3846" width="16.875" style="117" customWidth="1"/>
    <col min="3847" max="3847" width="15.625" style="117" customWidth="1"/>
    <col min="3848" max="3848" width="10.625" style="117" customWidth="1"/>
    <col min="3849" max="3849" width="7.125" style="117" bestFit="1" customWidth="1"/>
    <col min="3850" max="3850" width="6.625" style="117" customWidth="1"/>
    <col min="3851" max="3851" width="8.625" style="117" bestFit="1" customWidth="1"/>
    <col min="3852" max="3852" width="6.625" style="117" customWidth="1"/>
    <col min="3853" max="3853" width="2.25" style="117" customWidth="1"/>
    <col min="3854" max="3854" width="4.5" style="117" bestFit="1" customWidth="1"/>
    <col min="3855" max="3855" width="3.375" style="117" bestFit="1" customWidth="1"/>
    <col min="3856" max="3856" width="26.625" style="117" customWidth="1"/>
    <col min="3857" max="3858" width="15.625" style="117" customWidth="1"/>
    <col min="3859" max="3859" width="16.875" style="117" customWidth="1"/>
    <col min="3860" max="3860" width="15.625" style="117" customWidth="1"/>
    <col min="3861" max="3861" width="10.625" style="117" customWidth="1"/>
    <col min="3862" max="3862" width="7.125" style="117" customWidth="1"/>
    <col min="3863" max="3863" width="6.625" style="117" customWidth="1"/>
    <col min="3864" max="3864" width="7.125" style="117" bestFit="1" customWidth="1"/>
    <col min="3865" max="3865" width="6.625" style="117" customWidth="1"/>
    <col min="3866" max="4096" width="9" style="117"/>
    <col min="4097" max="4097" width="4.5" style="117" bestFit="1" customWidth="1"/>
    <col min="4098" max="4098" width="3.375" style="117" bestFit="1" customWidth="1"/>
    <col min="4099" max="4099" width="26.625" style="117" customWidth="1"/>
    <col min="4100" max="4101" width="15.625" style="117" customWidth="1"/>
    <col min="4102" max="4102" width="16.875" style="117" customWidth="1"/>
    <col min="4103" max="4103" width="15.625" style="117" customWidth="1"/>
    <col min="4104" max="4104" width="10.625" style="117" customWidth="1"/>
    <col min="4105" max="4105" width="7.125" style="117" bestFit="1" customWidth="1"/>
    <col min="4106" max="4106" width="6.625" style="117" customWidth="1"/>
    <col min="4107" max="4107" width="8.625" style="117" bestFit="1" customWidth="1"/>
    <col min="4108" max="4108" width="6.625" style="117" customWidth="1"/>
    <col min="4109" max="4109" width="2.25" style="117" customWidth="1"/>
    <col min="4110" max="4110" width="4.5" style="117" bestFit="1" customWidth="1"/>
    <col min="4111" max="4111" width="3.375" style="117" bestFit="1" customWidth="1"/>
    <col min="4112" max="4112" width="26.625" style="117" customWidth="1"/>
    <col min="4113" max="4114" width="15.625" style="117" customWidth="1"/>
    <col min="4115" max="4115" width="16.875" style="117" customWidth="1"/>
    <col min="4116" max="4116" width="15.625" style="117" customWidth="1"/>
    <col min="4117" max="4117" width="10.625" style="117" customWidth="1"/>
    <col min="4118" max="4118" width="7.125" style="117" customWidth="1"/>
    <col min="4119" max="4119" width="6.625" style="117" customWidth="1"/>
    <col min="4120" max="4120" width="7.125" style="117" bestFit="1" customWidth="1"/>
    <col min="4121" max="4121" width="6.625" style="117" customWidth="1"/>
    <col min="4122" max="4352" width="9" style="117"/>
    <col min="4353" max="4353" width="4.5" style="117" bestFit="1" customWidth="1"/>
    <col min="4354" max="4354" width="3.375" style="117" bestFit="1" customWidth="1"/>
    <col min="4355" max="4355" width="26.625" style="117" customWidth="1"/>
    <col min="4356" max="4357" width="15.625" style="117" customWidth="1"/>
    <col min="4358" max="4358" width="16.875" style="117" customWidth="1"/>
    <col min="4359" max="4359" width="15.625" style="117" customWidth="1"/>
    <col min="4360" max="4360" width="10.625" style="117" customWidth="1"/>
    <col min="4361" max="4361" width="7.125" style="117" bestFit="1" customWidth="1"/>
    <col min="4362" max="4362" width="6.625" style="117" customWidth="1"/>
    <col min="4363" max="4363" width="8.625" style="117" bestFit="1" customWidth="1"/>
    <col min="4364" max="4364" width="6.625" style="117" customWidth="1"/>
    <col min="4365" max="4365" width="2.25" style="117" customWidth="1"/>
    <col min="4366" max="4366" width="4.5" style="117" bestFit="1" customWidth="1"/>
    <col min="4367" max="4367" width="3.375" style="117" bestFit="1" customWidth="1"/>
    <col min="4368" max="4368" width="26.625" style="117" customWidth="1"/>
    <col min="4369" max="4370" width="15.625" style="117" customWidth="1"/>
    <col min="4371" max="4371" width="16.875" style="117" customWidth="1"/>
    <col min="4372" max="4372" width="15.625" style="117" customWidth="1"/>
    <col min="4373" max="4373" width="10.625" style="117" customWidth="1"/>
    <col min="4374" max="4374" width="7.125" style="117" customWidth="1"/>
    <col min="4375" max="4375" width="6.625" style="117" customWidth="1"/>
    <col min="4376" max="4376" width="7.125" style="117" bestFit="1" customWidth="1"/>
    <col min="4377" max="4377" width="6.625" style="117" customWidth="1"/>
    <col min="4378" max="4608" width="9" style="117"/>
    <col min="4609" max="4609" width="4.5" style="117" bestFit="1" customWidth="1"/>
    <col min="4610" max="4610" width="3.375" style="117" bestFit="1" customWidth="1"/>
    <col min="4611" max="4611" width="26.625" style="117" customWidth="1"/>
    <col min="4612" max="4613" width="15.625" style="117" customWidth="1"/>
    <col min="4614" max="4614" width="16.875" style="117" customWidth="1"/>
    <col min="4615" max="4615" width="15.625" style="117" customWidth="1"/>
    <col min="4616" max="4616" width="10.625" style="117" customWidth="1"/>
    <col min="4617" max="4617" width="7.125" style="117" bestFit="1" customWidth="1"/>
    <col min="4618" max="4618" width="6.625" style="117" customWidth="1"/>
    <col min="4619" max="4619" width="8.625" style="117" bestFit="1" customWidth="1"/>
    <col min="4620" max="4620" width="6.625" style="117" customWidth="1"/>
    <col min="4621" max="4621" width="2.25" style="117" customWidth="1"/>
    <col min="4622" max="4622" width="4.5" style="117" bestFit="1" customWidth="1"/>
    <col min="4623" max="4623" width="3.375" style="117" bestFit="1" customWidth="1"/>
    <col min="4624" max="4624" width="26.625" style="117" customWidth="1"/>
    <col min="4625" max="4626" width="15.625" style="117" customWidth="1"/>
    <col min="4627" max="4627" width="16.875" style="117" customWidth="1"/>
    <col min="4628" max="4628" width="15.625" style="117" customWidth="1"/>
    <col min="4629" max="4629" width="10.625" style="117" customWidth="1"/>
    <col min="4630" max="4630" width="7.125" style="117" customWidth="1"/>
    <col min="4631" max="4631" width="6.625" style="117" customWidth="1"/>
    <col min="4632" max="4632" width="7.125" style="117" bestFit="1" customWidth="1"/>
    <col min="4633" max="4633" width="6.625" style="117" customWidth="1"/>
    <col min="4634" max="4864" width="9" style="117"/>
    <col min="4865" max="4865" width="4.5" style="117" bestFit="1" customWidth="1"/>
    <col min="4866" max="4866" width="3.375" style="117" bestFit="1" customWidth="1"/>
    <col min="4867" max="4867" width="26.625" style="117" customWidth="1"/>
    <col min="4868" max="4869" width="15.625" style="117" customWidth="1"/>
    <col min="4870" max="4870" width="16.875" style="117" customWidth="1"/>
    <col min="4871" max="4871" width="15.625" style="117" customWidth="1"/>
    <col min="4872" max="4872" width="10.625" style="117" customWidth="1"/>
    <col min="4873" max="4873" width="7.125" style="117" bestFit="1" customWidth="1"/>
    <col min="4874" max="4874" width="6.625" style="117" customWidth="1"/>
    <col min="4875" max="4875" width="8.625" style="117" bestFit="1" customWidth="1"/>
    <col min="4876" max="4876" width="6.625" style="117" customWidth="1"/>
    <col min="4877" max="4877" width="2.25" style="117" customWidth="1"/>
    <col min="4878" max="4878" width="4.5" style="117" bestFit="1" customWidth="1"/>
    <col min="4879" max="4879" width="3.375" style="117" bestFit="1" customWidth="1"/>
    <col min="4880" max="4880" width="26.625" style="117" customWidth="1"/>
    <col min="4881" max="4882" width="15.625" style="117" customWidth="1"/>
    <col min="4883" max="4883" width="16.875" style="117" customWidth="1"/>
    <col min="4884" max="4884" width="15.625" style="117" customWidth="1"/>
    <col min="4885" max="4885" width="10.625" style="117" customWidth="1"/>
    <col min="4886" max="4886" width="7.125" style="117" customWidth="1"/>
    <col min="4887" max="4887" width="6.625" style="117" customWidth="1"/>
    <col min="4888" max="4888" width="7.125" style="117" bestFit="1" customWidth="1"/>
    <col min="4889" max="4889" width="6.625" style="117" customWidth="1"/>
    <col min="4890" max="5120" width="9" style="117"/>
    <col min="5121" max="5121" width="4.5" style="117" bestFit="1" customWidth="1"/>
    <col min="5122" max="5122" width="3.375" style="117" bestFit="1" customWidth="1"/>
    <col min="5123" max="5123" width="26.625" style="117" customWidth="1"/>
    <col min="5124" max="5125" width="15.625" style="117" customWidth="1"/>
    <col min="5126" max="5126" width="16.875" style="117" customWidth="1"/>
    <col min="5127" max="5127" width="15.625" style="117" customWidth="1"/>
    <col min="5128" max="5128" width="10.625" style="117" customWidth="1"/>
    <col min="5129" max="5129" width="7.125" style="117" bestFit="1" customWidth="1"/>
    <col min="5130" max="5130" width="6.625" style="117" customWidth="1"/>
    <col min="5131" max="5131" width="8.625" style="117" bestFit="1" customWidth="1"/>
    <col min="5132" max="5132" width="6.625" style="117" customWidth="1"/>
    <col min="5133" max="5133" width="2.25" style="117" customWidth="1"/>
    <col min="5134" max="5134" width="4.5" style="117" bestFit="1" customWidth="1"/>
    <col min="5135" max="5135" width="3.375" style="117" bestFit="1" customWidth="1"/>
    <col min="5136" max="5136" width="26.625" style="117" customWidth="1"/>
    <col min="5137" max="5138" width="15.625" style="117" customWidth="1"/>
    <col min="5139" max="5139" width="16.875" style="117" customWidth="1"/>
    <col min="5140" max="5140" width="15.625" style="117" customWidth="1"/>
    <col min="5141" max="5141" width="10.625" style="117" customWidth="1"/>
    <col min="5142" max="5142" width="7.125" style="117" customWidth="1"/>
    <col min="5143" max="5143" width="6.625" style="117" customWidth="1"/>
    <col min="5144" max="5144" width="7.125" style="117" bestFit="1" customWidth="1"/>
    <col min="5145" max="5145" width="6.625" style="117" customWidth="1"/>
    <col min="5146" max="5376" width="9" style="117"/>
    <col min="5377" max="5377" width="4.5" style="117" bestFit="1" customWidth="1"/>
    <col min="5378" max="5378" width="3.375" style="117" bestFit="1" customWidth="1"/>
    <col min="5379" max="5379" width="26.625" style="117" customWidth="1"/>
    <col min="5380" max="5381" width="15.625" style="117" customWidth="1"/>
    <col min="5382" max="5382" width="16.875" style="117" customWidth="1"/>
    <col min="5383" max="5383" width="15.625" style="117" customWidth="1"/>
    <col min="5384" max="5384" width="10.625" style="117" customWidth="1"/>
    <col min="5385" max="5385" width="7.125" style="117" bestFit="1" customWidth="1"/>
    <col min="5386" max="5386" width="6.625" style="117" customWidth="1"/>
    <col min="5387" max="5387" width="8.625" style="117" bestFit="1" customWidth="1"/>
    <col min="5388" max="5388" width="6.625" style="117" customWidth="1"/>
    <col min="5389" max="5389" width="2.25" style="117" customWidth="1"/>
    <col min="5390" max="5390" width="4.5" style="117" bestFit="1" customWidth="1"/>
    <col min="5391" max="5391" width="3.375" style="117" bestFit="1" customWidth="1"/>
    <col min="5392" max="5392" width="26.625" style="117" customWidth="1"/>
    <col min="5393" max="5394" width="15.625" style="117" customWidth="1"/>
    <col min="5395" max="5395" width="16.875" style="117" customWidth="1"/>
    <col min="5396" max="5396" width="15.625" style="117" customWidth="1"/>
    <col min="5397" max="5397" width="10.625" style="117" customWidth="1"/>
    <col min="5398" max="5398" width="7.125" style="117" customWidth="1"/>
    <col min="5399" max="5399" width="6.625" style="117" customWidth="1"/>
    <col min="5400" max="5400" width="7.125" style="117" bestFit="1" customWidth="1"/>
    <col min="5401" max="5401" width="6.625" style="117" customWidth="1"/>
    <col min="5402" max="5632" width="9" style="117"/>
    <col min="5633" max="5633" width="4.5" style="117" bestFit="1" customWidth="1"/>
    <col min="5634" max="5634" width="3.375" style="117" bestFit="1" customWidth="1"/>
    <col min="5635" max="5635" width="26.625" style="117" customWidth="1"/>
    <col min="5636" max="5637" width="15.625" style="117" customWidth="1"/>
    <col min="5638" max="5638" width="16.875" style="117" customWidth="1"/>
    <col min="5639" max="5639" width="15.625" style="117" customWidth="1"/>
    <col min="5640" max="5640" width="10.625" style="117" customWidth="1"/>
    <col min="5641" max="5641" width="7.125" style="117" bestFit="1" customWidth="1"/>
    <col min="5642" max="5642" width="6.625" style="117" customWidth="1"/>
    <col min="5643" max="5643" width="8.625" style="117" bestFit="1" customWidth="1"/>
    <col min="5644" max="5644" width="6.625" style="117" customWidth="1"/>
    <col min="5645" max="5645" width="2.25" style="117" customWidth="1"/>
    <col min="5646" max="5646" width="4.5" style="117" bestFit="1" customWidth="1"/>
    <col min="5647" max="5647" width="3.375" style="117" bestFit="1" customWidth="1"/>
    <col min="5648" max="5648" width="26.625" style="117" customWidth="1"/>
    <col min="5649" max="5650" width="15.625" style="117" customWidth="1"/>
    <col min="5651" max="5651" width="16.875" style="117" customWidth="1"/>
    <col min="5652" max="5652" width="15.625" style="117" customWidth="1"/>
    <col min="5653" max="5653" width="10.625" style="117" customWidth="1"/>
    <col min="5654" max="5654" width="7.125" style="117" customWidth="1"/>
    <col min="5655" max="5655" width="6.625" style="117" customWidth="1"/>
    <col min="5656" max="5656" width="7.125" style="117" bestFit="1" customWidth="1"/>
    <col min="5657" max="5657" width="6.625" style="117" customWidth="1"/>
    <col min="5658" max="5888" width="9" style="117"/>
    <col min="5889" max="5889" width="4.5" style="117" bestFit="1" customWidth="1"/>
    <col min="5890" max="5890" width="3.375" style="117" bestFit="1" customWidth="1"/>
    <col min="5891" max="5891" width="26.625" style="117" customWidth="1"/>
    <col min="5892" max="5893" width="15.625" style="117" customWidth="1"/>
    <col min="5894" max="5894" width="16.875" style="117" customWidth="1"/>
    <col min="5895" max="5895" width="15.625" style="117" customWidth="1"/>
    <col min="5896" max="5896" width="10.625" style="117" customWidth="1"/>
    <col min="5897" max="5897" width="7.125" style="117" bestFit="1" customWidth="1"/>
    <col min="5898" max="5898" width="6.625" style="117" customWidth="1"/>
    <col min="5899" max="5899" width="8.625" style="117" bestFit="1" customWidth="1"/>
    <col min="5900" max="5900" width="6.625" style="117" customWidth="1"/>
    <col min="5901" max="5901" width="2.25" style="117" customWidth="1"/>
    <col min="5902" max="5902" width="4.5" style="117" bestFit="1" customWidth="1"/>
    <col min="5903" max="5903" width="3.375" style="117" bestFit="1" customWidth="1"/>
    <col min="5904" max="5904" width="26.625" style="117" customWidth="1"/>
    <col min="5905" max="5906" width="15.625" style="117" customWidth="1"/>
    <col min="5907" max="5907" width="16.875" style="117" customWidth="1"/>
    <col min="5908" max="5908" width="15.625" style="117" customWidth="1"/>
    <col min="5909" max="5909" width="10.625" style="117" customWidth="1"/>
    <col min="5910" max="5910" width="7.125" style="117" customWidth="1"/>
    <col min="5911" max="5911" width="6.625" style="117" customWidth="1"/>
    <col min="5912" max="5912" width="7.125" style="117" bestFit="1" customWidth="1"/>
    <col min="5913" max="5913" width="6.625" style="117" customWidth="1"/>
    <col min="5914" max="6144" width="9" style="117"/>
    <col min="6145" max="6145" width="4.5" style="117" bestFit="1" customWidth="1"/>
    <col min="6146" max="6146" width="3.375" style="117" bestFit="1" customWidth="1"/>
    <col min="6147" max="6147" width="26.625" style="117" customWidth="1"/>
    <col min="6148" max="6149" width="15.625" style="117" customWidth="1"/>
    <col min="6150" max="6150" width="16.875" style="117" customWidth="1"/>
    <col min="6151" max="6151" width="15.625" style="117" customWidth="1"/>
    <col min="6152" max="6152" width="10.625" style="117" customWidth="1"/>
    <col min="6153" max="6153" width="7.125" style="117" bestFit="1" customWidth="1"/>
    <col min="6154" max="6154" width="6.625" style="117" customWidth="1"/>
    <col min="6155" max="6155" width="8.625" style="117" bestFit="1" customWidth="1"/>
    <col min="6156" max="6156" width="6.625" style="117" customWidth="1"/>
    <col min="6157" max="6157" width="2.25" style="117" customWidth="1"/>
    <col min="6158" max="6158" width="4.5" style="117" bestFit="1" customWidth="1"/>
    <col min="6159" max="6159" width="3.375" style="117" bestFit="1" customWidth="1"/>
    <col min="6160" max="6160" width="26.625" style="117" customWidth="1"/>
    <col min="6161" max="6162" width="15.625" style="117" customWidth="1"/>
    <col min="6163" max="6163" width="16.875" style="117" customWidth="1"/>
    <col min="6164" max="6164" width="15.625" style="117" customWidth="1"/>
    <col min="6165" max="6165" width="10.625" style="117" customWidth="1"/>
    <col min="6166" max="6166" width="7.125" style="117" customWidth="1"/>
    <col min="6167" max="6167" width="6.625" style="117" customWidth="1"/>
    <col min="6168" max="6168" width="7.125" style="117" bestFit="1" customWidth="1"/>
    <col min="6169" max="6169" width="6.625" style="117" customWidth="1"/>
    <col min="6170" max="6400" width="9" style="117"/>
    <col min="6401" max="6401" width="4.5" style="117" bestFit="1" customWidth="1"/>
    <col min="6402" max="6402" width="3.375" style="117" bestFit="1" customWidth="1"/>
    <col min="6403" max="6403" width="26.625" style="117" customWidth="1"/>
    <col min="6404" max="6405" width="15.625" style="117" customWidth="1"/>
    <col min="6406" max="6406" width="16.875" style="117" customWidth="1"/>
    <col min="6407" max="6407" width="15.625" style="117" customWidth="1"/>
    <col min="6408" max="6408" width="10.625" style="117" customWidth="1"/>
    <col min="6409" max="6409" width="7.125" style="117" bestFit="1" customWidth="1"/>
    <col min="6410" max="6410" width="6.625" style="117" customWidth="1"/>
    <col min="6411" max="6411" width="8.625" style="117" bestFit="1" customWidth="1"/>
    <col min="6412" max="6412" width="6.625" style="117" customWidth="1"/>
    <col min="6413" max="6413" width="2.25" style="117" customWidth="1"/>
    <col min="6414" max="6414" width="4.5" style="117" bestFit="1" customWidth="1"/>
    <col min="6415" max="6415" width="3.375" style="117" bestFit="1" customWidth="1"/>
    <col min="6416" max="6416" width="26.625" style="117" customWidth="1"/>
    <col min="6417" max="6418" width="15.625" style="117" customWidth="1"/>
    <col min="6419" max="6419" width="16.875" style="117" customWidth="1"/>
    <col min="6420" max="6420" width="15.625" style="117" customWidth="1"/>
    <col min="6421" max="6421" width="10.625" style="117" customWidth="1"/>
    <col min="6422" max="6422" width="7.125" style="117" customWidth="1"/>
    <col min="6423" max="6423" width="6.625" style="117" customWidth="1"/>
    <col min="6424" max="6424" width="7.125" style="117" bestFit="1" customWidth="1"/>
    <col min="6425" max="6425" width="6.625" style="117" customWidth="1"/>
    <col min="6426" max="6656" width="9" style="117"/>
    <col min="6657" max="6657" width="4.5" style="117" bestFit="1" customWidth="1"/>
    <col min="6658" max="6658" width="3.375" style="117" bestFit="1" customWidth="1"/>
    <col min="6659" max="6659" width="26.625" style="117" customWidth="1"/>
    <col min="6660" max="6661" width="15.625" style="117" customWidth="1"/>
    <col min="6662" max="6662" width="16.875" style="117" customWidth="1"/>
    <col min="6663" max="6663" width="15.625" style="117" customWidth="1"/>
    <col min="6664" max="6664" width="10.625" style="117" customWidth="1"/>
    <col min="6665" max="6665" width="7.125" style="117" bestFit="1" customWidth="1"/>
    <col min="6666" max="6666" width="6.625" style="117" customWidth="1"/>
    <col min="6667" max="6667" width="8.625" style="117" bestFit="1" customWidth="1"/>
    <col min="6668" max="6668" width="6.625" style="117" customWidth="1"/>
    <col min="6669" max="6669" width="2.25" style="117" customWidth="1"/>
    <col min="6670" max="6670" width="4.5" style="117" bestFit="1" customWidth="1"/>
    <col min="6671" max="6671" width="3.375" style="117" bestFit="1" customWidth="1"/>
    <col min="6672" max="6672" width="26.625" style="117" customWidth="1"/>
    <col min="6673" max="6674" width="15.625" style="117" customWidth="1"/>
    <col min="6675" max="6675" width="16.875" style="117" customWidth="1"/>
    <col min="6676" max="6676" width="15.625" style="117" customWidth="1"/>
    <col min="6677" max="6677" width="10.625" style="117" customWidth="1"/>
    <col min="6678" max="6678" width="7.125" style="117" customWidth="1"/>
    <col min="6679" max="6679" width="6.625" style="117" customWidth="1"/>
    <col min="6680" max="6680" width="7.125" style="117" bestFit="1" customWidth="1"/>
    <col min="6681" max="6681" width="6.625" style="117" customWidth="1"/>
    <col min="6682" max="6912" width="9" style="117"/>
    <col min="6913" max="6913" width="4.5" style="117" bestFit="1" customWidth="1"/>
    <col min="6914" max="6914" width="3.375" style="117" bestFit="1" customWidth="1"/>
    <col min="6915" max="6915" width="26.625" style="117" customWidth="1"/>
    <col min="6916" max="6917" width="15.625" style="117" customWidth="1"/>
    <col min="6918" max="6918" width="16.875" style="117" customWidth="1"/>
    <col min="6919" max="6919" width="15.625" style="117" customWidth="1"/>
    <col min="6920" max="6920" width="10.625" style="117" customWidth="1"/>
    <col min="6921" max="6921" width="7.125" style="117" bestFit="1" customWidth="1"/>
    <col min="6922" max="6922" width="6.625" style="117" customWidth="1"/>
    <col min="6923" max="6923" width="8.625" style="117" bestFit="1" customWidth="1"/>
    <col min="6924" max="6924" width="6.625" style="117" customWidth="1"/>
    <col min="6925" max="6925" width="2.25" style="117" customWidth="1"/>
    <col min="6926" max="6926" width="4.5" style="117" bestFit="1" customWidth="1"/>
    <col min="6927" max="6927" width="3.375" style="117" bestFit="1" customWidth="1"/>
    <col min="6928" max="6928" width="26.625" style="117" customWidth="1"/>
    <col min="6929" max="6930" width="15.625" style="117" customWidth="1"/>
    <col min="6931" max="6931" width="16.875" style="117" customWidth="1"/>
    <col min="6932" max="6932" width="15.625" style="117" customWidth="1"/>
    <col min="6933" max="6933" width="10.625" style="117" customWidth="1"/>
    <col min="6934" max="6934" width="7.125" style="117" customWidth="1"/>
    <col min="6935" max="6935" width="6.625" style="117" customWidth="1"/>
    <col min="6936" max="6936" width="7.125" style="117" bestFit="1" customWidth="1"/>
    <col min="6937" max="6937" width="6.625" style="117" customWidth="1"/>
    <col min="6938" max="7168" width="9" style="117"/>
    <col min="7169" max="7169" width="4.5" style="117" bestFit="1" customWidth="1"/>
    <col min="7170" max="7170" width="3.375" style="117" bestFit="1" customWidth="1"/>
    <col min="7171" max="7171" width="26.625" style="117" customWidth="1"/>
    <col min="7172" max="7173" width="15.625" style="117" customWidth="1"/>
    <col min="7174" max="7174" width="16.875" style="117" customWidth="1"/>
    <col min="7175" max="7175" width="15.625" style="117" customWidth="1"/>
    <col min="7176" max="7176" width="10.625" style="117" customWidth="1"/>
    <col min="7177" max="7177" width="7.125" style="117" bestFit="1" customWidth="1"/>
    <col min="7178" max="7178" width="6.625" style="117" customWidth="1"/>
    <col min="7179" max="7179" width="8.625" style="117" bestFit="1" customWidth="1"/>
    <col min="7180" max="7180" width="6.625" style="117" customWidth="1"/>
    <col min="7181" max="7181" width="2.25" style="117" customWidth="1"/>
    <col min="7182" max="7182" width="4.5" style="117" bestFit="1" customWidth="1"/>
    <col min="7183" max="7183" width="3.375" style="117" bestFit="1" customWidth="1"/>
    <col min="7184" max="7184" width="26.625" style="117" customWidth="1"/>
    <col min="7185" max="7186" width="15.625" style="117" customWidth="1"/>
    <col min="7187" max="7187" width="16.875" style="117" customWidth="1"/>
    <col min="7188" max="7188" width="15.625" style="117" customWidth="1"/>
    <col min="7189" max="7189" width="10.625" style="117" customWidth="1"/>
    <col min="7190" max="7190" width="7.125" style="117" customWidth="1"/>
    <col min="7191" max="7191" width="6.625" style="117" customWidth="1"/>
    <col min="7192" max="7192" width="7.125" style="117" bestFit="1" customWidth="1"/>
    <col min="7193" max="7193" width="6.625" style="117" customWidth="1"/>
    <col min="7194" max="7424" width="9" style="117"/>
    <col min="7425" max="7425" width="4.5" style="117" bestFit="1" customWidth="1"/>
    <col min="7426" max="7426" width="3.375" style="117" bestFit="1" customWidth="1"/>
    <col min="7427" max="7427" width="26.625" style="117" customWidth="1"/>
    <col min="7428" max="7429" width="15.625" style="117" customWidth="1"/>
    <col min="7430" max="7430" width="16.875" style="117" customWidth="1"/>
    <col min="7431" max="7431" width="15.625" style="117" customWidth="1"/>
    <col min="7432" max="7432" width="10.625" style="117" customWidth="1"/>
    <col min="7433" max="7433" width="7.125" style="117" bestFit="1" customWidth="1"/>
    <col min="7434" max="7434" width="6.625" style="117" customWidth="1"/>
    <col min="7435" max="7435" width="8.625" style="117" bestFit="1" customWidth="1"/>
    <col min="7436" max="7436" width="6.625" style="117" customWidth="1"/>
    <col min="7437" max="7437" width="2.25" style="117" customWidth="1"/>
    <col min="7438" max="7438" width="4.5" style="117" bestFit="1" customWidth="1"/>
    <col min="7439" max="7439" width="3.375" style="117" bestFit="1" customWidth="1"/>
    <col min="7440" max="7440" width="26.625" style="117" customWidth="1"/>
    <col min="7441" max="7442" width="15.625" style="117" customWidth="1"/>
    <col min="7443" max="7443" width="16.875" style="117" customWidth="1"/>
    <col min="7444" max="7444" width="15.625" style="117" customWidth="1"/>
    <col min="7445" max="7445" width="10.625" style="117" customWidth="1"/>
    <col min="7446" max="7446" width="7.125" style="117" customWidth="1"/>
    <col min="7447" max="7447" width="6.625" style="117" customWidth="1"/>
    <col min="7448" max="7448" width="7.125" style="117" bestFit="1" customWidth="1"/>
    <col min="7449" max="7449" width="6.625" style="117" customWidth="1"/>
    <col min="7450" max="7680" width="9" style="117"/>
    <col min="7681" max="7681" width="4.5" style="117" bestFit="1" customWidth="1"/>
    <col min="7682" max="7682" width="3.375" style="117" bestFit="1" customWidth="1"/>
    <col min="7683" max="7683" width="26.625" style="117" customWidth="1"/>
    <col min="7684" max="7685" width="15.625" style="117" customWidth="1"/>
    <col min="7686" max="7686" width="16.875" style="117" customWidth="1"/>
    <col min="7687" max="7687" width="15.625" style="117" customWidth="1"/>
    <col min="7688" max="7688" width="10.625" style="117" customWidth="1"/>
    <col min="7689" max="7689" width="7.125" style="117" bestFit="1" customWidth="1"/>
    <col min="7690" max="7690" width="6.625" style="117" customWidth="1"/>
    <col min="7691" max="7691" width="8.625" style="117" bestFit="1" customWidth="1"/>
    <col min="7692" max="7692" width="6.625" style="117" customWidth="1"/>
    <col min="7693" max="7693" width="2.25" style="117" customWidth="1"/>
    <col min="7694" max="7694" width="4.5" style="117" bestFit="1" customWidth="1"/>
    <col min="7695" max="7695" width="3.375" style="117" bestFit="1" customWidth="1"/>
    <col min="7696" max="7696" width="26.625" style="117" customWidth="1"/>
    <col min="7697" max="7698" width="15.625" style="117" customWidth="1"/>
    <col min="7699" max="7699" width="16.875" style="117" customWidth="1"/>
    <col min="7700" max="7700" width="15.625" style="117" customWidth="1"/>
    <col min="7701" max="7701" width="10.625" style="117" customWidth="1"/>
    <col min="7702" max="7702" width="7.125" style="117" customWidth="1"/>
    <col min="7703" max="7703" width="6.625" style="117" customWidth="1"/>
    <col min="7704" max="7704" width="7.125" style="117" bestFit="1" customWidth="1"/>
    <col min="7705" max="7705" width="6.625" style="117" customWidth="1"/>
    <col min="7706" max="7936" width="9" style="117"/>
    <col min="7937" max="7937" width="4.5" style="117" bestFit="1" customWidth="1"/>
    <col min="7938" max="7938" width="3.375" style="117" bestFit="1" customWidth="1"/>
    <col min="7939" max="7939" width="26.625" style="117" customWidth="1"/>
    <col min="7940" max="7941" width="15.625" style="117" customWidth="1"/>
    <col min="7942" max="7942" width="16.875" style="117" customWidth="1"/>
    <col min="7943" max="7943" width="15.625" style="117" customWidth="1"/>
    <col min="7944" max="7944" width="10.625" style="117" customWidth="1"/>
    <col min="7945" max="7945" width="7.125" style="117" bestFit="1" customWidth="1"/>
    <col min="7946" max="7946" width="6.625" style="117" customWidth="1"/>
    <col min="7947" max="7947" width="8.625" style="117" bestFit="1" customWidth="1"/>
    <col min="7948" max="7948" width="6.625" style="117" customWidth="1"/>
    <col min="7949" max="7949" width="2.25" style="117" customWidth="1"/>
    <col min="7950" max="7950" width="4.5" style="117" bestFit="1" customWidth="1"/>
    <col min="7951" max="7951" width="3.375" style="117" bestFit="1" customWidth="1"/>
    <col min="7952" max="7952" width="26.625" style="117" customWidth="1"/>
    <col min="7953" max="7954" width="15.625" style="117" customWidth="1"/>
    <col min="7955" max="7955" width="16.875" style="117" customWidth="1"/>
    <col min="7956" max="7956" width="15.625" style="117" customWidth="1"/>
    <col min="7957" max="7957" width="10.625" style="117" customWidth="1"/>
    <col min="7958" max="7958" width="7.125" style="117" customWidth="1"/>
    <col min="7959" max="7959" width="6.625" style="117" customWidth="1"/>
    <col min="7960" max="7960" width="7.125" style="117" bestFit="1" customWidth="1"/>
    <col min="7961" max="7961" width="6.625" style="117" customWidth="1"/>
    <col min="7962" max="8192" width="9" style="117"/>
    <col min="8193" max="8193" width="4.5" style="117" bestFit="1" customWidth="1"/>
    <col min="8194" max="8194" width="3.375" style="117" bestFit="1" customWidth="1"/>
    <col min="8195" max="8195" width="26.625" style="117" customWidth="1"/>
    <col min="8196" max="8197" width="15.625" style="117" customWidth="1"/>
    <col min="8198" max="8198" width="16.875" style="117" customWidth="1"/>
    <col min="8199" max="8199" width="15.625" style="117" customWidth="1"/>
    <col min="8200" max="8200" width="10.625" style="117" customWidth="1"/>
    <col min="8201" max="8201" width="7.125" style="117" bestFit="1" customWidth="1"/>
    <col min="8202" max="8202" width="6.625" style="117" customWidth="1"/>
    <col min="8203" max="8203" width="8.625" style="117" bestFit="1" customWidth="1"/>
    <col min="8204" max="8204" width="6.625" style="117" customWidth="1"/>
    <col min="8205" max="8205" width="2.25" style="117" customWidth="1"/>
    <col min="8206" max="8206" width="4.5" style="117" bestFit="1" customWidth="1"/>
    <col min="8207" max="8207" width="3.375" style="117" bestFit="1" customWidth="1"/>
    <col min="8208" max="8208" width="26.625" style="117" customWidth="1"/>
    <col min="8209" max="8210" width="15.625" style="117" customWidth="1"/>
    <col min="8211" max="8211" width="16.875" style="117" customWidth="1"/>
    <col min="8212" max="8212" width="15.625" style="117" customWidth="1"/>
    <col min="8213" max="8213" width="10.625" style="117" customWidth="1"/>
    <col min="8214" max="8214" width="7.125" style="117" customWidth="1"/>
    <col min="8215" max="8215" width="6.625" style="117" customWidth="1"/>
    <col min="8216" max="8216" width="7.125" style="117" bestFit="1" customWidth="1"/>
    <col min="8217" max="8217" width="6.625" style="117" customWidth="1"/>
    <col min="8218" max="8448" width="9" style="117"/>
    <col min="8449" max="8449" width="4.5" style="117" bestFit="1" customWidth="1"/>
    <col min="8450" max="8450" width="3.375" style="117" bestFit="1" customWidth="1"/>
    <col min="8451" max="8451" width="26.625" style="117" customWidth="1"/>
    <col min="8452" max="8453" width="15.625" style="117" customWidth="1"/>
    <col min="8454" max="8454" width="16.875" style="117" customWidth="1"/>
    <col min="8455" max="8455" width="15.625" style="117" customWidth="1"/>
    <col min="8456" max="8456" width="10.625" style="117" customWidth="1"/>
    <col min="8457" max="8457" width="7.125" style="117" bestFit="1" customWidth="1"/>
    <col min="8458" max="8458" width="6.625" style="117" customWidth="1"/>
    <col min="8459" max="8459" width="8.625" style="117" bestFit="1" customWidth="1"/>
    <col min="8460" max="8460" width="6.625" style="117" customWidth="1"/>
    <col min="8461" max="8461" width="2.25" style="117" customWidth="1"/>
    <col min="8462" max="8462" width="4.5" style="117" bestFit="1" customWidth="1"/>
    <col min="8463" max="8463" width="3.375" style="117" bestFit="1" customWidth="1"/>
    <col min="8464" max="8464" width="26.625" style="117" customWidth="1"/>
    <col min="8465" max="8466" width="15.625" style="117" customWidth="1"/>
    <col min="8467" max="8467" width="16.875" style="117" customWidth="1"/>
    <col min="8468" max="8468" width="15.625" style="117" customWidth="1"/>
    <col min="8469" max="8469" width="10.625" style="117" customWidth="1"/>
    <col min="8470" max="8470" width="7.125" style="117" customWidth="1"/>
    <col min="8471" max="8471" width="6.625" style="117" customWidth="1"/>
    <col min="8472" max="8472" width="7.125" style="117" bestFit="1" customWidth="1"/>
    <col min="8473" max="8473" width="6.625" style="117" customWidth="1"/>
    <col min="8474" max="8704" width="9" style="117"/>
    <col min="8705" max="8705" width="4.5" style="117" bestFit="1" customWidth="1"/>
    <col min="8706" max="8706" width="3.375" style="117" bestFit="1" customWidth="1"/>
    <col min="8707" max="8707" width="26.625" style="117" customWidth="1"/>
    <col min="8708" max="8709" width="15.625" style="117" customWidth="1"/>
    <col min="8710" max="8710" width="16.875" style="117" customWidth="1"/>
    <col min="8711" max="8711" width="15.625" style="117" customWidth="1"/>
    <col min="8712" max="8712" width="10.625" style="117" customWidth="1"/>
    <col min="8713" max="8713" width="7.125" style="117" bestFit="1" customWidth="1"/>
    <col min="8714" max="8714" width="6.625" style="117" customWidth="1"/>
    <col min="8715" max="8715" width="8.625" style="117" bestFit="1" customWidth="1"/>
    <col min="8716" max="8716" width="6.625" style="117" customWidth="1"/>
    <col min="8717" max="8717" width="2.25" style="117" customWidth="1"/>
    <col min="8718" max="8718" width="4.5" style="117" bestFit="1" customWidth="1"/>
    <col min="8719" max="8719" width="3.375" style="117" bestFit="1" customWidth="1"/>
    <col min="8720" max="8720" width="26.625" style="117" customWidth="1"/>
    <col min="8721" max="8722" width="15.625" style="117" customWidth="1"/>
    <col min="8723" max="8723" width="16.875" style="117" customWidth="1"/>
    <col min="8724" max="8724" width="15.625" style="117" customWidth="1"/>
    <col min="8725" max="8725" width="10.625" style="117" customWidth="1"/>
    <col min="8726" max="8726" width="7.125" style="117" customWidth="1"/>
    <col min="8727" max="8727" width="6.625" style="117" customWidth="1"/>
    <col min="8728" max="8728" width="7.125" style="117" bestFit="1" customWidth="1"/>
    <col min="8729" max="8729" width="6.625" style="117" customWidth="1"/>
    <col min="8730" max="8960" width="9" style="117"/>
    <col min="8961" max="8961" width="4.5" style="117" bestFit="1" customWidth="1"/>
    <col min="8962" max="8962" width="3.375" style="117" bestFit="1" customWidth="1"/>
    <col min="8963" max="8963" width="26.625" style="117" customWidth="1"/>
    <col min="8964" max="8965" width="15.625" style="117" customWidth="1"/>
    <col min="8966" max="8966" width="16.875" style="117" customWidth="1"/>
    <col min="8967" max="8967" width="15.625" style="117" customWidth="1"/>
    <col min="8968" max="8968" width="10.625" style="117" customWidth="1"/>
    <col min="8969" max="8969" width="7.125" style="117" bestFit="1" customWidth="1"/>
    <col min="8970" max="8970" width="6.625" style="117" customWidth="1"/>
    <col min="8971" max="8971" width="8.625" style="117" bestFit="1" customWidth="1"/>
    <col min="8972" max="8972" width="6.625" style="117" customWidth="1"/>
    <col min="8973" max="8973" width="2.25" style="117" customWidth="1"/>
    <col min="8974" max="8974" width="4.5" style="117" bestFit="1" customWidth="1"/>
    <col min="8975" max="8975" width="3.375" style="117" bestFit="1" customWidth="1"/>
    <col min="8976" max="8976" width="26.625" style="117" customWidth="1"/>
    <col min="8977" max="8978" width="15.625" style="117" customWidth="1"/>
    <col min="8979" max="8979" width="16.875" style="117" customWidth="1"/>
    <col min="8980" max="8980" width="15.625" style="117" customWidth="1"/>
    <col min="8981" max="8981" width="10.625" style="117" customWidth="1"/>
    <col min="8982" max="8982" width="7.125" style="117" customWidth="1"/>
    <col min="8983" max="8983" width="6.625" style="117" customWidth="1"/>
    <col min="8984" max="8984" width="7.125" style="117" bestFit="1" customWidth="1"/>
    <col min="8985" max="8985" width="6.625" style="117" customWidth="1"/>
    <col min="8986" max="9216" width="9" style="117"/>
    <col min="9217" max="9217" width="4.5" style="117" bestFit="1" customWidth="1"/>
    <col min="9218" max="9218" width="3.375" style="117" bestFit="1" customWidth="1"/>
    <col min="9219" max="9219" width="26.625" style="117" customWidth="1"/>
    <col min="9220" max="9221" width="15.625" style="117" customWidth="1"/>
    <col min="9222" max="9222" width="16.875" style="117" customWidth="1"/>
    <col min="9223" max="9223" width="15.625" style="117" customWidth="1"/>
    <col min="9224" max="9224" width="10.625" style="117" customWidth="1"/>
    <col min="9225" max="9225" width="7.125" style="117" bestFit="1" customWidth="1"/>
    <col min="9226" max="9226" width="6.625" style="117" customWidth="1"/>
    <col min="9227" max="9227" width="8.625" style="117" bestFit="1" customWidth="1"/>
    <col min="9228" max="9228" width="6.625" style="117" customWidth="1"/>
    <col min="9229" max="9229" width="2.25" style="117" customWidth="1"/>
    <col min="9230" max="9230" width="4.5" style="117" bestFit="1" customWidth="1"/>
    <col min="9231" max="9231" width="3.375" style="117" bestFit="1" customWidth="1"/>
    <col min="9232" max="9232" width="26.625" style="117" customWidth="1"/>
    <col min="9233" max="9234" width="15.625" style="117" customWidth="1"/>
    <col min="9235" max="9235" width="16.875" style="117" customWidth="1"/>
    <col min="9236" max="9236" width="15.625" style="117" customWidth="1"/>
    <col min="9237" max="9237" width="10.625" style="117" customWidth="1"/>
    <col min="9238" max="9238" width="7.125" style="117" customWidth="1"/>
    <col min="9239" max="9239" width="6.625" style="117" customWidth="1"/>
    <col min="9240" max="9240" width="7.125" style="117" bestFit="1" customWidth="1"/>
    <col min="9241" max="9241" width="6.625" style="117" customWidth="1"/>
    <col min="9242" max="9472" width="9" style="117"/>
    <col min="9473" max="9473" width="4.5" style="117" bestFit="1" customWidth="1"/>
    <col min="9474" max="9474" width="3.375" style="117" bestFit="1" customWidth="1"/>
    <col min="9475" max="9475" width="26.625" style="117" customWidth="1"/>
    <col min="9476" max="9477" width="15.625" style="117" customWidth="1"/>
    <col min="9478" max="9478" width="16.875" style="117" customWidth="1"/>
    <col min="9479" max="9479" width="15.625" style="117" customWidth="1"/>
    <col min="9480" max="9480" width="10.625" style="117" customWidth="1"/>
    <col min="9481" max="9481" width="7.125" style="117" bestFit="1" customWidth="1"/>
    <col min="9482" max="9482" width="6.625" style="117" customWidth="1"/>
    <col min="9483" max="9483" width="8.625" style="117" bestFit="1" customWidth="1"/>
    <col min="9484" max="9484" width="6.625" style="117" customWidth="1"/>
    <col min="9485" max="9485" width="2.25" style="117" customWidth="1"/>
    <col min="9486" max="9486" width="4.5" style="117" bestFit="1" customWidth="1"/>
    <col min="9487" max="9487" width="3.375" style="117" bestFit="1" customWidth="1"/>
    <col min="9488" max="9488" width="26.625" style="117" customWidth="1"/>
    <col min="9489" max="9490" width="15.625" style="117" customWidth="1"/>
    <col min="9491" max="9491" width="16.875" style="117" customWidth="1"/>
    <col min="9492" max="9492" width="15.625" style="117" customWidth="1"/>
    <col min="9493" max="9493" width="10.625" style="117" customWidth="1"/>
    <col min="9494" max="9494" width="7.125" style="117" customWidth="1"/>
    <col min="9495" max="9495" width="6.625" style="117" customWidth="1"/>
    <col min="9496" max="9496" width="7.125" style="117" bestFit="1" customWidth="1"/>
    <col min="9497" max="9497" width="6.625" style="117" customWidth="1"/>
    <col min="9498" max="9728" width="9" style="117"/>
    <col min="9729" max="9729" width="4.5" style="117" bestFit="1" customWidth="1"/>
    <col min="9730" max="9730" width="3.375" style="117" bestFit="1" customWidth="1"/>
    <col min="9731" max="9731" width="26.625" style="117" customWidth="1"/>
    <col min="9732" max="9733" width="15.625" style="117" customWidth="1"/>
    <col min="9734" max="9734" width="16.875" style="117" customWidth="1"/>
    <col min="9735" max="9735" width="15.625" style="117" customWidth="1"/>
    <col min="9736" max="9736" width="10.625" style="117" customWidth="1"/>
    <col min="9737" max="9737" width="7.125" style="117" bestFit="1" customWidth="1"/>
    <col min="9738" max="9738" width="6.625" style="117" customWidth="1"/>
    <col min="9739" max="9739" width="8.625" style="117" bestFit="1" customWidth="1"/>
    <col min="9740" max="9740" width="6.625" style="117" customWidth="1"/>
    <col min="9741" max="9741" width="2.25" style="117" customWidth="1"/>
    <col min="9742" max="9742" width="4.5" style="117" bestFit="1" customWidth="1"/>
    <col min="9743" max="9743" width="3.375" style="117" bestFit="1" customWidth="1"/>
    <col min="9744" max="9744" width="26.625" style="117" customWidth="1"/>
    <col min="9745" max="9746" width="15.625" style="117" customWidth="1"/>
    <col min="9747" max="9747" width="16.875" style="117" customWidth="1"/>
    <col min="9748" max="9748" width="15.625" style="117" customWidth="1"/>
    <col min="9749" max="9749" width="10.625" style="117" customWidth="1"/>
    <col min="9750" max="9750" width="7.125" style="117" customWidth="1"/>
    <col min="9751" max="9751" width="6.625" style="117" customWidth="1"/>
    <col min="9752" max="9752" width="7.125" style="117" bestFit="1" customWidth="1"/>
    <col min="9753" max="9753" width="6.625" style="117" customWidth="1"/>
    <col min="9754" max="9984" width="9" style="117"/>
    <col min="9985" max="9985" width="4.5" style="117" bestFit="1" customWidth="1"/>
    <col min="9986" max="9986" width="3.375" style="117" bestFit="1" customWidth="1"/>
    <col min="9987" max="9987" width="26.625" style="117" customWidth="1"/>
    <col min="9988" max="9989" width="15.625" style="117" customWidth="1"/>
    <col min="9990" max="9990" width="16.875" style="117" customWidth="1"/>
    <col min="9991" max="9991" width="15.625" style="117" customWidth="1"/>
    <col min="9992" max="9992" width="10.625" style="117" customWidth="1"/>
    <col min="9993" max="9993" width="7.125" style="117" bestFit="1" customWidth="1"/>
    <col min="9994" max="9994" width="6.625" style="117" customWidth="1"/>
    <col min="9995" max="9995" width="8.625" style="117" bestFit="1" customWidth="1"/>
    <col min="9996" max="9996" width="6.625" style="117" customWidth="1"/>
    <col min="9997" max="9997" width="2.25" style="117" customWidth="1"/>
    <col min="9998" max="9998" width="4.5" style="117" bestFit="1" customWidth="1"/>
    <col min="9999" max="9999" width="3.375" style="117" bestFit="1" customWidth="1"/>
    <col min="10000" max="10000" width="26.625" style="117" customWidth="1"/>
    <col min="10001" max="10002" width="15.625" style="117" customWidth="1"/>
    <col min="10003" max="10003" width="16.875" style="117" customWidth="1"/>
    <col min="10004" max="10004" width="15.625" style="117" customWidth="1"/>
    <col min="10005" max="10005" width="10.625" style="117" customWidth="1"/>
    <col min="10006" max="10006" width="7.125" style="117" customWidth="1"/>
    <col min="10007" max="10007" width="6.625" style="117" customWidth="1"/>
    <col min="10008" max="10008" width="7.125" style="117" bestFit="1" customWidth="1"/>
    <col min="10009" max="10009" width="6.625" style="117" customWidth="1"/>
    <col min="10010" max="10240" width="9" style="117"/>
    <col min="10241" max="10241" width="4.5" style="117" bestFit="1" customWidth="1"/>
    <col min="10242" max="10242" width="3.375" style="117" bestFit="1" customWidth="1"/>
    <col min="10243" max="10243" width="26.625" style="117" customWidth="1"/>
    <col min="10244" max="10245" width="15.625" style="117" customWidth="1"/>
    <col min="10246" max="10246" width="16.875" style="117" customWidth="1"/>
    <col min="10247" max="10247" width="15.625" style="117" customWidth="1"/>
    <col min="10248" max="10248" width="10.625" style="117" customWidth="1"/>
    <col min="10249" max="10249" width="7.125" style="117" bestFit="1" customWidth="1"/>
    <col min="10250" max="10250" width="6.625" style="117" customWidth="1"/>
    <col min="10251" max="10251" width="8.625" style="117" bestFit="1" customWidth="1"/>
    <col min="10252" max="10252" width="6.625" style="117" customWidth="1"/>
    <col min="10253" max="10253" width="2.25" style="117" customWidth="1"/>
    <col min="10254" max="10254" width="4.5" style="117" bestFit="1" customWidth="1"/>
    <col min="10255" max="10255" width="3.375" style="117" bestFit="1" customWidth="1"/>
    <col min="10256" max="10256" width="26.625" style="117" customWidth="1"/>
    <col min="10257" max="10258" width="15.625" style="117" customWidth="1"/>
    <col min="10259" max="10259" width="16.875" style="117" customWidth="1"/>
    <col min="10260" max="10260" width="15.625" style="117" customWidth="1"/>
    <col min="10261" max="10261" width="10.625" style="117" customWidth="1"/>
    <col min="10262" max="10262" width="7.125" style="117" customWidth="1"/>
    <col min="10263" max="10263" width="6.625" style="117" customWidth="1"/>
    <col min="10264" max="10264" width="7.125" style="117" bestFit="1" customWidth="1"/>
    <col min="10265" max="10265" width="6.625" style="117" customWidth="1"/>
    <col min="10266" max="10496" width="9" style="117"/>
    <col min="10497" max="10497" width="4.5" style="117" bestFit="1" customWidth="1"/>
    <col min="10498" max="10498" width="3.375" style="117" bestFit="1" customWidth="1"/>
    <col min="10499" max="10499" width="26.625" style="117" customWidth="1"/>
    <col min="10500" max="10501" width="15.625" style="117" customWidth="1"/>
    <col min="10502" max="10502" width="16.875" style="117" customWidth="1"/>
    <col min="10503" max="10503" width="15.625" style="117" customWidth="1"/>
    <col min="10504" max="10504" width="10.625" style="117" customWidth="1"/>
    <col min="10505" max="10505" width="7.125" style="117" bestFit="1" customWidth="1"/>
    <col min="10506" max="10506" width="6.625" style="117" customWidth="1"/>
    <col min="10507" max="10507" width="8.625" style="117" bestFit="1" customWidth="1"/>
    <col min="10508" max="10508" width="6.625" style="117" customWidth="1"/>
    <col min="10509" max="10509" width="2.25" style="117" customWidth="1"/>
    <col min="10510" max="10510" width="4.5" style="117" bestFit="1" customWidth="1"/>
    <col min="10511" max="10511" width="3.375" style="117" bestFit="1" customWidth="1"/>
    <col min="10512" max="10512" width="26.625" style="117" customWidth="1"/>
    <col min="10513" max="10514" width="15.625" style="117" customWidth="1"/>
    <col min="10515" max="10515" width="16.875" style="117" customWidth="1"/>
    <col min="10516" max="10516" width="15.625" style="117" customWidth="1"/>
    <col min="10517" max="10517" width="10.625" style="117" customWidth="1"/>
    <col min="10518" max="10518" width="7.125" style="117" customWidth="1"/>
    <col min="10519" max="10519" width="6.625" style="117" customWidth="1"/>
    <col min="10520" max="10520" width="7.125" style="117" bestFit="1" customWidth="1"/>
    <col min="10521" max="10521" width="6.625" style="117" customWidth="1"/>
    <col min="10522" max="10752" width="9" style="117"/>
    <col min="10753" max="10753" width="4.5" style="117" bestFit="1" customWidth="1"/>
    <col min="10754" max="10754" width="3.375" style="117" bestFit="1" customWidth="1"/>
    <col min="10755" max="10755" width="26.625" style="117" customWidth="1"/>
    <col min="10756" max="10757" width="15.625" style="117" customWidth="1"/>
    <col min="10758" max="10758" width="16.875" style="117" customWidth="1"/>
    <col min="10759" max="10759" width="15.625" style="117" customWidth="1"/>
    <col min="10760" max="10760" width="10.625" style="117" customWidth="1"/>
    <col min="10761" max="10761" width="7.125" style="117" bestFit="1" customWidth="1"/>
    <col min="10762" max="10762" width="6.625" style="117" customWidth="1"/>
    <col min="10763" max="10763" width="8.625" style="117" bestFit="1" customWidth="1"/>
    <col min="10764" max="10764" width="6.625" style="117" customWidth="1"/>
    <col min="10765" max="10765" width="2.25" style="117" customWidth="1"/>
    <col min="10766" max="10766" width="4.5" style="117" bestFit="1" customWidth="1"/>
    <col min="10767" max="10767" width="3.375" style="117" bestFit="1" customWidth="1"/>
    <col min="10768" max="10768" width="26.625" style="117" customWidth="1"/>
    <col min="10769" max="10770" width="15.625" style="117" customWidth="1"/>
    <col min="10771" max="10771" width="16.875" style="117" customWidth="1"/>
    <col min="10772" max="10772" width="15.625" style="117" customWidth="1"/>
    <col min="10773" max="10773" width="10.625" style="117" customWidth="1"/>
    <col min="10774" max="10774" width="7.125" style="117" customWidth="1"/>
    <col min="10775" max="10775" width="6.625" style="117" customWidth="1"/>
    <col min="10776" max="10776" width="7.125" style="117" bestFit="1" customWidth="1"/>
    <col min="10777" max="10777" width="6.625" style="117" customWidth="1"/>
    <col min="10778" max="11008" width="9" style="117"/>
    <col min="11009" max="11009" width="4.5" style="117" bestFit="1" customWidth="1"/>
    <col min="11010" max="11010" width="3.375" style="117" bestFit="1" customWidth="1"/>
    <col min="11011" max="11011" width="26.625" style="117" customWidth="1"/>
    <col min="11012" max="11013" width="15.625" style="117" customWidth="1"/>
    <col min="11014" max="11014" width="16.875" style="117" customWidth="1"/>
    <col min="11015" max="11015" width="15.625" style="117" customWidth="1"/>
    <col min="11016" max="11016" width="10.625" style="117" customWidth="1"/>
    <col min="11017" max="11017" width="7.125" style="117" bestFit="1" customWidth="1"/>
    <col min="11018" max="11018" width="6.625" style="117" customWidth="1"/>
    <col min="11019" max="11019" width="8.625" style="117" bestFit="1" customWidth="1"/>
    <col min="11020" max="11020" width="6.625" style="117" customWidth="1"/>
    <col min="11021" max="11021" width="2.25" style="117" customWidth="1"/>
    <col min="11022" max="11022" width="4.5" style="117" bestFit="1" customWidth="1"/>
    <col min="11023" max="11023" width="3.375" style="117" bestFit="1" customWidth="1"/>
    <col min="11024" max="11024" width="26.625" style="117" customWidth="1"/>
    <col min="11025" max="11026" width="15.625" style="117" customWidth="1"/>
    <col min="11027" max="11027" width="16.875" style="117" customWidth="1"/>
    <col min="11028" max="11028" width="15.625" style="117" customWidth="1"/>
    <col min="11029" max="11029" width="10.625" style="117" customWidth="1"/>
    <col min="11030" max="11030" width="7.125" style="117" customWidth="1"/>
    <col min="11031" max="11031" width="6.625" style="117" customWidth="1"/>
    <col min="11032" max="11032" width="7.125" style="117" bestFit="1" customWidth="1"/>
    <col min="11033" max="11033" width="6.625" style="117" customWidth="1"/>
    <col min="11034" max="11264" width="9" style="117"/>
    <col min="11265" max="11265" width="4.5" style="117" bestFit="1" customWidth="1"/>
    <col min="11266" max="11266" width="3.375" style="117" bestFit="1" customWidth="1"/>
    <col min="11267" max="11267" width="26.625" style="117" customWidth="1"/>
    <col min="11268" max="11269" width="15.625" style="117" customWidth="1"/>
    <col min="11270" max="11270" width="16.875" style="117" customWidth="1"/>
    <col min="11271" max="11271" width="15.625" style="117" customWidth="1"/>
    <col min="11272" max="11272" width="10.625" style="117" customWidth="1"/>
    <col min="11273" max="11273" width="7.125" style="117" bestFit="1" customWidth="1"/>
    <col min="11274" max="11274" width="6.625" style="117" customWidth="1"/>
    <col min="11275" max="11275" width="8.625" style="117" bestFit="1" customWidth="1"/>
    <col min="11276" max="11276" width="6.625" style="117" customWidth="1"/>
    <col min="11277" max="11277" width="2.25" style="117" customWidth="1"/>
    <col min="11278" max="11278" width="4.5" style="117" bestFit="1" customWidth="1"/>
    <col min="11279" max="11279" width="3.375" style="117" bestFit="1" customWidth="1"/>
    <col min="11280" max="11280" width="26.625" style="117" customWidth="1"/>
    <col min="11281" max="11282" width="15.625" style="117" customWidth="1"/>
    <col min="11283" max="11283" width="16.875" style="117" customWidth="1"/>
    <col min="11284" max="11284" width="15.625" style="117" customWidth="1"/>
    <col min="11285" max="11285" width="10.625" style="117" customWidth="1"/>
    <col min="11286" max="11286" width="7.125" style="117" customWidth="1"/>
    <col min="11287" max="11287" width="6.625" style="117" customWidth="1"/>
    <col min="11288" max="11288" width="7.125" style="117" bestFit="1" customWidth="1"/>
    <col min="11289" max="11289" width="6.625" style="117" customWidth="1"/>
    <col min="11290" max="11520" width="9" style="117"/>
    <col min="11521" max="11521" width="4.5" style="117" bestFit="1" customWidth="1"/>
    <col min="11522" max="11522" width="3.375" style="117" bestFit="1" customWidth="1"/>
    <col min="11523" max="11523" width="26.625" style="117" customWidth="1"/>
    <col min="11524" max="11525" width="15.625" style="117" customWidth="1"/>
    <col min="11526" max="11526" width="16.875" style="117" customWidth="1"/>
    <col min="11527" max="11527" width="15.625" style="117" customWidth="1"/>
    <col min="11528" max="11528" width="10.625" style="117" customWidth="1"/>
    <col min="11529" max="11529" width="7.125" style="117" bestFit="1" customWidth="1"/>
    <col min="11530" max="11530" width="6.625" style="117" customWidth="1"/>
    <col min="11531" max="11531" width="8.625" style="117" bestFit="1" customWidth="1"/>
    <col min="11532" max="11532" width="6.625" style="117" customWidth="1"/>
    <col min="11533" max="11533" width="2.25" style="117" customWidth="1"/>
    <col min="11534" max="11534" width="4.5" style="117" bestFit="1" customWidth="1"/>
    <col min="11535" max="11535" width="3.375" style="117" bestFit="1" customWidth="1"/>
    <col min="11536" max="11536" width="26.625" style="117" customWidth="1"/>
    <col min="11537" max="11538" width="15.625" style="117" customWidth="1"/>
    <col min="11539" max="11539" width="16.875" style="117" customWidth="1"/>
    <col min="11540" max="11540" width="15.625" style="117" customWidth="1"/>
    <col min="11541" max="11541" width="10.625" style="117" customWidth="1"/>
    <col min="11542" max="11542" width="7.125" style="117" customWidth="1"/>
    <col min="11543" max="11543" width="6.625" style="117" customWidth="1"/>
    <col min="11544" max="11544" width="7.125" style="117" bestFit="1" customWidth="1"/>
    <col min="11545" max="11545" width="6.625" style="117" customWidth="1"/>
    <col min="11546" max="11776" width="9" style="117"/>
    <col min="11777" max="11777" width="4.5" style="117" bestFit="1" customWidth="1"/>
    <col min="11778" max="11778" width="3.375" style="117" bestFit="1" customWidth="1"/>
    <col min="11779" max="11779" width="26.625" style="117" customWidth="1"/>
    <col min="11780" max="11781" width="15.625" style="117" customWidth="1"/>
    <col min="11782" max="11782" width="16.875" style="117" customWidth="1"/>
    <col min="11783" max="11783" width="15.625" style="117" customWidth="1"/>
    <col min="11784" max="11784" width="10.625" style="117" customWidth="1"/>
    <col min="11785" max="11785" width="7.125" style="117" bestFit="1" customWidth="1"/>
    <col min="11786" max="11786" width="6.625" style="117" customWidth="1"/>
    <col min="11787" max="11787" width="8.625" style="117" bestFit="1" customWidth="1"/>
    <col min="11788" max="11788" width="6.625" style="117" customWidth="1"/>
    <col min="11789" max="11789" width="2.25" style="117" customWidth="1"/>
    <col min="11790" max="11790" width="4.5" style="117" bestFit="1" customWidth="1"/>
    <col min="11791" max="11791" width="3.375" style="117" bestFit="1" customWidth="1"/>
    <col min="11792" max="11792" width="26.625" style="117" customWidth="1"/>
    <col min="11793" max="11794" width="15.625" style="117" customWidth="1"/>
    <col min="11795" max="11795" width="16.875" style="117" customWidth="1"/>
    <col min="11796" max="11796" width="15.625" style="117" customWidth="1"/>
    <col min="11797" max="11797" width="10.625" style="117" customWidth="1"/>
    <col min="11798" max="11798" width="7.125" style="117" customWidth="1"/>
    <col min="11799" max="11799" width="6.625" style="117" customWidth="1"/>
    <col min="11800" max="11800" width="7.125" style="117" bestFit="1" customWidth="1"/>
    <col min="11801" max="11801" width="6.625" style="117" customWidth="1"/>
    <col min="11802" max="12032" width="9" style="117"/>
    <col min="12033" max="12033" width="4.5" style="117" bestFit="1" customWidth="1"/>
    <col min="12034" max="12034" width="3.375" style="117" bestFit="1" customWidth="1"/>
    <col min="12035" max="12035" width="26.625" style="117" customWidth="1"/>
    <col min="12036" max="12037" width="15.625" style="117" customWidth="1"/>
    <col min="12038" max="12038" width="16.875" style="117" customWidth="1"/>
    <col min="12039" max="12039" width="15.625" style="117" customWidth="1"/>
    <col min="12040" max="12040" width="10.625" style="117" customWidth="1"/>
    <col min="12041" max="12041" width="7.125" style="117" bestFit="1" customWidth="1"/>
    <col min="12042" max="12042" width="6.625" style="117" customWidth="1"/>
    <col min="12043" max="12043" width="8.625" style="117" bestFit="1" customWidth="1"/>
    <col min="12044" max="12044" width="6.625" style="117" customWidth="1"/>
    <col min="12045" max="12045" width="2.25" style="117" customWidth="1"/>
    <col min="12046" max="12046" width="4.5" style="117" bestFit="1" customWidth="1"/>
    <col min="12047" max="12047" width="3.375" style="117" bestFit="1" customWidth="1"/>
    <col min="12048" max="12048" width="26.625" style="117" customWidth="1"/>
    <col min="12049" max="12050" width="15.625" style="117" customWidth="1"/>
    <col min="12051" max="12051" width="16.875" style="117" customWidth="1"/>
    <col min="12052" max="12052" width="15.625" style="117" customWidth="1"/>
    <col min="12053" max="12053" width="10.625" style="117" customWidth="1"/>
    <col min="12054" max="12054" width="7.125" style="117" customWidth="1"/>
    <col min="12055" max="12055" width="6.625" style="117" customWidth="1"/>
    <col min="12056" max="12056" width="7.125" style="117" bestFit="1" customWidth="1"/>
    <col min="12057" max="12057" width="6.625" style="117" customWidth="1"/>
    <col min="12058" max="12288" width="9" style="117"/>
    <col min="12289" max="12289" width="4.5" style="117" bestFit="1" customWidth="1"/>
    <col min="12290" max="12290" width="3.375" style="117" bestFit="1" customWidth="1"/>
    <col min="12291" max="12291" width="26.625" style="117" customWidth="1"/>
    <col min="12292" max="12293" width="15.625" style="117" customWidth="1"/>
    <col min="12294" max="12294" width="16.875" style="117" customWidth="1"/>
    <col min="12295" max="12295" width="15.625" style="117" customWidth="1"/>
    <col min="12296" max="12296" width="10.625" style="117" customWidth="1"/>
    <col min="12297" max="12297" width="7.125" style="117" bestFit="1" customWidth="1"/>
    <col min="12298" max="12298" width="6.625" style="117" customWidth="1"/>
    <col min="12299" max="12299" width="8.625" style="117" bestFit="1" customWidth="1"/>
    <col min="12300" max="12300" width="6.625" style="117" customWidth="1"/>
    <col min="12301" max="12301" width="2.25" style="117" customWidth="1"/>
    <col min="12302" max="12302" width="4.5" style="117" bestFit="1" customWidth="1"/>
    <col min="12303" max="12303" width="3.375" style="117" bestFit="1" customWidth="1"/>
    <col min="12304" max="12304" width="26.625" style="117" customWidth="1"/>
    <col min="12305" max="12306" width="15.625" style="117" customWidth="1"/>
    <col min="12307" max="12307" width="16.875" style="117" customWidth="1"/>
    <col min="12308" max="12308" width="15.625" style="117" customWidth="1"/>
    <col min="12309" max="12309" width="10.625" style="117" customWidth="1"/>
    <col min="12310" max="12310" width="7.125" style="117" customWidth="1"/>
    <col min="12311" max="12311" width="6.625" style="117" customWidth="1"/>
    <col min="12312" max="12312" width="7.125" style="117" bestFit="1" customWidth="1"/>
    <col min="12313" max="12313" width="6.625" style="117" customWidth="1"/>
    <col min="12314" max="12544" width="9" style="117"/>
    <col min="12545" max="12545" width="4.5" style="117" bestFit="1" customWidth="1"/>
    <col min="12546" max="12546" width="3.375" style="117" bestFit="1" customWidth="1"/>
    <col min="12547" max="12547" width="26.625" style="117" customWidth="1"/>
    <col min="12548" max="12549" width="15.625" style="117" customWidth="1"/>
    <col min="12550" max="12550" width="16.875" style="117" customWidth="1"/>
    <col min="12551" max="12551" width="15.625" style="117" customWidth="1"/>
    <col min="12552" max="12552" width="10.625" style="117" customWidth="1"/>
    <col min="12553" max="12553" width="7.125" style="117" bestFit="1" customWidth="1"/>
    <col min="12554" max="12554" width="6.625" style="117" customWidth="1"/>
    <col min="12555" max="12555" width="8.625" style="117" bestFit="1" customWidth="1"/>
    <col min="12556" max="12556" width="6.625" style="117" customWidth="1"/>
    <col min="12557" max="12557" width="2.25" style="117" customWidth="1"/>
    <col min="12558" max="12558" width="4.5" style="117" bestFit="1" customWidth="1"/>
    <col min="12559" max="12559" width="3.375" style="117" bestFit="1" customWidth="1"/>
    <col min="12560" max="12560" width="26.625" style="117" customWidth="1"/>
    <col min="12561" max="12562" width="15.625" style="117" customWidth="1"/>
    <col min="12563" max="12563" width="16.875" style="117" customWidth="1"/>
    <col min="12564" max="12564" width="15.625" style="117" customWidth="1"/>
    <col min="12565" max="12565" width="10.625" style="117" customWidth="1"/>
    <col min="12566" max="12566" width="7.125" style="117" customWidth="1"/>
    <col min="12567" max="12567" width="6.625" style="117" customWidth="1"/>
    <col min="12568" max="12568" width="7.125" style="117" bestFit="1" customWidth="1"/>
    <col min="12569" max="12569" width="6.625" style="117" customWidth="1"/>
    <col min="12570" max="12800" width="9" style="117"/>
    <col min="12801" max="12801" width="4.5" style="117" bestFit="1" customWidth="1"/>
    <col min="12802" max="12802" width="3.375" style="117" bestFit="1" customWidth="1"/>
    <col min="12803" max="12803" width="26.625" style="117" customWidth="1"/>
    <col min="12804" max="12805" width="15.625" style="117" customWidth="1"/>
    <col min="12806" max="12806" width="16.875" style="117" customWidth="1"/>
    <col min="12807" max="12807" width="15.625" style="117" customWidth="1"/>
    <col min="12808" max="12808" width="10.625" style="117" customWidth="1"/>
    <col min="12809" max="12809" width="7.125" style="117" bestFit="1" customWidth="1"/>
    <col min="12810" max="12810" width="6.625" style="117" customWidth="1"/>
    <col min="12811" max="12811" width="8.625" style="117" bestFit="1" customWidth="1"/>
    <col min="12812" max="12812" width="6.625" style="117" customWidth="1"/>
    <col min="12813" max="12813" width="2.25" style="117" customWidth="1"/>
    <col min="12814" max="12814" width="4.5" style="117" bestFit="1" customWidth="1"/>
    <col min="12815" max="12815" width="3.375" style="117" bestFit="1" customWidth="1"/>
    <col min="12816" max="12816" width="26.625" style="117" customWidth="1"/>
    <col min="12817" max="12818" width="15.625" style="117" customWidth="1"/>
    <col min="12819" max="12819" width="16.875" style="117" customWidth="1"/>
    <col min="12820" max="12820" width="15.625" style="117" customWidth="1"/>
    <col min="12821" max="12821" width="10.625" style="117" customWidth="1"/>
    <col min="12822" max="12822" width="7.125" style="117" customWidth="1"/>
    <col min="12823" max="12823" width="6.625" style="117" customWidth="1"/>
    <col min="12824" max="12824" width="7.125" style="117" bestFit="1" customWidth="1"/>
    <col min="12825" max="12825" width="6.625" style="117" customWidth="1"/>
    <col min="12826" max="13056" width="9" style="117"/>
    <col min="13057" max="13057" width="4.5" style="117" bestFit="1" customWidth="1"/>
    <col min="13058" max="13058" width="3.375" style="117" bestFit="1" customWidth="1"/>
    <col min="13059" max="13059" width="26.625" style="117" customWidth="1"/>
    <col min="13060" max="13061" width="15.625" style="117" customWidth="1"/>
    <col min="13062" max="13062" width="16.875" style="117" customWidth="1"/>
    <col min="13063" max="13063" width="15.625" style="117" customWidth="1"/>
    <col min="13064" max="13064" width="10.625" style="117" customWidth="1"/>
    <col min="13065" max="13065" width="7.125" style="117" bestFit="1" customWidth="1"/>
    <col min="13066" max="13066" width="6.625" style="117" customWidth="1"/>
    <col min="13067" max="13067" width="8.625" style="117" bestFit="1" customWidth="1"/>
    <col min="13068" max="13068" width="6.625" style="117" customWidth="1"/>
    <col min="13069" max="13069" width="2.25" style="117" customWidth="1"/>
    <col min="13070" max="13070" width="4.5" style="117" bestFit="1" customWidth="1"/>
    <col min="13071" max="13071" width="3.375" style="117" bestFit="1" customWidth="1"/>
    <col min="13072" max="13072" width="26.625" style="117" customWidth="1"/>
    <col min="13073" max="13074" width="15.625" style="117" customWidth="1"/>
    <col min="13075" max="13075" width="16.875" style="117" customWidth="1"/>
    <col min="13076" max="13076" width="15.625" style="117" customWidth="1"/>
    <col min="13077" max="13077" width="10.625" style="117" customWidth="1"/>
    <col min="13078" max="13078" width="7.125" style="117" customWidth="1"/>
    <col min="13079" max="13079" width="6.625" style="117" customWidth="1"/>
    <col min="13080" max="13080" width="7.125" style="117" bestFit="1" customWidth="1"/>
    <col min="13081" max="13081" width="6.625" style="117" customWidth="1"/>
    <col min="13082" max="13312" width="9" style="117"/>
    <col min="13313" max="13313" width="4.5" style="117" bestFit="1" customWidth="1"/>
    <col min="13314" max="13314" width="3.375" style="117" bestFit="1" customWidth="1"/>
    <col min="13315" max="13315" width="26.625" style="117" customWidth="1"/>
    <col min="13316" max="13317" width="15.625" style="117" customWidth="1"/>
    <col min="13318" max="13318" width="16.875" style="117" customWidth="1"/>
    <col min="13319" max="13319" width="15.625" style="117" customWidth="1"/>
    <col min="13320" max="13320" width="10.625" style="117" customWidth="1"/>
    <col min="13321" max="13321" width="7.125" style="117" bestFit="1" customWidth="1"/>
    <col min="13322" max="13322" width="6.625" style="117" customWidth="1"/>
    <col min="13323" max="13323" width="8.625" style="117" bestFit="1" customWidth="1"/>
    <col min="13324" max="13324" width="6.625" style="117" customWidth="1"/>
    <col min="13325" max="13325" width="2.25" style="117" customWidth="1"/>
    <col min="13326" max="13326" width="4.5" style="117" bestFit="1" customWidth="1"/>
    <col min="13327" max="13327" width="3.375" style="117" bestFit="1" customWidth="1"/>
    <col min="13328" max="13328" width="26.625" style="117" customWidth="1"/>
    <col min="13329" max="13330" width="15.625" style="117" customWidth="1"/>
    <col min="13331" max="13331" width="16.875" style="117" customWidth="1"/>
    <col min="13332" max="13332" width="15.625" style="117" customWidth="1"/>
    <col min="13333" max="13333" width="10.625" style="117" customWidth="1"/>
    <col min="13334" max="13334" width="7.125" style="117" customWidth="1"/>
    <col min="13335" max="13335" width="6.625" style="117" customWidth="1"/>
    <col min="13336" max="13336" width="7.125" style="117" bestFit="1" customWidth="1"/>
    <col min="13337" max="13337" width="6.625" style="117" customWidth="1"/>
    <col min="13338" max="13568" width="9" style="117"/>
    <col min="13569" max="13569" width="4.5" style="117" bestFit="1" customWidth="1"/>
    <col min="13570" max="13570" width="3.375" style="117" bestFit="1" customWidth="1"/>
    <col min="13571" max="13571" width="26.625" style="117" customWidth="1"/>
    <col min="13572" max="13573" width="15.625" style="117" customWidth="1"/>
    <col min="13574" max="13574" width="16.875" style="117" customWidth="1"/>
    <col min="13575" max="13575" width="15.625" style="117" customWidth="1"/>
    <col min="13576" max="13576" width="10.625" style="117" customWidth="1"/>
    <col min="13577" max="13577" width="7.125" style="117" bestFit="1" customWidth="1"/>
    <col min="13578" max="13578" width="6.625" style="117" customWidth="1"/>
    <col min="13579" max="13579" width="8.625" style="117" bestFit="1" customWidth="1"/>
    <col min="13580" max="13580" width="6.625" style="117" customWidth="1"/>
    <col min="13581" max="13581" width="2.25" style="117" customWidth="1"/>
    <col min="13582" max="13582" width="4.5" style="117" bestFit="1" customWidth="1"/>
    <col min="13583" max="13583" width="3.375" style="117" bestFit="1" customWidth="1"/>
    <col min="13584" max="13584" width="26.625" style="117" customWidth="1"/>
    <col min="13585" max="13586" width="15.625" style="117" customWidth="1"/>
    <col min="13587" max="13587" width="16.875" style="117" customWidth="1"/>
    <col min="13588" max="13588" width="15.625" style="117" customWidth="1"/>
    <col min="13589" max="13589" width="10.625" style="117" customWidth="1"/>
    <col min="13590" max="13590" width="7.125" style="117" customWidth="1"/>
    <col min="13591" max="13591" width="6.625" style="117" customWidth="1"/>
    <col min="13592" max="13592" width="7.125" style="117" bestFit="1" customWidth="1"/>
    <col min="13593" max="13593" width="6.625" style="117" customWidth="1"/>
    <col min="13594" max="13824" width="9" style="117"/>
    <col min="13825" max="13825" width="4.5" style="117" bestFit="1" customWidth="1"/>
    <col min="13826" max="13826" width="3.375" style="117" bestFit="1" customWidth="1"/>
    <col min="13827" max="13827" width="26.625" style="117" customWidth="1"/>
    <col min="13828" max="13829" width="15.625" style="117" customWidth="1"/>
    <col min="13830" max="13830" width="16.875" style="117" customWidth="1"/>
    <col min="13831" max="13831" width="15.625" style="117" customWidth="1"/>
    <col min="13832" max="13832" width="10.625" style="117" customWidth="1"/>
    <col min="13833" max="13833" width="7.125" style="117" bestFit="1" customWidth="1"/>
    <col min="13834" max="13834" width="6.625" style="117" customWidth="1"/>
    <col min="13835" max="13835" width="8.625" style="117" bestFit="1" customWidth="1"/>
    <col min="13836" max="13836" width="6.625" style="117" customWidth="1"/>
    <col min="13837" max="13837" width="2.25" style="117" customWidth="1"/>
    <col min="13838" max="13838" width="4.5" style="117" bestFit="1" customWidth="1"/>
    <col min="13839" max="13839" width="3.375" style="117" bestFit="1" customWidth="1"/>
    <col min="13840" max="13840" width="26.625" style="117" customWidth="1"/>
    <col min="13841" max="13842" width="15.625" style="117" customWidth="1"/>
    <col min="13843" max="13843" width="16.875" style="117" customWidth="1"/>
    <col min="13844" max="13844" width="15.625" style="117" customWidth="1"/>
    <col min="13845" max="13845" width="10.625" style="117" customWidth="1"/>
    <col min="13846" max="13846" width="7.125" style="117" customWidth="1"/>
    <col min="13847" max="13847" width="6.625" style="117" customWidth="1"/>
    <col min="13848" max="13848" width="7.125" style="117" bestFit="1" customWidth="1"/>
    <col min="13849" max="13849" width="6.625" style="117" customWidth="1"/>
    <col min="13850" max="14080" width="9" style="117"/>
    <col min="14081" max="14081" width="4.5" style="117" bestFit="1" customWidth="1"/>
    <col min="14082" max="14082" width="3.375" style="117" bestFit="1" customWidth="1"/>
    <col min="14083" max="14083" width="26.625" style="117" customWidth="1"/>
    <col min="14084" max="14085" width="15.625" style="117" customWidth="1"/>
    <col min="14086" max="14086" width="16.875" style="117" customWidth="1"/>
    <col min="14087" max="14087" width="15.625" style="117" customWidth="1"/>
    <col min="14088" max="14088" width="10.625" style="117" customWidth="1"/>
    <col min="14089" max="14089" width="7.125" style="117" bestFit="1" customWidth="1"/>
    <col min="14090" max="14090" width="6.625" style="117" customWidth="1"/>
    <col min="14091" max="14091" width="8.625" style="117" bestFit="1" customWidth="1"/>
    <col min="14092" max="14092" width="6.625" style="117" customWidth="1"/>
    <col min="14093" max="14093" width="2.25" style="117" customWidth="1"/>
    <col min="14094" max="14094" width="4.5" style="117" bestFit="1" customWidth="1"/>
    <col min="14095" max="14095" width="3.375" style="117" bestFit="1" customWidth="1"/>
    <col min="14096" max="14096" width="26.625" style="117" customWidth="1"/>
    <col min="14097" max="14098" width="15.625" style="117" customWidth="1"/>
    <col min="14099" max="14099" width="16.875" style="117" customWidth="1"/>
    <col min="14100" max="14100" width="15.625" style="117" customWidth="1"/>
    <col min="14101" max="14101" width="10.625" style="117" customWidth="1"/>
    <col min="14102" max="14102" width="7.125" style="117" customWidth="1"/>
    <col min="14103" max="14103" width="6.625" style="117" customWidth="1"/>
    <col min="14104" max="14104" width="7.125" style="117" bestFit="1" customWidth="1"/>
    <col min="14105" max="14105" width="6.625" style="117" customWidth="1"/>
    <col min="14106" max="14336" width="9" style="117"/>
    <col min="14337" max="14337" width="4.5" style="117" bestFit="1" customWidth="1"/>
    <col min="14338" max="14338" width="3.375" style="117" bestFit="1" customWidth="1"/>
    <col min="14339" max="14339" width="26.625" style="117" customWidth="1"/>
    <col min="14340" max="14341" width="15.625" style="117" customWidth="1"/>
    <col min="14342" max="14342" width="16.875" style="117" customWidth="1"/>
    <col min="14343" max="14343" width="15.625" style="117" customWidth="1"/>
    <col min="14344" max="14344" width="10.625" style="117" customWidth="1"/>
    <col min="14345" max="14345" width="7.125" style="117" bestFit="1" customWidth="1"/>
    <col min="14346" max="14346" width="6.625" style="117" customWidth="1"/>
    <col min="14347" max="14347" width="8.625" style="117" bestFit="1" customWidth="1"/>
    <col min="14348" max="14348" width="6.625" style="117" customWidth="1"/>
    <col min="14349" max="14349" width="2.25" style="117" customWidth="1"/>
    <col min="14350" max="14350" width="4.5" style="117" bestFit="1" customWidth="1"/>
    <col min="14351" max="14351" width="3.375" style="117" bestFit="1" customWidth="1"/>
    <col min="14352" max="14352" width="26.625" style="117" customWidth="1"/>
    <col min="14353" max="14354" width="15.625" style="117" customWidth="1"/>
    <col min="14355" max="14355" width="16.875" style="117" customWidth="1"/>
    <col min="14356" max="14356" width="15.625" style="117" customWidth="1"/>
    <col min="14357" max="14357" width="10.625" style="117" customWidth="1"/>
    <col min="14358" max="14358" width="7.125" style="117" customWidth="1"/>
    <col min="14359" max="14359" width="6.625" style="117" customWidth="1"/>
    <col min="14360" max="14360" width="7.125" style="117" bestFit="1" customWidth="1"/>
    <col min="14361" max="14361" width="6.625" style="117" customWidth="1"/>
    <col min="14362" max="14592" width="9" style="117"/>
    <col min="14593" max="14593" width="4.5" style="117" bestFit="1" customWidth="1"/>
    <col min="14594" max="14594" width="3.375" style="117" bestFit="1" customWidth="1"/>
    <col min="14595" max="14595" width="26.625" style="117" customWidth="1"/>
    <col min="14596" max="14597" width="15.625" style="117" customWidth="1"/>
    <col min="14598" max="14598" width="16.875" style="117" customWidth="1"/>
    <col min="14599" max="14599" width="15.625" style="117" customWidth="1"/>
    <col min="14600" max="14600" width="10.625" style="117" customWidth="1"/>
    <col min="14601" max="14601" width="7.125" style="117" bestFit="1" customWidth="1"/>
    <col min="14602" max="14602" width="6.625" style="117" customWidth="1"/>
    <col min="14603" max="14603" width="8.625" style="117" bestFit="1" customWidth="1"/>
    <col min="14604" max="14604" width="6.625" style="117" customWidth="1"/>
    <col min="14605" max="14605" width="2.25" style="117" customWidth="1"/>
    <col min="14606" max="14606" width="4.5" style="117" bestFit="1" customWidth="1"/>
    <col min="14607" max="14607" width="3.375" style="117" bestFit="1" customWidth="1"/>
    <col min="14608" max="14608" width="26.625" style="117" customWidth="1"/>
    <col min="14609" max="14610" width="15.625" style="117" customWidth="1"/>
    <col min="14611" max="14611" width="16.875" style="117" customWidth="1"/>
    <col min="14612" max="14612" width="15.625" style="117" customWidth="1"/>
    <col min="14613" max="14613" width="10.625" style="117" customWidth="1"/>
    <col min="14614" max="14614" width="7.125" style="117" customWidth="1"/>
    <col min="14615" max="14615" width="6.625" style="117" customWidth="1"/>
    <col min="14616" max="14616" width="7.125" style="117" bestFit="1" customWidth="1"/>
    <col min="14617" max="14617" width="6.625" style="117" customWidth="1"/>
    <col min="14618" max="14848" width="9" style="117"/>
    <col min="14849" max="14849" width="4.5" style="117" bestFit="1" customWidth="1"/>
    <col min="14850" max="14850" width="3.375" style="117" bestFit="1" customWidth="1"/>
    <col min="14851" max="14851" width="26.625" style="117" customWidth="1"/>
    <col min="14852" max="14853" width="15.625" style="117" customWidth="1"/>
    <col min="14854" max="14854" width="16.875" style="117" customWidth="1"/>
    <col min="14855" max="14855" width="15.625" style="117" customWidth="1"/>
    <col min="14856" max="14856" width="10.625" style="117" customWidth="1"/>
    <col min="14857" max="14857" width="7.125" style="117" bestFit="1" customWidth="1"/>
    <col min="14858" max="14858" width="6.625" style="117" customWidth="1"/>
    <col min="14859" max="14859" width="8.625" style="117" bestFit="1" customWidth="1"/>
    <col min="14860" max="14860" width="6.625" style="117" customWidth="1"/>
    <col min="14861" max="14861" width="2.25" style="117" customWidth="1"/>
    <col min="14862" max="14862" width="4.5" style="117" bestFit="1" customWidth="1"/>
    <col min="14863" max="14863" width="3.375" style="117" bestFit="1" customWidth="1"/>
    <col min="14864" max="14864" width="26.625" style="117" customWidth="1"/>
    <col min="14865" max="14866" width="15.625" style="117" customWidth="1"/>
    <col min="14867" max="14867" width="16.875" style="117" customWidth="1"/>
    <col min="14868" max="14868" width="15.625" style="117" customWidth="1"/>
    <col min="14869" max="14869" width="10.625" style="117" customWidth="1"/>
    <col min="14870" max="14870" width="7.125" style="117" customWidth="1"/>
    <col min="14871" max="14871" width="6.625" style="117" customWidth="1"/>
    <col min="14872" max="14872" width="7.125" style="117" bestFit="1" customWidth="1"/>
    <col min="14873" max="14873" width="6.625" style="117" customWidth="1"/>
    <col min="14874" max="15104" width="9" style="117"/>
    <col min="15105" max="15105" width="4.5" style="117" bestFit="1" customWidth="1"/>
    <col min="15106" max="15106" width="3.375" style="117" bestFit="1" customWidth="1"/>
    <col min="15107" max="15107" width="26.625" style="117" customWidth="1"/>
    <col min="15108" max="15109" width="15.625" style="117" customWidth="1"/>
    <col min="15110" max="15110" width="16.875" style="117" customWidth="1"/>
    <col min="15111" max="15111" width="15.625" style="117" customWidth="1"/>
    <col min="15112" max="15112" width="10.625" style="117" customWidth="1"/>
    <col min="15113" max="15113" width="7.125" style="117" bestFit="1" customWidth="1"/>
    <col min="15114" max="15114" width="6.625" style="117" customWidth="1"/>
    <col min="15115" max="15115" width="8.625" style="117" bestFit="1" customWidth="1"/>
    <col min="15116" max="15116" width="6.625" style="117" customWidth="1"/>
    <col min="15117" max="15117" width="2.25" style="117" customWidth="1"/>
    <col min="15118" max="15118" width="4.5" style="117" bestFit="1" customWidth="1"/>
    <col min="15119" max="15119" width="3.375" style="117" bestFit="1" customWidth="1"/>
    <col min="15120" max="15120" width="26.625" style="117" customWidth="1"/>
    <col min="15121" max="15122" width="15.625" style="117" customWidth="1"/>
    <col min="15123" max="15123" width="16.875" style="117" customWidth="1"/>
    <col min="15124" max="15124" width="15.625" style="117" customWidth="1"/>
    <col min="15125" max="15125" width="10.625" style="117" customWidth="1"/>
    <col min="15126" max="15126" width="7.125" style="117" customWidth="1"/>
    <col min="15127" max="15127" width="6.625" style="117" customWidth="1"/>
    <col min="15128" max="15128" width="7.125" style="117" bestFit="1" customWidth="1"/>
    <col min="15129" max="15129" width="6.625" style="117" customWidth="1"/>
    <col min="15130" max="15360" width="9" style="117"/>
    <col min="15361" max="15361" width="4.5" style="117" bestFit="1" customWidth="1"/>
    <col min="15362" max="15362" width="3.375" style="117" bestFit="1" customWidth="1"/>
    <col min="15363" max="15363" width="26.625" style="117" customWidth="1"/>
    <col min="15364" max="15365" width="15.625" style="117" customWidth="1"/>
    <col min="15366" max="15366" width="16.875" style="117" customWidth="1"/>
    <col min="15367" max="15367" width="15.625" style="117" customWidth="1"/>
    <col min="15368" max="15368" width="10.625" style="117" customWidth="1"/>
    <col min="15369" max="15369" width="7.125" style="117" bestFit="1" customWidth="1"/>
    <col min="15370" max="15370" width="6.625" style="117" customWidth="1"/>
    <col min="15371" max="15371" width="8.625" style="117" bestFit="1" customWidth="1"/>
    <col min="15372" max="15372" width="6.625" style="117" customWidth="1"/>
    <col min="15373" max="15373" width="2.25" style="117" customWidth="1"/>
    <col min="15374" max="15374" width="4.5" style="117" bestFit="1" customWidth="1"/>
    <col min="15375" max="15375" width="3.375" style="117" bestFit="1" customWidth="1"/>
    <col min="15376" max="15376" width="26.625" style="117" customWidth="1"/>
    <col min="15377" max="15378" width="15.625" style="117" customWidth="1"/>
    <col min="15379" max="15379" width="16.875" style="117" customWidth="1"/>
    <col min="15380" max="15380" width="15.625" style="117" customWidth="1"/>
    <col min="15381" max="15381" width="10.625" style="117" customWidth="1"/>
    <col min="15382" max="15382" width="7.125" style="117" customWidth="1"/>
    <col min="15383" max="15383" width="6.625" style="117" customWidth="1"/>
    <col min="15384" max="15384" width="7.125" style="117" bestFit="1" customWidth="1"/>
    <col min="15385" max="15385" width="6.625" style="117" customWidth="1"/>
    <col min="15386" max="15616" width="9" style="117"/>
    <col min="15617" max="15617" width="4.5" style="117" bestFit="1" customWidth="1"/>
    <col min="15618" max="15618" width="3.375" style="117" bestFit="1" customWidth="1"/>
    <col min="15619" max="15619" width="26.625" style="117" customWidth="1"/>
    <col min="15620" max="15621" width="15.625" style="117" customWidth="1"/>
    <col min="15622" max="15622" width="16.875" style="117" customWidth="1"/>
    <col min="15623" max="15623" width="15.625" style="117" customWidth="1"/>
    <col min="15624" max="15624" width="10.625" style="117" customWidth="1"/>
    <col min="15625" max="15625" width="7.125" style="117" bestFit="1" customWidth="1"/>
    <col min="15626" max="15626" width="6.625" style="117" customWidth="1"/>
    <col min="15627" max="15627" width="8.625" style="117" bestFit="1" customWidth="1"/>
    <col min="15628" max="15628" width="6.625" style="117" customWidth="1"/>
    <col min="15629" max="15629" width="2.25" style="117" customWidth="1"/>
    <col min="15630" max="15630" width="4.5" style="117" bestFit="1" customWidth="1"/>
    <col min="15631" max="15631" width="3.375" style="117" bestFit="1" customWidth="1"/>
    <col min="15632" max="15632" width="26.625" style="117" customWidth="1"/>
    <col min="15633" max="15634" width="15.625" style="117" customWidth="1"/>
    <col min="15635" max="15635" width="16.875" style="117" customWidth="1"/>
    <col min="15636" max="15636" width="15.625" style="117" customWidth="1"/>
    <col min="15637" max="15637" width="10.625" style="117" customWidth="1"/>
    <col min="15638" max="15638" width="7.125" style="117" customWidth="1"/>
    <col min="15639" max="15639" width="6.625" style="117" customWidth="1"/>
    <col min="15640" max="15640" width="7.125" style="117" bestFit="1" customWidth="1"/>
    <col min="15641" max="15641" width="6.625" style="117" customWidth="1"/>
    <col min="15642" max="15872" width="9" style="117"/>
    <col min="15873" max="15873" width="4.5" style="117" bestFit="1" customWidth="1"/>
    <col min="15874" max="15874" width="3.375" style="117" bestFit="1" customWidth="1"/>
    <col min="15875" max="15875" width="26.625" style="117" customWidth="1"/>
    <col min="15876" max="15877" width="15.625" style="117" customWidth="1"/>
    <col min="15878" max="15878" width="16.875" style="117" customWidth="1"/>
    <col min="15879" max="15879" width="15.625" style="117" customWidth="1"/>
    <col min="15880" max="15880" width="10.625" style="117" customWidth="1"/>
    <col min="15881" max="15881" width="7.125" style="117" bestFit="1" customWidth="1"/>
    <col min="15882" max="15882" width="6.625" style="117" customWidth="1"/>
    <col min="15883" max="15883" width="8.625" style="117" bestFit="1" customWidth="1"/>
    <col min="15884" max="15884" width="6.625" style="117" customWidth="1"/>
    <col min="15885" max="15885" width="2.25" style="117" customWidth="1"/>
    <col min="15886" max="15886" width="4.5" style="117" bestFit="1" customWidth="1"/>
    <col min="15887" max="15887" width="3.375" style="117" bestFit="1" customWidth="1"/>
    <col min="15888" max="15888" width="26.625" style="117" customWidth="1"/>
    <col min="15889" max="15890" width="15.625" style="117" customWidth="1"/>
    <col min="15891" max="15891" width="16.875" style="117" customWidth="1"/>
    <col min="15892" max="15892" width="15.625" style="117" customWidth="1"/>
    <col min="15893" max="15893" width="10.625" style="117" customWidth="1"/>
    <col min="15894" max="15894" width="7.125" style="117" customWidth="1"/>
    <col min="15895" max="15895" width="6.625" style="117" customWidth="1"/>
    <col min="15896" max="15896" width="7.125" style="117" bestFit="1" customWidth="1"/>
    <col min="15897" max="15897" width="6.625" style="117" customWidth="1"/>
    <col min="15898" max="16128" width="9" style="117"/>
    <col min="16129" max="16129" width="4.5" style="117" bestFit="1" customWidth="1"/>
    <col min="16130" max="16130" width="3.375" style="117" bestFit="1" customWidth="1"/>
    <col min="16131" max="16131" width="26.625" style="117" customWidth="1"/>
    <col min="16132" max="16133" width="15.625" style="117" customWidth="1"/>
    <col min="16134" max="16134" width="16.875" style="117" customWidth="1"/>
    <col min="16135" max="16135" width="15.625" style="117" customWidth="1"/>
    <col min="16136" max="16136" width="10.625" style="117" customWidth="1"/>
    <col min="16137" max="16137" width="7.125" style="117" bestFit="1" customWidth="1"/>
    <col min="16138" max="16138" width="6.625" style="117" customWidth="1"/>
    <col min="16139" max="16139" width="8.625" style="117" bestFit="1" customWidth="1"/>
    <col min="16140" max="16140" width="6.625" style="117" customWidth="1"/>
    <col min="16141" max="16141" width="2.25" style="117" customWidth="1"/>
    <col min="16142" max="16142" width="4.5" style="117" bestFit="1" customWidth="1"/>
    <col min="16143" max="16143" width="3.375" style="117" bestFit="1" customWidth="1"/>
    <col min="16144" max="16144" width="26.625" style="117" customWidth="1"/>
    <col min="16145" max="16146" width="15.625" style="117" customWidth="1"/>
    <col min="16147" max="16147" width="16.875" style="117" customWidth="1"/>
    <col min="16148" max="16148" width="15.625" style="117" customWidth="1"/>
    <col min="16149" max="16149" width="10.625" style="117" customWidth="1"/>
    <col min="16150" max="16150" width="7.125" style="117" customWidth="1"/>
    <col min="16151" max="16151" width="6.625" style="117" customWidth="1"/>
    <col min="16152" max="16152" width="7.125" style="117" bestFit="1" customWidth="1"/>
    <col min="16153" max="16153" width="6.625" style="117" customWidth="1"/>
    <col min="16154" max="16384" width="9" style="117"/>
  </cols>
  <sheetData>
    <row r="1" spans="1:25" ht="33.75" customHeight="1" x14ac:dyDescent="0.15">
      <c r="N1" s="116"/>
    </row>
    <row r="2" spans="1:25" s="116" customFormat="1" ht="12.75" customHeight="1" x14ac:dyDescent="0.15">
      <c r="A2" s="119" t="s">
        <v>247</v>
      </c>
      <c r="B2" s="120" t="s">
        <v>248</v>
      </c>
      <c r="C2" s="121"/>
      <c r="D2" s="122" t="s">
        <v>249</v>
      </c>
      <c r="E2" s="122"/>
      <c r="F2" s="122"/>
      <c r="G2" s="123"/>
      <c r="H2" s="124" t="s">
        <v>250</v>
      </c>
      <c r="I2" s="125" t="s">
        <v>251</v>
      </c>
      <c r="J2" s="124" t="s">
        <v>252</v>
      </c>
      <c r="K2" s="125" t="s">
        <v>251</v>
      </c>
      <c r="L2" s="126"/>
      <c r="M2" s="127"/>
      <c r="N2" s="119" t="s">
        <v>247</v>
      </c>
      <c r="O2" s="120" t="s">
        <v>248</v>
      </c>
      <c r="P2" s="121"/>
      <c r="Q2" s="122" t="s">
        <v>249</v>
      </c>
      <c r="R2" s="122"/>
      <c r="S2" s="122"/>
      <c r="T2" s="123"/>
      <c r="U2" s="124" t="s">
        <v>250</v>
      </c>
      <c r="V2" s="125" t="s">
        <v>251</v>
      </c>
      <c r="W2" s="124" t="s">
        <v>252</v>
      </c>
      <c r="X2" s="125" t="s">
        <v>251</v>
      </c>
      <c r="Y2" s="126"/>
    </row>
    <row r="3" spans="1:25" s="116" customFormat="1" ht="12.75" customHeight="1" x14ac:dyDescent="0.15">
      <c r="A3" s="119"/>
      <c r="B3" s="120"/>
      <c r="C3" s="121"/>
      <c r="D3" s="128" t="s">
        <v>253</v>
      </c>
      <c r="E3" s="129" t="s">
        <v>254</v>
      </c>
      <c r="F3" s="130" t="s">
        <v>255</v>
      </c>
      <c r="G3" s="131" t="s">
        <v>256</v>
      </c>
      <c r="H3" s="124"/>
      <c r="I3" s="125" t="s">
        <v>257</v>
      </c>
      <c r="J3" s="124"/>
      <c r="K3" s="125" t="s">
        <v>257</v>
      </c>
      <c r="L3" s="132" t="s">
        <v>258</v>
      </c>
      <c r="M3" s="127"/>
      <c r="N3" s="119"/>
      <c r="O3" s="120"/>
      <c r="P3" s="121"/>
      <c r="Q3" s="128" t="s">
        <v>253</v>
      </c>
      <c r="R3" s="129" t="s">
        <v>254</v>
      </c>
      <c r="S3" s="130" t="s">
        <v>255</v>
      </c>
      <c r="T3" s="131" t="s">
        <v>256</v>
      </c>
      <c r="U3" s="124"/>
      <c r="V3" s="125" t="s">
        <v>257</v>
      </c>
      <c r="W3" s="124"/>
      <c r="X3" s="125" t="s">
        <v>257</v>
      </c>
      <c r="Y3" s="132" t="s">
        <v>258</v>
      </c>
    </row>
    <row r="4" spans="1:25" s="116" customFormat="1" ht="12.75" customHeight="1" x14ac:dyDescent="0.15">
      <c r="A4" s="119"/>
      <c r="B4" s="120"/>
      <c r="C4" s="121"/>
      <c r="D4" s="128"/>
      <c r="E4" s="129"/>
      <c r="F4" s="130"/>
      <c r="G4" s="131"/>
      <c r="H4" s="124"/>
      <c r="I4" s="125" t="s">
        <v>259</v>
      </c>
      <c r="J4" s="124"/>
      <c r="K4" s="125" t="s">
        <v>259</v>
      </c>
      <c r="L4" s="132"/>
      <c r="M4" s="127"/>
      <c r="N4" s="119"/>
      <c r="O4" s="120"/>
      <c r="P4" s="121"/>
      <c r="Q4" s="128"/>
      <c r="R4" s="129"/>
      <c r="S4" s="130"/>
      <c r="T4" s="131"/>
      <c r="U4" s="124"/>
      <c r="V4" s="125" t="s">
        <v>259</v>
      </c>
      <c r="W4" s="124"/>
      <c r="X4" s="125" t="s">
        <v>259</v>
      </c>
      <c r="Y4" s="132"/>
    </row>
    <row r="5" spans="1:25" s="116" customFormat="1" ht="12.75" customHeight="1" x14ac:dyDescent="0.15">
      <c r="A5" s="119"/>
      <c r="B5" s="120"/>
      <c r="C5" s="121"/>
      <c r="D5" s="128"/>
      <c r="E5" s="129"/>
      <c r="F5" s="130"/>
      <c r="G5" s="131"/>
      <c r="H5" s="124"/>
      <c r="I5" s="125" t="s">
        <v>260</v>
      </c>
      <c r="J5" s="124"/>
      <c r="K5" s="125" t="s">
        <v>260</v>
      </c>
      <c r="L5" s="132"/>
      <c r="M5" s="127"/>
      <c r="N5" s="119"/>
      <c r="O5" s="120"/>
      <c r="P5" s="121"/>
      <c r="Q5" s="128"/>
      <c r="R5" s="129"/>
      <c r="S5" s="130"/>
      <c r="T5" s="131"/>
      <c r="U5" s="124"/>
      <c r="V5" s="125" t="s">
        <v>260</v>
      </c>
      <c r="W5" s="124"/>
      <c r="X5" s="125" t="s">
        <v>260</v>
      </c>
      <c r="Y5" s="132"/>
    </row>
    <row r="6" spans="1:25" s="116" customFormat="1" ht="12.75" customHeight="1" x14ac:dyDescent="0.15">
      <c r="A6" s="119"/>
      <c r="B6" s="120"/>
      <c r="C6" s="121"/>
      <c r="D6" s="128"/>
      <c r="E6" s="129"/>
      <c r="F6" s="130"/>
      <c r="G6" s="131"/>
      <c r="H6" s="124"/>
      <c r="I6" s="125" t="s">
        <v>261</v>
      </c>
      <c r="J6" s="124"/>
      <c r="K6" s="125" t="s">
        <v>261</v>
      </c>
      <c r="L6" s="132"/>
      <c r="M6" s="127"/>
      <c r="N6" s="119"/>
      <c r="O6" s="120"/>
      <c r="P6" s="121"/>
      <c r="Q6" s="128"/>
      <c r="R6" s="129"/>
      <c r="S6" s="130"/>
      <c r="T6" s="131"/>
      <c r="U6" s="124"/>
      <c r="V6" s="125" t="s">
        <v>261</v>
      </c>
      <c r="W6" s="124"/>
      <c r="X6" s="125" t="s">
        <v>261</v>
      </c>
      <c r="Y6" s="132"/>
    </row>
    <row r="7" spans="1:25" ht="12.75" customHeight="1" x14ac:dyDescent="0.15">
      <c r="A7" s="133">
        <v>1</v>
      </c>
      <c r="B7" s="133" t="s">
        <v>262</v>
      </c>
      <c r="C7" s="134" t="s">
        <v>263</v>
      </c>
      <c r="D7" s="135" t="s">
        <v>264</v>
      </c>
      <c r="E7" s="135" t="s">
        <v>265</v>
      </c>
      <c r="F7" s="135" t="s">
        <v>266</v>
      </c>
      <c r="G7" s="136" t="s">
        <v>72</v>
      </c>
      <c r="H7" s="137">
        <v>537</v>
      </c>
      <c r="I7" s="138" t="s">
        <v>267</v>
      </c>
      <c r="J7" s="137">
        <f>IF(H7="","",H7*0.75)</f>
        <v>402.75</v>
      </c>
      <c r="K7" s="138" t="s">
        <v>267</v>
      </c>
      <c r="L7" s="139" t="s">
        <v>50</v>
      </c>
      <c r="M7" s="140"/>
      <c r="N7" s="133">
        <v>16</v>
      </c>
      <c r="O7" s="133" t="s">
        <v>56</v>
      </c>
      <c r="P7" s="141" t="s">
        <v>81</v>
      </c>
      <c r="Q7" s="135" t="s">
        <v>268</v>
      </c>
      <c r="R7" s="135" t="s">
        <v>269</v>
      </c>
      <c r="S7" s="135" t="s">
        <v>270</v>
      </c>
      <c r="T7" s="136" t="s">
        <v>271</v>
      </c>
      <c r="U7" s="137">
        <v>576</v>
      </c>
      <c r="V7" s="138" t="s">
        <v>272</v>
      </c>
      <c r="W7" s="137">
        <f>IF(U7="","",U7*0.75)</f>
        <v>432</v>
      </c>
      <c r="X7" s="138" t="s">
        <v>272</v>
      </c>
      <c r="Y7" s="139" t="s">
        <v>273</v>
      </c>
    </row>
    <row r="8" spans="1:25" ht="12.75" customHeight="1" x14ac:dyDescent="0.15">
      <c r="A8" s="133"/>
      <c r="B8" s="133"/>
      <c r="C8" s="142" t="s">
        <v>40</v>
      </c>
      <c r="D8" s="135"/>
      <c r="E8" s="135"/>
      <c r="F8" s="135"/>
      <c r="G8" s="136"/>
      <c r="H8" s="143">
        <v>18.3</v>
      </c>
      <c r="I8" s="144" t="s">
        <v>274</v>
      </c>
      <c r="J8" s="143">
        <f>IF(H8="","",ROUND(H8*0.75,2))</f>
        <v>13.73</v>
      </c>
      <c r="K8" s="144" t="s">
        <v>274</v>
      </c>
      <c r="L8" s="145" t="s">
        <v>275</v>
      </c>
      <c r="M8" s="146"/>
      <c r="N8" s="133"/>
      <c r="O8" s="133"/>
      <c r="P8" s="142" t="s">
        <v>212</v>
      </c>
      <c r="Q8" s="135"/>
      <c r="R8" s="135"/>
      <c r="S8" s="135"/>
      <c r="T8" s="136"/>
      <c r="U8" s="143">
        <v>22.5</v>
      </c>
      <c r="V8" s="144" t="s">
        <v>274</v>
      </c>
      <c r="W8" s="143">
        <f>IF(U8="","",ROUND(U8*0.75,2))</f>
        <v>16.88</v>
      </c>
      <c r="X8" s="144" t="s">
        <v>274</v>
      </c>
      <c r="Y8" s="145" t="s">
        <v>276</v>
      </c>
    </row>
    <row r="9" spans="1:25" ht="12.75" customHeight="1" x14ac:dyDescent="0.15">
      <c r="A9" s="133"/>
      <c r="B9" s="133"/>
      <c r="C9" s="142" t="s">
        <v>277</v>
      </c>
      <c r="D9" s="135"/>
      <c r="E9" s="135"/>
      <c r="F9" s="135"/>
      <c r="G9" s="136"/>
      <c r="H9" s="143">
        <v>14.1</v>
      </c>
      <c r="I9" s="144" t="s">
        <v>274</v>
      </c>
      <c r="J9" s="143">
        <f>IF(H9="","",ROUND(H9*0.75,2))</f>
        <v>10.58</v>
      </c>
      <c r="K9" s="144" t="s">
        <v>274</v>
      </c>
      <c r="L9" s="145"/>
      <c r="M9" s="146"/>
      <c r="N9" s="133"/>
      <c r="O9" s="133"/>
      <c r="P9" s="142" t="s">
        <v>278</v>
      </c>
      <c r="Q9" s="135"/>
      <c r="R9" s="135"/>
      <c r="S9" s="135"/>
      <c r="T9" s="136"/>
      <c r="U9" s="143">
        <v>13.5</v>
      </c>
      <c r="V9" s="144" t="s">
        <v>274</v>
      </c>
      <c r="W9" s="143">
        <f>IF(U9="","",ROUND(U9*0.75,2))</f>
        <v>10.130000000000001</v>
      </c>
      <c r="X9" s="144" t="s">
        <v>274</v>
      </c>
      <c r="Y9" s="145"/>
    </row>
    <row r="10" spans="1:25" ht="12.75" customHeight="1" x14ac:dyDescent="0.15">
      <c r="A10" s="133"/>
      <c r="B10" s="133"/>
      <c r="C10" s="142"/>
      <c r="D10" s="135"/>
      <c r="E10" s="135"/>
      <c r="F10" s="135"/>
      <c r="G10" s="136"/>
      <c r="H10" s="143">
        <v>83</v>
      </c>
      <c r="I10" s="144" t="s">
        <v>274</v>
      </c>
      <c r="J10" s="143">
        <f>IF(H10="","",ROUND(H10*0.75,2))</f>
        <v>62.25</v>
      </c>
      <c r="K10" s="144" t="s">
        <v>274</v>
      </c>
      <c r="L10" s="145"/>
      <c r="M10" s="146"/>
      <c r="N10" s="133"/>
      <c r="O10" s="133"/>
      <c r="P10" s="142" t="s">
        <v>90</v>
      </c>
      <c r="Q10" s="135"/>
      <c r="R10" s="135"/>
      <c r="S10" s="135"/>
      <c r="T10" s="136"/>
      <c r="U10" s="143">
        <v>88.4</v>
      </c>
      <c r="V10" s="144" t="s">
        <v>274</v>
      </c>
      <c r="W10" s="143">
        <f>IF(U10="","",ROUND(U10*0.75,2))</f>
        <v>66.3</v>
      </c>
      <c r="X10" s="144" t="s">
        <v>274</v>
      </c>
      <c r="Y10" s="145"/>
    </row>
    <row r="11" spans="1:25" ht="12.75" customHeight="1" x14ac:dyDescent="0.15">
      <c r="A11" s="133"/>
      <c r="B11" s="133"/>
      <c r="C11" s="147"/>
      <c r="D11" s="135"/>
      <c r="E11" s="135"/>
      <c r="F11" s="135"/>
      <c r="G11" s="136"/>
      <c r="H11" s="148">
        <v>1.1000000000000001</v>
      </c>
      <c r="I11" s="149" t="s">
        <v>274</v>
      </c>
      <c r="J11" s="148">
        <f>IF(H11="","",ROUND(H11*0.75,2))</f>
        <v>0.83</v>
      </c>
      <c r="K11" s="149" t="s">
        <v>274</v>
      </c>
      <c r="L11" s="150"/>
      <c r="M11" s="146"/>
      <c r="N11" s="133"/>
      <c r="O11" s="133"/>
      <c r="P11" s="147"/>
      <c r="Q11" s="135"/>
      <c r="R11" s="135"/>
      <c r="S11" s="135"/>
      <c r="T11" s="136"/>
      <c r="U11" s="148">
        <v>1.1000000000000001</v>
      </c>
      <c r="V11" s="149" t="s">
        <v>274</v>
      </c>
      <c r="W11" s="148">
        <f>IF(U11="","",ROUND(U11*0.75,2))</f>
        <v>0.83</v>
      </c>
      <c r="X11" s="149" t="s">
        <v>274</v>
      </c>
      <c r="Y11" s="150"/>
    </row>
    <row r="12" spans="1:25" ht="12.75" customHeight="1" x14ac:dyDescent="0.15">
      <c r="A12" s="124">
        <v>2</v>
      </c>
      <c r="B12" s="151" t="s">
        <v>56</v>
      </c>
      <c r="C12" s="141" t="s">
        <v>81</v>
      </c>
      <c r="D12" s="135" t="s">
        <v>268</v>
      </c>
      <c r="E12" s="135" t="s">
        <v>269</v>
      </c>
      <c r="F12" s="135" t="s">
        <v>279</v>
      </c>
      <c r="G12" s="136" t="s">
        <v>271</v>
      </c>
      <c r="H12" s="152">
        <v>575</v>
      </c>
      <c r="I12" s="153" t="s">
        <v>280</v>
      </c>
      <c r="J12" s="137">
        <f>IF(H12="","",H12*0.75)</f>
        <v>431.25</v>
      </c>
      <c r="K12" s="153" t="s">
        <v>280</v>
      </c>
      <c r="L12" s="139" t="s">
        <v>273</v>
      </c>
      <c r="M12" s="154"/>
      <c r="N12" s="124">
        <v>17</v>
      </c>
      <c r="O12" s="151" t="s">
        <v>281</v>
      </c>
      <c r="P12" s="153" t="s">
        <v>110</v>
      </c>
      <c r="Q12" s="135" t="s">
        <v>282</v>
      </c>
      <c r="R12" s="135" t="s">
        <v>283</v>
      </c>
      <c r="S12" s="135" t="s">
        <v>284</v>
      </c>
      <c r="T12" s="136" t="s">
        <v>285</v>
      </c>
      <c r="U12" s="152">
        <v>585</v>
      </c>
      <c r="V12" s="153" t="s">
        <v>280</v>
      </c>
      <c r="W12" s="137">
        <f>IF(U12="","",U12*0.75)</f>
        <v>438.75</v>
      </c>
      <c r="X12" s="153" t="s">
        <v>280</v>
      </c>
      <c r="Y12" s="139" t="s">
        <v>273</v>
      </c>
    </row>
    <row r="13" spans="1:25" ht="12.75" customHeight="1" x14ac:dyDescent="0.15">
      <c r="A13" s="124"/>
      <c r="B13" s="151"/>
      <c r="C13" s="142" t="s">
        <v>86</v>
      </c>
      <c r="D13" s="155"/>
      <c r="E13" s="155"/>
      <c r="F13" s="135"/>
      <c r="G13" s="136"/>
      <c r="H13" s="143">
        <v>22.1</v>
      </c>
      <c r="I13" s="142" t="s">
        <v>274</v>
      </c>
      <c r="J13" s="143">
        <f t="shared" ref="J13:J76" si="0">IF(H13="","",ROUND(H13*0.75,2))</f>
        <v>16.579999999999998</v>
      </c>
      <c r="K13" s="142" t="s">
        <v>274</v>
      </c>
      <c r="L13" s="145" t="s">
        <v>276</v>
      </c>
      <c r="M13" s="154"/>
      <c r="N13" s="124"/>
      <c r="O13" s="151"/>
      <c r="P13" s="156" t="s">
        <v>215</v>
      </c>
      <c r="Q13" s="155"/>
      <c r="R13" s="155"/>
      <c r="S13" s="135"/>
      <c r="T13" s="136"/>
      <c r="U13" s="143">
        <v>18.600000000000001</v>
      </c>
      <c r="V13" s="142" t="s">
        <v>274</v>
      </c>
      <c r="W13" s="143">
        <f t="shared" ref="W13:W76" si="1">IF(U13="","",ROUND(U13*0.75,2))</f>
        <v>13.95</v>
      </c>
      <c r="X13" s="142" t="s">
        <v>274</v>
      </c>
      <c r="Y13" s="145" t="s">
        <v>275</v>
      </c>
    </row>
    <row r="14" spans="1:25" ht="12.75" customHeight="1" x14ac:dyDescent="0.15">
      <c r="A14" s="124"/>
      <c r="B14" s="151"/>
      <c r="C14" s="142" t="s">
        <v>278</v>
      </c>
      <c r="D14" s="155"/>
      <c r="E14" s="155"/>
      <c r="F14" s="135"/>
      <c r="G14" s="136"/>
      <c r="H14" s="143">
        <v>14.4</v>
      </c>
      <c r="I14" s="142" t="s">
        <v>274</v>
      </c>
      <c r="J14" s="143">
        <f t="shared" si="0"/>
        <v>10.8</v>
      </c>
      <c r="K14" s="142" t="s">
        <v>274</v>
      </c>
      <c r="L14" s="145"/>
      <c r="M14" s="154"/>
      <c r="N14" s="124"/>
      <c r="O14" s="151"/>
      <c r="P14" s="142" t="s">
        <v>195</v>
      </c>
      <c r="Q14" s="155"/>
      <c r="R14" s="155"/>
      <c r="S14" s="135"/>
      <c r="T14" s="136"/>
      <c r="U14" s="143">
        <v>18.600000000000001</v>
      </c>
      <c r="V14" s="142" t="s">
        <v>274</v>
      </c>
      <c r="W14" s="143">
        <f t="shared" si="1"/>
        <v>13.95</v>
      </c>
      <c r="X14" s="142" t="s">
        <v>274</v>
      </c>
      <c r="Y14" s="145"/>
    </row>
    <row r="15" spans="1:25" ht="12.75" customHeight="1" x14ac:dyDescent="0.15">
      <c r="A15" s="124"/>
      <c r="B15" s="151"/>
      <c r="C15" s="142" t="s">
        <v>90</v>
      </c>
      <c r="D15" s="155"/>
      <c r="E15" s="155"/>
      <c r="F15" s="135"/>
      <c r="G15" s="136"/>
      <c r="H15" s="143">
        <v>86.1</v>
      </c>
      <c r="I15" s="142" t="s">
        <v>274</v>
      </c>
      <c r="J15" s="143">
        <f t="shared" si="0"/>
        <v>64.58</v>
      </c>
      <c r="K15" s="142" t="s">
        <v>274</v>
      </c>
      <c r="L15" s="145"/>
      <c r="M15" s="154"/>
      <c r="N15" s="124"/>
      <c r="O15" s="151"/>
      <c r="P15" s="142"/>
      <c r="Q15" s="155"/>
      <c r="R15" s="155"/>
      <c r="S15" s="135"/>
      <c r="T15" s="136"/>
      <c r="U15" s="143">
        <v>83.8</v>
      </c>
      <c r="V15" s="142" t="s">
        <v>274</v>
      </c>
      <c r="W15" s="143">
        <f t="shared" si="1"/>
        <v>62.85</v>
      </c>
      <c r="X15" s="142" t="s">
        <v>274</v>
      </c>
      <c r="Y15" s="145"/>
    </row>
    <row r="16" spans="1:25" ht="12.75" customHeight="1" x14ac:dyDescent="0.15">
      <c r="A16" s="124"/>
      <c r="B16" s="151"/>
      <c r="C16" s="147"/>
      <c r="D16" s="155"/>
      <c r="E16" s="155"/>
      <c r="F16" s="135"/>
      <c r="G16" s="136"/>
      <c r="H16" s="148">
        <v>1</v>
      </c>
      <c r="I16" s="147" t="s">
        <v>286</v>
      </c>
      <c r="J16" s="148">
        <f t="shared" si="0"/>
        <v>0.75</v>
      </c>
      <c r="K16" s="147" t="s">
        <v>286</v>
      </c>
      <c r="L16" s="150"/>
      <c r="M16" s="154"/>
      <c r="N16" s="124"/>
      <c r="O16" s="151"/>
      <c r="P16" s="147"/>
      <c r="Q16" s="155"/>
      <c r="R16" s="155"/>
      <c r="S16" s="135"/>
      <c r="T16" s="136"/>
      <c r="U16" s="148">
        <v>1.7</v>
      </c>
      <c r="V16" s="147" t="s">
        <v>286</v>
      </c>
      <c r="W16" s="148">
        <f t="shared" si="1"/>
        <v>1.28</v>
      </c>
      <c r="X16" s="147" t="s">
        <v>286</v>
      </c>
      <c r="Y16" s="150"/>
    </row>
    <row r="17" spans="1:25" ht="12.75" customHeight="1" x14ac:dyDescent="0.15">
      <c r="A17" s="124">
        <v>3</v>
      </c>
      <c r="B17" s="151" t="s">
        <v>281</v>
      </c>
      <c r="C17" s="157" t="s">
        <v>104</v>
      </c>
      <c r="D17" s="135" t="s">
        <v>282</v>
      </c>
      <c r="E17" s="135" t="s">
        <v>287</v>
      </c>
      <c r="F17" s="135" t="s">
        <v>288</v>
      </c>
      <c r="G17" s="136" t="s">
        <v>285</v>
      </c>
      <c r="H17" s="152">
        <v>589</v>
      </c>
      <c r="I17" s="138" t="s">
        <v>272</v>
      </c>
      <c r="J17" s="137">
        <f>IF(H17="","",H17*0.75)</f>
        <v>441.75</v>
      </c>
      <c r="K17" s="138" t="s">
        <v>272</v>
      </c>
      <c r="L17" s="139" t="s">
        <v>273</v>
      </c>
      <c r="M17" s="140"/>
      <c r="N17" s="158" t="s">
        <v>289</v>
      </c>
      <c r="O17" s="159" t="s">
        <v>290</v>
      </c>
      <c r="P17" s="160" t="s">
        <v>291</v>
      </c>
      <c r="Q17" s="135" t="s">
        <v>292</v>
      </c>
      <c r="R17" s="135" t="s">
        <v>293</v>
      </c>
      <c r="S17" s="135" t="s">
        <v>294</v>
      </c>
      <c r="T17" s="136" t="s">
        <v>295</v>
      </c>
      <c r="U17" s="152">
        <v>659</v>
      </c>
      <c r="V17" s="138" t="s">
        <v>272</v>
      </c>
      <c r="W17" s="137">
        <f>IF(U17="","",U17*0.75)</f>
        <v>494.25</v>
      </c>
      <c r="X17" s="138" t="s">
        <v>272</v>
      </c>
      <c r="Y17" s="139" t="s">
        <v>273</v>
      </c>
    </row>
    <row r="18" spans="1:25" ht="12.75" customHeight="1" x14ac:dyDescent="0.15">
      <c r="A18" s="161"/>
      <c r="B18" s="151"/>
      <c r="C18" s="142" t="s">
        <v>110</v>
      </c>
      <c r="D18" s="135"/>
      <c r="E18" s="135"/>
      <c r="F18" s="135"/>
      <c r="G18" s="136"/>
      <c r="H18" s="143">
        <v>22</v>
      </c>
      <c r="I18" s="142" t="s">
        <v>274</v>
      </c>
      <c r="J18" s="143">
        <f>IF(H18="","",ROUND(H18*0.75,2))</f>
        <v>16.5</v>
      </c>
      <c r="K18" s="142" t="s">
        <v>274</v>
      </c>
      <c r="L18" s="145" t="s">
        <v>296</v>
      </c>
      <c r="M18" s="154"/>
      <c r="N18" s="162"/>
      <c r="O18" s="159"/>
      <c r="P18" s="142" t="s">
        <v>227</v>
      </c>
      <c r="Q18" s="135"/>
      <c r="R18" s="135"/>
      <c r="S18" s="135"/>
      <c r="T18" s="136"/>
      <c r="U18" s="143">
        <v>19.2</v>
      </c>
      <c r="V18" s="142" t="s">
        <v>274</v>
      </c>
      <c r="W18" s="143">
        <f>IF(U18="","",ROUND(U18*0.75,2))</f>
        <v>14.4</v>
      </c>
      <c r="X18" s="142" t="s">
        <v>274</v>
      </c>
      <c r="Y18" s="145" t="s">
        <v>297</v>
      </c>
    </row>
    <row r="19" spans="1:25" ht="12.75" customHeight="1" x14ac:dyDescent="0.15">
      <c r="A19" s="161"/>
      <c r="B19" s="151"/>
      <c r="C19" s="142" t="s">
        <v>298</v>
      </c>
      <c r="D19" s="135"/>
      <c r="E19" s="135"/>
      <c r="F19" s="135"/>
      <c r="G19" s="136"/>
      <c r="H19" s="143">
        <v>20.7</v>
      </c>
      <c r="I19" s="142" t="s">
        <v>299</v>
      </c>
      <c r="J19" s="143">
        <f t="shared" si="0"/>
        <v>15.53</v>
      </c>
      <c r="K19" s="142" t="s">
        <v>299</v>
      </c>
      <c r="L19" s="145"/>
      <c r="M19" s="154"/>
      <c r="N19" s="162"/>
      <c r="O19" s="159"/>
      <c r="P19" s="142" t="s">
        <v>229</v>
      </c>
      <c r="Q19" s="135"/>
      <c r="R19" s="135"/>
      <c r="S19" s="135"/>
      <c r="T19" s="136"/>
      <c r="U19" s="143">
        <v>24.1</v>
      </c>
      <c r="V19" s="142" t="s">
        <v>299</v>
      </c>
      <c r="W19" s="143">
        <f t="shared" si="1"/>
        <v>18.079999999999998</v>
      </c>
      <c r="X19" s="142" t="s">
        <v>299</v>
      </c>
      <c r="Y19" s="145" t="s">
        <v>300</v>
      </c>
    </row>
    <row r="20" spans="1:25" ht="12.75" customHeight="1" x14ac:dyDescent="0.15">
      <c r="A20" s="161"/>
      <c r="B20" s="151"/>
      <c r="C20" s="142" t="s">
        <v>115</v>
      </c>
      <c r="D20" s="135"/>
      <c r="E20" s="135"/>
      <c r="F20" s="135"/>
      <c r="G20" s="136"/>
      <c r="H20" s="143">
        <v>76.900000000000006</v>
      </c>
      <c r="I20" s="142" t="s">
        <v>299</v>
      </c>
      <c r="J20" s="143">
        <f t="shared" si="0"/>
        <v>57.68</v>
      </c>
      <c r="K20" s="142" t="s">
        <v>299</v>
      </c>
      <c r="L20" s="145"/>
      <c r="M20" s="154"/>
      <c r="N20" s="162"/>
      <c r="O20" s="159"/>
      <c r="P20" s="142" t="s">
        <v>225</v>
      </c>
      <c r="Q20" s="135"/>
      <c r="R20" s="135"/>
      <c r="S20" s="135"/>
      <c r="T20" s="136"/>
      <c r="U20" s="143">
        <v>88.8</v>
      </c>
      <c r="V20" s="142" t="s">
        <v>299</v>
      </c>
      <c r="W20" s="143">
        <f t="shared" si="1"/>
        <v>66.599999999999994</v>
      </c>
      <c r="X20" s="142" t="s">
        <v>299</v>
      </c>
      <c r="Y20" s="145"/>
    </row>
    <row r="21" spans="1:25" ht="12.75" customHeight="1" x14ac:dyDescent="0.15">
      <c r="A21" s="161"/>
      <c r="B21" s="151"/>
      <c r="C21" s="147"/>
      <c r="D21" s="135"/>
      <c r="E21" s="135"/>
      <c r="F21" s="135"/>
      <c r="G21" s="136"/>
      <c r="H21" s="148">
        <v>1.3</v>
      </c>
      <c r="I21" s="147" t="s">
        <v>299</v>
      </c>
      <c r="J21" s="148">
        <f t="shared" si="0"/>
        <v>0.98</v>
      </c>
      <c r="K21" s="147" t="s">
        <v>299</v>
      </c>
      <c r="L21" s="150"/>
      <c r="M21" s="154"/>
      <c r="N21" s="162"/>
      <c r="O21" s="159"/>
      <c r="P21" s="147"/>
      <c r="Q21" s="135"/>
      <c r="R21" s="135"/>
      <c r="S21" s="135"/>
      <c r="T21" s="136"/>
      <c r="U21" s="148">
        <v>2.8</v>
      </c>
      <c r="V21" s="147" t="s">
        <v>299</v>
      </c>
      <c r="W21" s="148">
        <f t="shared" si="1"/>
        <v>2.1</v>
      </c>
      <c r="X21" s="147" t="s">
        <v>299</v>
      </c>
      <c r="Y21" s="150"/>
    </row>
    <row r="22" spans="1:25" ht="12.75" customHeight="1" x14ac:dyDescent="0.15">
      <c r="A22" s="158" t="s">
        <v>301</v>
      </c>
      <c r="B22" s="159" t="s">
        <v>302</v>
      </c>
      <c r="C22" s="134" t="s">
        <v>129</v>
      </c>
      <c r="D22" s="135" t="s">
        <v>303</v>
      </c>
      <c r="E22" s="135" t="s">
        <v>304</v>
      </c>
      <c r="F22" s="135" t="s">
        <v>305</v>
      </c>
      <c r="G22" s="136" t="s">
        <v>306</v>
      </c>
      <c r="H22" s="152">
        <v>695</v>
      </c>
      <c r="I22" s="138" t="s">
        <v>307</v>
      </c>
      <c r="J22" s="137">
        <f>IF(H22="","",H22*0.75)</f>
        <v>521.25</v>
      </c>
      <c r="K22" s="138" t="s">
        <v>307</v>
      </c>
      <c r="L22" s="139" t="s">
        <v>308</v>
      </c>
      <c r="M22" s="140"/>
      <c r="N22" s="124">
        <v>19</v>
      </c>
      <c r="O22" s="151" t="s">
        <v>309</v>
      </c>
      <c r="P22" s="163" t="s">
        <v>139</v>
      </c>
      <c r="Q22" s="135" t="s">
        <v>310</v>
      </c>
      <c r="R22" s="135" t="s">
        <v>311</v>
      </c>
      <c r="S22" s="135" t="s">
        <v>312</v>
      </c>
      <c r="T22" s="136" t="s">
        <v>313</v>
      </c>
      <c r="U22" s="152">
        <v>709</v>
      </c>
      <c r="V22" s="138" t="s">
        <v>307</v>
      </c>
      <c r="W22" s="137">
        <f>IF(U22="","",U22*0.75)</f>
        <v>531.75</v>
      </c>
      <c r="X22" s="138" t="s">
        <v>307</v>
      </c>
      <c r="Y22" s="164"/>
    </row>
    <row r="23" spans="1:25" ht="12.75" customHeight="1" x14ac:dyDescent="0.15">
      <c r="A23" s="165"/>
      <c r="B23" s="159"/>
      <c r="C23" s="142" t="s">
        <v>314</v>
      </c>
      <c r="D23" s="135"/>
      <c r="E23" s="135"/>
      <c r="F23" s="135"/>
      <c r="G23" s="136"/>
      <c r="H23" s="143">
        <v>21.6</v>
      </c>
      <c r="I23" s="142" t="s">
        <v>299</v>
      </c>
      <c r="J23" s="143">
        <f>IF(H23="","",ROUND(H23*0.75,2))</f>
        <v>16.2</v>
      </c>
      <c r="K23" s="142" t="s">
        <v>299</v>
      </c>
      <c r="L23" s="145" t="s">
        <v>315</v>
      </c>
      <c r="M23" s="154"/>
      <c r="N23" s="161"/>
      <c r="O23" s="151"/>
      <c r="P23" s="142" t="s">
        <v>140</v>
      </c>
      <c r="Q23" s="135"/>
      <c r="R23" s="135"/>
      <c r="S23" s="135"/>
      <c r="T23" s="136"/>
      <c r="U23" s="143">
        <v>28.7</v>
      </c>
      <c r="V23" s="142" t="s">
        <v>299</v>
      </c>
      <c r="W23" s="143">
        <f>IF(U23="","",ROUND(U23*0.75,2))</f>
        <v>21.53</v>
      </c>
      <c r="X23" s="142" t="s">
        <v>299</v>
      </c>
      <c r="Y23" s="164"/>
    </row>
    <row r="24" spans="1:25" ht="12.75" customHeight="1" x14ac:dyDescent="0.15">
      <c r="A24" s="165"/>
      <c r="B24" s="159"/>
      <c r="C24" s="142" t="s">
        <v>73</v>
      </c>
      <c r="D24" s="135"/>
      <c r="E24" s="135"/>
      <c r="F24" s="135"/>
      <c r="G24" s="136"/>
      <c r="H24" s="143">
        <v>21.8</v>
      </c>
      <c r="I24" s="142" t="s">
        <v>299</v>
      </c>
      <c r="J24" s="143">
        <f t="shared" si="0"/>
        <v>16.350000000000001</v>
      </c>
      <c r="K24" s="142" t="s">
        <v>299</v>
      </c>
      <c r="L24" s="145" t="s">
        <v>300</v>
      </c>
      <c r="M24" s="154"/>
      <c r="N24" s="161"/>
      <c r="O24" s="151"/>
      <c r="P24" s="142" t="s">
        <v>316</v>
      </c>
      <c r="Q24" s="135"/>
      <c r="R24" s="135"/>
      <c r="S24" s="135"/>
      <c r="T24" s="136"/>
      <c r="U24" s="143">
        <v>28.4</v>
      </c>
      <c r="V24" s="142" t="s">
        <v>299</v>
      </c>
      <c r="W24" s="143">
        <f t="shared" si="1"/>
        <v>21.3</v>
      </c>
      <c r="X24" s="142" t="s">
        <v>299</v>
      </c>
      <c r="Y24" s="164"/>
    </row>
    <row r="25" spans="1:25" ht="12.75" customHeight="1" x14ac:dyDescent="0.15">
      <c r="A25" s="165"/>
      <c r="B25" s="159"/>
      <c r="C25" s="142"/>
      <c r="D25" s="135"/>
      <c r="E25" s="135"/>
      <c r="F25" s="135"/>
      <c r="G25" s="136"/>
      <c r="H25" s="143">
        <v>99.8</v>
      </c>
      <c r="I25" s="142" t="s">
        <v>299</v>
      </c>
      <c r="J25" s="143">
        <f t="shared" si="0"/>
        <v>74.849999999999994</v>
      </c>
      <c r="K25" s="142" t="s">
        <v>299</v>
      </c>
      <c r="L25" s="145"/>
      <c r="M25" s="154"/>
      <c r="N25" s="161"/>
      <c r="O25" s="151"/>
      <c r="P25" s="142"/>
      <c r="Q25" s="135"/>
      <c r="R25" s="135"/>
      <c r="S25" s="135"/>
      <c r="T25" s="136"/>
      <c r="U25" s="143">
        <v>82.3</v>
      </c>
      <c r="V25" s="142" t="s">
        <v>299</v>
      </c>
      <c r="W25" s="143">
        <f t="shared" si="1"/>
        <v>61.73</v>
      </c>
      <c r="X25" s="142" t="s">
        <v>299</v>
      </c>
      <c r="Y25" s="164"/>
    </row>
    <row r="26" spans="1:25" ht="12.75" customHeight="1" x14ac:dyDescent="0.15">
      <c r="A26" s="165"/>
      <c r="B26" s="159"/>
      <c r="C26" s="147"/>
      <c r="D26" s="135"/>
      <c r="E26" s="135"/>
      <c r="F26" s="135"/>
      <c r="G26" s="136"/>
      <c r="H26" s="148">
        <v>2.1</v>
      </c>
      <c r="I26" s="147" t="s">
        <v>299</v>
      </c>
      <c r="J26" s="148">
        <f t="shared" si="0"/>
        <v>1.58</v>
      </c>
      <c r="K26" s="147" t="s">
        <v>299</v>
      </c>
      <c r="L26" s="150"/>
      <c r="M26" s="154"/>
      <c r="N26" s="161"/>
      <c r="O26" s="151"/>
      <c r="P26" s="147"/>
      <c r="Q26" s="135"/>
      <c r="R26" s="135"/>
      <c r="S26" s="135"/>
      <c r="T26" s="136"/>
      <c r="U26" s="148">
        <v>1.6</v>
      </c>
      <c r="V26" s="147" t="s">
        <v>299</v>
      </c>
      <c r="W26" s="148">
        <f t="shared" si="1"/>
        <v>1.2</v>
      </c>
      <c r="X26" s="147" t="s">
        <v>299</v>
      </c>
      <c r="Y26" s="166"/>
    </row>
    <row r="27" spans="1:25" ht="12.75" customHeight="1" x14ac:dyDescent="0.15">
      <c r="A27" s="124">
        <v>5</v>
      </c>
      <c r="B27" s="151" t="s">
        <v>309</v>
      </c>
      <c r="C27" s="163" t="s">
        <v>139</v>
      </c>
      <c r="D27" s="135" t="s">
        <v>317</v>
      </c>
      <c r="E27" s="135" t="s">
        <v>318</v>
      </c>
      <c r="F27" s="135" t="s">
        <v>319</v>
      </c>
      <c r="G27" s="136" t="s">
        <v>320</v>
      </c>
      <c r="H27" s="152">
        <v>709</v>
      </c>
      <c r="I27" s="138" t="s">
        <v>272</v>
      </c>
      <c r="J27" s="137">
        <f>IF(H27="","",H27*0.75)</f>
        <v>531.75</v>
      </c>
      <c r="K27" s="138" t="s">
        <v>272</v>
      </c>
      <c r="L27" s="164"/>
      <c r="M27" s="140"/>
      <c r="N27" s="124">
        <v>20</v>
      </c>
      <c r="O27" s="151" t="s">
        <v>321</v>
      </c>
      <c r="P27" s="134" t="s">
        <v>141</v>
      </c>
      <c r="Q27" s="135" t="s">
        <v>322</v>
      </c>
      <c r="R27" s="135" t="s">
        <v>323</v>
      </c>
      <c r="S27" s="135" t="s">
        <v>324</v>
      </c>
      <c r="T27" s="136" t="s">
        <v>325</v>
      </c>
      <c r="U27" s="152">
        <v>642</v>
      </c>
      <c r="V27" s="138" t="s">
        <v>272</v>
      </c>
      <c r="W27" s="137">
        <f>IF(U27="","",U27*0.75)</f>
        <v>481.5</v>
      </c>
      <c r="X27" s="138" t="s">
        <v>272</v>
      </c>
      <c r="Y27" s="164"/>
    </row>
    <row r="28" spans="1:25" ht="12.75" customHeight="1" x14ac:dyDescent="0.15">
      <c r="A28" s="161"/>
      <c r="B28" s="151"/>
      <c r="C28" s="142" t="s">
        <v>140</v>
      </c>
      <c r="D28" s="135"/>
      <c r="E28" s="135"/>
      <c r="F28" s="135"/>
      <c r="G28" s="136"/>
      <c r="H28" s="143">
        <v>28.7</v>
      </c>
      <c r="I28" s="142" t="s">
        <v>274</v>
      </c>
      <c r="J28" s="143">
        <f>IF(H28="","",ROUND(H28*0.75,2))</f>
        <v>21.53</v>
      </c>
      <c r="K28" s="142" t="s">
        <v>274</v>
      </c>
      <c r="L28" s="164"/>
      <c r="M28" s="154"/>
      <c r="N28" s="161"/>
      <c r="O28" s="151"/>
      <c r="P28" s="142" t="s">
        <v>142</v>
      </c>
      <c r="Q28" s="135"/>
      <c r="R28" s="135"/>
      <c r="S28" s="135"/>
      <c r="T28" s="136"/>
      <c r="U28" s="143">
        <v>22.2</v>
      </c>
      <c r="V28" s="142" t="s">
        <v>274</v>
      </c>
      <c r="W28" s="143">
        <f>IF(U28="","",ROUND(U28*0.75,2))</f>
        <v>16.649999999999999</v>
      </c>
      <c r="X28" s="142" t="s">
        <v>274</v>
      </c>
      <c r="Y28" s="164"/>
    </row>
    <row r="29" spans="1:25" ht="12.75" customHeight="1" x14ac:dyDescent="0.15">
      <c r="A29" s="161"/>
      <c r="B29" s="151"/>
      <c r="C29" s="142" t="s">
        <v>316</v>
      </c>
      <c r="D29" s="135"/>
      <c r="E29" s="135"/>
      <c r="F29" s="135"/>
      <c r="G29" s="136"/>
      <c r="H29" s="143">
        <v>28.4</v>
      </c>
      <c r="I29" s="142" t="s">
        <v>274</v>
      </c>
      <c r="J29" s="143">
        <f t="shared" si="0"/>
        <v>21.3</v>
      </c>
      <c r="K29" s="142" t="s">
        <v>274</v>
      </c>
      <c r="L29" s="164"/>
      <c r="M29" s="154"/>
      <c r="N29" s="161"/>
      <c r="O29" s="151"/>
      <c r="P29" s="142" t="s">
        <v>277</v>
      </c>
      <c r="Q29" s="135"/>
      <c r="R29" s="135"/>
      <c r="S29" s="135"/>
      <c r="T29" s="136"/>
      <c r="U29" s="143">
        <v>22.2</v>
      </c>
      <c r="V29" s="142" t="s">
        <v>274</v>
      </c>
      <c r="W29" s="143">
        <f t="shared" si="1"/>
        <v>16.649999999999999</v>
      </c>
      <c r="X29" s="142" t="s">
        <v>274</v>
      </c>
      <c r="Y29" s="164"/>
    </row>
    <row r="30" spans="1:25" ht="12.75" customHeight="1" x14ac:dyDescent="0.15">
      <c r="A30" s="161"/>
      <c r="B30" s="151"/>
      <c r="C30" s="142"/>
      <c r="D30" s="135"/>
      <c r="E30" s="135"/>
      <c r="F30" s="135"/>
      <c r="G30" s="136"/>
      <c r="H30" s="143">
        <v>82.3</v>
      </c>
      <c r="I30" s="142" t="s">
        <v>274</v>
      </c>
      <c r="J30" s="143">
        <f t="shared" si="0"/>
        <v>61.73</v>
      </c>
      <c r="K30" s="142" t="s">
        <v>274</v>
      </c>
      <c r="L30" s="164"/>
      <c r="M30" s="154"/>
      <c r="N30" s="161"/>
      <c r="O30" s="151"/>
      <c r="P30" s="142"/>
      <c r="Q30" s="135"/>
      <c r="R30" s="135"/>
      <c r="S30" s="135"/>
      <c r="T30" s="136"/>
      <c r="U30" s="143">
        <v>84.9</v>
      </c>
      <c r="V30" s="142" t="s">
        <v>274</v>
      </c>
      <c r="W30" s="143">
        <f t="shared" si="1"/>
        <v>63.68</v>
      </c>
      <c r="X30" s="142" t="s">
        <v>274</v>
      </c>
      <c r="Y30" s="164"/>
    </row>
    <row r="31" spans="1:25" ht="12.75" customHeight="1" x14ac:dyDescent="0.15">
      <c r="A31" s="161"/>
      <c r="B31" s="151"/>
      <c r="C31" s="147"/>
      <c r="D31" s="135"/>
      <c r="E31" s="135"/>
      <c r="F31" s="135"/>
      <c r="G31" s="136"/>
      <c r="H31" s="148">
        <v>1.6</v>
      </c>
      <c r="I31" s="147" t="s">
        <v>274</v>
      </c>
      <c r="J31" s="148">
        <f t="shared" si="0"/>
        <v>1.2</v>
      </c>
      <c r="K31" s="147" t="s">
        <v>274</v>
      </c>
      <c r="L31" s="166"/>
      <c r="M31" s="154"/>
      <c r="N31" s="161"/>
      <c r="O31" s="151"/>
      <c r="P31" s="147"/>
      <c r="Q31" s="135"/>
      <c r="R31" s="135"/>
      <c r="S31" s="135"/>
      <c r="T31" s="136"/>
      <c r="U31" s="148">
        <v>1</v>
      </c>
      <c r="V31" s="147" t="s">
        <v>274</v>
      </c>
      <c r="W31" s="148">
        <f t="shared" si="1"/>
        <v>0.75</v>
      </c>
      <c r="X31" s="147" t="s">
        <v>274</v>
      </c>
      <c r="Y31" s="166"/>
    </row>
    <row r="32" spans="1:25" ht="12.75" customHeight="1" x14ac:dyDescent="0.15">
      <c r="A32" s="133">
        <v>6</v>
      </c>
      <c r="B32" s="151" t="s">
        <v>321</v>
      </c>
      <c r="C32" s="134" t="s">
        <v>141</v>
      </c>
      <c r="D32" s="135" t="s">
        <v>322</v>
      </c>
      <c r="E32" s="135" t="s">
        <v>323</v>
      </c>
      <c r="F32" s="135" t="s">
        <v>324</v>
      </c>
      <c r="G32" s="136" t="s">
        <v>325</v>
      </c>
      <c r="H32" s="152">
        <v>642</v>
      </c>
      <c r="I32" s="138" t="s">
        <v>272</v>
      </c>
      <c r="J32" s="137">
        <f>IF(H32="","",H32*0.75)</f>
        <v>481.5</v>
      </c>
      <c r="K32" s="138" t="s">
        <v>272</v>
      </c>
      <c r="L32" s="164"/>
      <c r="M32" s="140"/>
      <c r="N32" s="133">
        <v>21</v>
      </c>
      <c r="O32" s="151" t="s">
        <v>326</v>
      </c>
      <c r="P32" s="160" t="s">
        <v>148</v>
      </c>
      <c r="Q32" s="135" t="s">
        <v>327</v>
      </c>
      <c r="R32" s="135" t="s">
        <v>328</v>
      </c>
      <c r="S32" s="135" t="s">
        <v>329</v>
      </c>
      <c r="T32" s="136" t="s">
        <v>330</v>
      </c>
      <c r="U32" s="152">
        <v>594</v>
      </c>
      <c r="V32" s="138" t="s">
        <v>331</v>
      </c>
      <c r="W32" s="137">
        <f>IF(U32="","",U32*0.75)</f>
        <v>445.5</v>
      </c>
      <c r="X32" s="138" t="s">
        <v>331</v>
      </c>
      <c r="Y32" s="139" t="s">
        <v>332</v>
      </c>
    </row>
    <row r="33" spans="1:25" ht="12.75" customHeight="1" x14ac:dyDescent="0.15">
      <c r="A33" s="167"/>
      <c r="B33" s="151"/>
      <c r="C33" s="142" t="s">
        <v>142</v>
      </c>
      <c r="D33" s="135"/>
      <c r="E33" s="135"/>
      <c r="F33" s="135"/>
      <c r="G33" s="136"/>
      <c r="H33" s="143">
        <v>22.2</v>
      </c>
      <c r="I33" s="142" t="s">
        <v>299</v>
      </c>
      <c r="J33" s="143">
        <f>IF(H33="","",ROUND(H33*0.75,2))</f>
        <v>16.649999999999999</v>
      </c>
      <c r="K33" s="142" t="s">
        <v>299</v>
      </c>
      <c r="L33" s="164"/>
      <c r="M33" s="154"/>
      <c r="N33" s="167"/>
      <c r="O33" s="151"/>
      <c r="P33" s="142" t="s">
        <v>153</v>
      </c>
      <c r="Q33" s="135"/>
      <c r="R33" s="135"/>
      <c r="S33" s="135"/>
      <c r="T33" s="136"/>
      <c r="U33" s="143">
        <v>21.1</v>
      </c>
      <c r="V33" s="142" t="s">
        <v>299</v>
      </c>
      <c r="W33" s="143">
        <f>IF(U33="","",ROUND(U33*0.75,2))</f>
        <v>15.83</v>
      </c>
      <c r="X33" s="142" t="s">
        <v>299</v>
      </c>
      <c r="Y33" s="145" t="s">
        <v>333</v>
      </c>
    </row>
    <row r="34" spans="1:25" ht="12.75" customHeight="1" x14ac:dyDescent="0.15">
      <c r="A34" s="167"/>
      <c r="B34" s="151"/>
      <c r="C34" s="142" t="s">
        <v>277</v>
      </c>
      <c r="D34" s="135"/>
      <c r="E34" s="135"/>
      <c r="F34" s="135"/>
      <c r="G34" s="136"/>
      <c r="H34" s="143">
        <v>22.2</v>
      </c>
      <c r="I34" s="142" t="s">
        <v>299</v>
      </c>
      <c r="J34" s="143">
        <f t="shared" si="0"/>
        <v>16.649999999999999</v>
      </c>
      <c r="K34" s="142" t="s">
        <v>299</v>
      </c>
      <c r="L34" s="164"/>
      <c r="M34" s="154"/>
      <c r="N34" s="167"/>
      <c r="O34" s="151"/>
      <c r="P34" s="142" t="s">
        <v>155</v>
      </c>
      <c r="Q34" s="135"/>
      <c r="R34" s="135"/>
      <c r="S34" s="135"/>
      <c r="T34" s="136"/>
      <c r="U34" s="143">
        <v>15.2</v>
      </c>
      <c r="V34" s="142" t="s">
        <v>299</v>
      </c>
      <c r="W34" s="143">
        <f t="shared" si="1"/>
        <v>11.4</v>
      </c>
      <c r="X34" s="142" t="s">
        <v>299</v>
      </c>
      <c r="Y34" s="145"/>
    </row>
    <row r="35" spans="1:25" ht="12.75" customHeight="1" x14ac:dyDescent="0.15">
      <c r="A35" s="167"/>
      <c r="B35" s="151"/>
      <c r="C35" s="142"/>
      <c r="D35" s="135"/>
      <c r="E35" s="135"/>
      <c r="F35" s="135"/>
      <c r="G35" s="136"/>
      <c r="H35" s="143">
        <v>84.9</v>
      </c>
      <c r="I35" s="142" t="s">
        <v>299</v>
      </c>
      <c r="J35" s="143">
        <f t="shared" si="0"/>
        <v>63.68</v>
      </c>
      <c r="K35" s="142" t="s">
        <v>299</v>
      </c>
      <c r="L35" s="164"/>
      <c r="M35" s="154"/>
      <c r="N35" s="167"/>
      <c r="O35" s="151"/>
      <c r="P35" s="142"/>
      <c r="Q35" s="135"/>
      <c r="R35" s="135"/>
      <c r="S35" s="135"/>
      <c r="T35" s="136"/>
      <c r="U35" s="143">
        <v>91.5</v>
      </c>
      <c r="V35" s="142" t="s">
        <v>299</v>
      </c>
      <c r="W35" s="143">
        <f t="shared" si="1"/>
        <v>68.63</v>
      </c>
      <c r="X35" s="142" t="s">
        <v>299</v>
      </c>
      <c r="Y35" s="145"/>
    </row>
    <row r="36" spans="1:25" ht="12.75" customHeight="1" x14ac:dyDescent="0.15">
      <c r="A36" s="167"/>
      <c r="B36" s="151"/>
      <c r="C36" s="147"/>
      <c r="D36" s="135"/>
      <c r="E36" s="135"/>
      <c r="F36" s="135"/>
      <c r="G36" s="136"/>
      <c r="H36" s="148">
        <v>1</v>
      </c>
      <c r="I36" s="147" t="s">
        <v>299</v>
      </c>
      <c r="J36" s="148">
        <f t="shared" si="0"/>
        <v>0.75</v>
      </c>
      <c r="K36" s="147" t="s">
        <v>299</v>
      </c>
      <c r="L36" s="166"/>
      <c r="M36" s="154"/>
      <c r="N36" s="167"/>
      <c r="O36" s="151"/>
      <c r="P36" s="147"/>
      <c r="Q36" s="135"/>
      <c r="R36" s="135"/>
      <c r="S36" s="135"/>
      <c r="T36" s="136"/>
      <c r="U36" s="148">
        <v>2.5</v>
      </c>
      <c r="V36" s="147" t="s">
        <v>299</v>
      </c>
      <c r="W36" s="148">
        <f t="shared" si="1"/>
        <v>1.88</v>
      </c>
      <c r="X36" s="147" t="s">
        <v>299</v>
      </c>
      <c r="Y36" s="150"/>
    </row>
    <row r="37" spans="1:25" ht="12.75" customHeight="1" x14ac:dyDescent="0.15">
      <c r="A37" s="133">
        <v>7</v>
      </c>
      <c r="B37" s="151" t="s">
        <v>326</v>
      </c>
      <c r="C37" s="160" t="s">
        <v>148</v>
      </c>
      <c r="D37" s="135" t="s">
        <v>334</v>
      </c>
      <c r="E37" s="135" t="s">
        <v>335</v>
      </c>
      <c r="F37" s="135" t="s">
        <v>329</v>
      </c>
      <c r="G37" s="136" t="s">
        <v>330</v>
      </c>
      <c r="H37" s="152">
        <v>594</v>
      </c>
      <c r="I37" s="138" t="s">
        <v>331</v>
      </c>
      <c r="J37" s="137">
        <f>IF(H37="","",H37*0.75)</f>
        <v>445.5</v>
      </c>
      <c r="K37" s="138" t="s">
        <v>331</v>
      </c>
      <c r="L37" s="139" t="s">
        <v>332</v>
      </c>
      <c r="M37" s="140"/>
      <c r="N37" s="133">
        <v>22</v>
      </c>
      <c r="O37" s="151" t="s">
        <v>262</v>
      </c>
      <c r="P37" s="168" t="s">
        <v>162</v>
      </c>
      <c r="Q37" s="135" t="s">
        <v>336</v>
      </c>
      <c r="R37" s="135" t="s">
        <v>337</v>
      </c>
      <c r="S37" s="135" t="s">
        <v>338</v>
      </c>
      <c r="T37" s="136" t="s">
        <v>325</v>
      </c>
      <c r="U37" s="152">
        <v>588</v>
      </c>
      <c r="V37" s="138" t="s">
        <v>272</v>
      </c>
      <c r="W37" s="137">
        <f>IF(U37="","",U37*0.75)</f>
        <v>441</v>
      </c>
      <c r="X37" s="138" t="s">
        <v>272</v>
      </c>
      <c r="Y37" s="139" t="s">
        <v>273</v>
      </c>
    </row>
    <row r="38" spans="1:25" ht="12.75" customHeight="1" x14ac:dyDescent="0.15">
      <c r="A38" s="167"/>
      <c r="B38" s="151"/>
      <c r="C38" s="142" t="s">
        <v>153</v>
      </c>
      <c r="D38" s="135"/>
      <c r="E38" s="135"/>
      <c r="F38" s="135"/>
      <c r="G38" s="136"/>
      <c r="H38" s="143">
        <v>21.1</v>
      </c>
      <c r="I38" s="142" t="s">
        <v>274</v>
      </c>
      <c r="J38" s="143">
        <f>IF(H38="","",ROUND(H38*0.75,2))</f>
        <v>15.83</v>
      </c>
      <c r="K38" s="142" t="s">
        <v>274</v>
      </c>
      <c r="L38" s="145" t="s">
        <v>339</v>
      </c>
      <c r="M38" s="154"/>
      <c r="N38" s="167"/>
      <c r="O38" s="151"/>
      <c r="P38" s="142" t="s">
        <v>165</v>
      </c>
      <c r="Q38" s="135"/>
      <c r="R38" s="135"/>
      <c r="S38" s="135"/>
      <c r="T38" s="136"/>
      <c r="U38" s="143">
        <v>22.6</v>
      </c>
      <c r="V38" s="142" t="s">
        <v>274</v>
      </c>
      <c r="W38" s="143">
        <f>IF(U38="","",ROUND(U38*0.75,2))</f>
        <v>16.95</v>
      </c>
      <c r="X38" s="142" t="s">
        <v>274</v>
      </c>
      <c r="Y38" s="145" t="s">
        <v>340</v>
      </c>
    </row>
    <row r="39" spans="1:25" ht="12.75" customHeight="1" x14ac:dyDescent="0.15">
      <c r="A39" s="167"/>
      <c r="B39" s="151"/>
      <c r="C39" s="142" t="s">
        <v>155</v>
      </c>
      <c r="D39" s="135"/>
      <c r="E39" s="135"/>
      <c r="F39" s="135"/>
      <c r="G39" s="136"/>
      <c r="H39" s="143">
        <v>15.2</v>
      </c>
      <c r="I39" s="142" t="s">
        <v>274</v>
      </c>
      <c r="J39" s="143">
        <f t="shared" si="0"/>
        <v>11.4</v>
      </c>
      <c r="K39" s="142" t="s">
        <v>274</v>
      </c>
      <c r="L39" s="145"/>
      <c r="M39" s="154"/>
      <c r="N39" s="167"/>
      <c r="O39" s="151"/>
      <c r="P39" s="142" t="s">
        <v>277</v>
      </c>
      <c r="Q39" s="135"/>
      <c r="R39" s="135"/>
      <c r="S39" s="135"/>
      <c r="T39" s="136"/>
      <c r="U39" s="143">
        <v>19.2</v>
      </c>
      <c r="V39" s="142" t="s">
        <v>274</v>
      </c>
      <c r="W39" s="143">
        <f t="shared" si="1"/>
        <v>14.4</v>
      </c>
      <c r="X39" s="142" t="s">
        <v>274</v>
      </c>
      <c r="Y39" s="145"/>
    </row>
    <row r="40" spans="1:25" ht="12.75" customHeight="1" x14ac:dyDescent="0.15">
      <c r="A40" s="167"/>
      <c r="B40" s="151"/>
      <c r="C40" s="142"/>
      <c r="D40" s="135"/>
      <c r="E40" s="135"/>
      <c r="F40" s="135"/>
      <c r="G40" s="136"/>
      <c r="H40" s="143">
        <v>91.5</v>
      </c>
      <c r="I40" s="142" t="s">
        <v>274</v>
      </c>
      <c r="J40" s="143">
        <f t="shared" si="0"/>
        <v>68.63</v>
      </c>
      <c r="K40" s="142" t="s">
        <v>274</v>
      </c>
      <c r="L40" s="145"/>
      <c r="M40" s="154"/>
      <c r="N40" s="167"/>
      <c r="O40" s="151"/>
      <c r="P40" s="142"/>
      <c r="Q40" s="135"/>
      <c r="R40" s="135"/>
      <c r="S40" s="135"/>
      <c r="T40" s="136"/>
      <c r="U40" s="143">
        <v>77.900000000000006</v>
      </c>
      <c r="V40" s="142" t="s">
        <v>274</v>
      </c>
      <c r="W40" s="143">
        <f t="shared" si="1"/>
        <v>58.43</v>
      </c>
      <c r="X40" s="142" t="s">
        <v>274</v>
      </c>
      <c r="Y40" s="145"/>
    </row>
    <row r="41" spans="1:25" ht="12.75" customHeight="1" x14ac:dyDescent="0.15">
      <c r="A41" s="167"/>
      <c r="B41" s="151"/>
      <c r="C41" s="147"/>
      <c r="D41" s="135"/>
      <c r="E41" s="135"/>
      <c r="F41" s="135"/>
      <c r="G41" s="136"/>
      <c r="H41" s="148">
        <v>2.5</v>
      </c>
      <c r="I41" s="147" t="s">
        <v>274</v>
      </c>
      <c r="J41" s="148">
        <f t="shared" si="0"/>
        <v>1.88</v>
      </c>
      <c r="K41" s="147" t="s">
        <v>274</v>
      </c>
      <c r="L41" s="150"/>
      <c r="M41" s="154"/>
      <c r="N41" s="167"/>
      <c r="O41" s="151"/>
      <c r="P41" s="147"/>
      <c r="Q41" s="135"/>
      <c r="R41" s="135"/>
      <c r="S41" s="135"/>
      <c r="T41" s="136"/>
      <c r="U41" s="148">
        <v>1.5</v>
      </c>
      <c r="V41" s="147" t="s">
        <v>274</v>
      </c>
      <c r="W41" s="148">
        <f t="shared" si="1"/>
        <v>1.1299999999999999</v>
      </c>
      <c r="X41" s="147" t="s">
        <v>274</v>
      </c>
      <c r="Y41" s="150"/>
    </row>
    <row r="42" spans="1:25" ht="12.75" customHeight="1" x14ac:dyDescent="0.15">
      <c r="A42" s="169">
        <v>8</v>
      </c>
      <c r="B42" s="151" t="s">
        <v>262</v>
      </c>
      <c r="C42" s="168" t="s">
        <v>162</v>
      </c>
      <c r="D42" s="135" t="s">
        <v>336</v>
      </c>
      <c r="E42" s="135" t="s">
        <v>337</v>
      </c>
      <c r="F42" s="135" t="s">
        <v>338</v>
      </c>
      <c r="G42" s="136" t="s">
        <v>325</v>
      </c>
      <c r="H42" s="152">
        <v>588</v>
      </c>
      <c r="I42" s="138" t="s">
        <v>272</v>
      </c>
      <c r="J42" s="137">
        <f>IF(H42="","",H42*0.75)</f>
        <v>441</v>
      </c>
      <c r="K42" s="138" t="s">
        <v>272</v>
      </c>
      <c r="L42" s="139" t="s">
        <v>273</v>
      </c>
      <c r="M42" s="140"/>
      <c r="N42" s="133">
        <v>23</v>
      </c>
      <c r="O42" s="151" t="s">
        <v>56</v>
      </c>
      <c r="P42" s="163" t="s">
        <v>169</v>
      </c>
      <c r="Q42" s="135" t="s">
        <v>341</v>
      </c>
      <c r="R42" s="135" t="s">
        <v>342</v>
      </c>
      <c r="S42" s="135" t="s">
        <v>343</v>
      </c>
      <c r="T42" s="136" t="s">
        <v>344</v>
      </c>
      <c r="U42" s="152">
        <v>633</v>
      </c>
      <c r="V42" s="138" t="s">
        <v>272</v>
      </c>
      <c r="W42" s="137">
        <f>IF(U42="","",U42*0.75)</f>
        <v>474.75</v>
      </c>
      <c r="X42" s="138" t="s">
        <v>272</v>
      </c>
      <c r="Y42" s="139" t="s">
        <v>273</v>
      </c>
    </row>
    <row r="43" spans="1:25" ht="12.75" customHeight="1" x14ac:dyDescent="0.15">
      <c r="A43" s="170"/>
      <c r="B43" s="151"/>
      <c r="C43" s="142" t="s">
        <v>165</v>
      </c>
      <c r="D43" s="135"/>
      <c r="E43" s="135"/>
      <c r="F43" s="135"/>
      <c r="G43" s="136"/>
      <c r="H43" s="143">
        <v>22.6</v>
      </c>
      <c r="I43" s="142" t="s">
        <v>274</v>
      </c>
      <c r="J43" s="143">
        <f>IF(H43="","",ROUND(H43*0.75,2))</f>
        <v>16.95</v>
      </c>
      <c r="K43" s="142" t="s">
        <v>274</v>
      </c>
      <c r="L43" s="145" t="s">
        <v>340</v>
      </c>
      <c r="M43" s="154"/>
      <c r="N43" s="167"/>
      <c r="O43" s="151"/>
      <c r="P43" s="142" t="s">
        <v>172</v>
      </c>
      <c r="Q43" s="135"/>
      <c r="R43" s="135"/>
      <c r="S43" s="135"/>
      <c r="T43" s="136"/>
      <c r="U43" s="143">
        <v>25.8</v>
      </c>
      <c r="V43" s="142" t="s">
        <v>274</v>
      </c>
      <c r="W43" s="143">
        <f>IF(U43="","",ROUND(U43*0.75,2))</f>
        <v>19.350000000000001</v>
      </c>
      <c r="X43" s="142" t="s">
        <v>274</v>
      </c>
      <c r="Y43" s="145" t="s">
        <v>345</v>
      </c>
    </row>
    <row r="44" spans="1:25" ht="12.75" customHeight="1" x14ac:dyDescent="0.15">
      <c r="A44" s="170"/>
      <c r="B44" s="151"/>
      <c r="C44" s="142" t="s">
        <v>277</v>
      </c>
      <c r="D44" s="135"/>
      <c r="E44" s="135"/>
      <c r="F44" s="135"/>
      <c r="G44" s="136"/>
      <c r="H44" s="143">
        <v>19.2</v>
      </c>
      <c r="I44" s="142" t="s">
        <v>274</v>
      </c>
      <c r="J44" s="143">
        <f t="shared" si="0"/>
        <v>14.4</v>
      </c>
      <c r="K44" s="142" t="s">
        <v>274</v>
      </c>
      <c r="L44" s="145"/>
      <c r="M44" s="154"/>
      <c r="N44" s="167"/>
      <c r="O44" s="151"/>
      <c r="P44" s="142" t="s">
        <v>298</v>
      </c>
      <c r="Q44" s="135"/>
      <c r="R44" s="135"/>
      <c r="S44" s="135"/>
      <c r="T44" s="136"/>
      <c r="U44" s="143">
        <v>19.8</v>
      </c>
      <c r="V44" s="142" t="s">
        <v>274</v>
      </c>
      <c r="W44" s="143">
        <f t="shared" si="1"/>
        <v>14.85</v>
      </c>
      <c r="X44" s="142" t="s">
        <v>274</v>
      </c>
      <c r="Y44" s="145"/>
    </row>
    <row r="45" spans="1:25" ht="12.75" customHeight="1" x14ac:dyDescent="0.15">
      <c r="A45" s="170"/>
      <c r="B45" s="151"/>
      <c r="C45" s="142"/>
      <c r="D45" s="135"/>
      <c r="E45" s="135"/>
      <c r="F45" s="135"/>
      <c r="G45" s="136"/>
      <c r="H45" s="143">
        <v>77.900000000000006</v>
      </c>
      <c r="I45" s="142" t="s">
        <v>274</v>
      </c>
      <c r="J45" s="143">
        <f t="shared" si="0"/>
        <v>58.43</v>
      </c>
      <c r="K45" s="142" t="s">
        <v>274</v>
      </c>
      <c r="L45" s="145"/>
      <c r="M45" s="154"/>
      <c r="N45" s="167"/>
      <c r="O45" s="151"/>
      <c r="P45" s="142" t="s">
        <v>115</v>
      </c>
      <c r="Q45" s="135"/>
      <c r="R45" s="135"/>
      <c r="S45" s="135"/>
      <c r="T45" s="136"/>
      <c r="U45" s="143">
        <v>85.9</v>
      </c>
      <c r="V45" s="142" t="s">
        <v>274</v>
      </c>
      <c r="W45" s="143">
        <f t="shared" si="1"/>
        <v>64.430000000000007</v>
      </c>
      <c r="X45" s="142" t="s">
        <v>274</v>
      </c>
      <c r="Y45" s="145"/>
    </row>
    <row r="46" spans="1:25" ht="12.75" customHeight="1" x14ac:dyDescent="0.15">
      <c r="A46" s="170"/>
      <c r="B46" s="151"/>
      <c r="C46" s="147"/>
      <c r="D46" s="135"/>
      <c r="E46" s="135"/>
      <c r="F46" s="135"/>
      <c r="G46" s="136"/>
      <c r="H46" s="148">
        <v>1.5</v>
      </c>
      <c r="I46" s="147" t="s">
        <v>274</v>
      </c>
      <c r="J46" s="148">
        <f t="shared" si="0"/>
        <v>1.1299999999999999</v>
      </c>
      <c r="K46" s="147" t="s">
        <v>274</v>
      </c>
      <c r="L46" s="150"/>
      <c r="M46" s="154"/>
      <c r="N46" s="167"/>
      <c r="O46" s="151"/>
      <c r="P46" s="147"/>
      <c r="Q46" s="135"/>
      <c r="R46" s="135"/>
      <c r="S46" s="135"/>
      <c r="T46" s="136"/>
      <c r="U46" s="148">
        <v>1.8</v>
      </c>
      <c r="V46" s="147" t="s">
        <v>274</v>
      </c>
      <c r="W46" s="148">
        <f t="shared" si="1"/>
        <v>1.35</v>
      </c>
      <c r="X46" s="147" t="s">
        <v>274</v>
      </c>
      <c r="Y46" s="150"/>
    </row>
    <row r="47" spans="1:25" ht="12.75" customHeight="1" x14ac:dyDescent="0.15">
      <c r="A47" s="133">
        <v>9</v>
      </c>
      <c r="B47" s="151" t="s">
        <v>56</v>
      </c>
      <c r="C47" s="163" t="s">
        <v>169</v>
      </c>
      <c r="D47" s="135" t="s">
        <v>341</v>
      </c>
      <c r="E47" s="135" t="s">
        <v>342</v>
      </c>
      <c r="F47" s="135" t="s">
        <v>343</v>
      </c>
      <c r="G47" s="136" t="s">
        <v>344</v>
      </c>
      <c r="H47" s="152">
        <v>633</v>
      </c>
      <c r="I47" s="138" t="s">
        <v>272</v>
      </c>
      <c r="J47" s="137">
        <f>IF(H47="","",H47*0.75)</f>
        <v>474.75</v>
      </c>
      <c r="K47" s="138" t="s">
        <v>272</v>
      </c>
      <c r="L47" s="139" t="s">
        <v>273</v>
      </c>
      <c r="M47" s="140"/>
      <c r="N47" s="133">
        <v>24</v>
      </c>
      <c r="O47" s="151" t="s">
        <v>281</v>
      </c>
      <c r="P47" s="134" t="s">
        <v>346</v>
      </c>
      <c r="Q47" s="135" t="s">
        <v>347</v>
      </c>
      <c r="R47" s="135" t="s">
        <v>348</v>
      </c>
      <c r="S47" s="135" t="s">
        <v>349</v>
      </c>
      <c r="T47" s="171" t="s">
        <v>350</v>
      </c>
      <c r="U47" s="152"/>
      <c r="V47" s="138" t="s">
        <v>331</v>
      </c>
      <c r="W47" s="137" t="str">
        <f>IF(U47="","",U47*0.75)</f>
        <v/>
      </c>
      <c r="X47" s="138" t="s">
        <v>331</v>
      </c>
      <c r="Y47" s="139" t="s">
        <v>332</v>
      </c>
    </row>
    <row r="48" spans="1:25" ht="12.75" customHeight="1" x14ac:dyDescent="0.15">
      <c r="A48" s="167"/>
      <c r="B48" s="151"/>
      <c r="C48" s="142" t="s">
        <v>172</v>
      </c>
      <c r="D48" s="135"/>
      <c r="E48" s="135"/>
      <c r="F48" s="135"/>
      <c r="G48" s="136"/>
      <c r="H48" s="143">
        <v>25.8</v>
      </c>
      <c r="I48" s="142" t="s">
        <v>299</v>
      </c>
      <c r="J48" s="143">
        <f>IF(H48="","",ROUND(H48*0.75,2))</f>
        <v>19.350000000000001</v>
      </c>
      <c r="K48" s="142" t="s">
        <v>299</v>
      </c>
      <c r="L48" s="145" t="s">
        <v>351</v>
      </c>
      <c r="M48" s="154"/>
      <c r="N48" s="167"/>
      <c r="O48" s="151"/>
      <c r="P48" s="142" t="s">
        <v>352</v>
      </c>
      <c r="Q48" s="135"/>
      <c r="R48" s="135"/>
      <c r="S48" s="135"/>
      <c r="T48" s="172"/>
      <c r="U48" s="143"/>
      <c r="V48" s="142" t="s">
        <v>299</v>
      </c>
      <c r="W48" s="143" t="str">
        <f>IF(U48="","",ROUND(U48*0.75,2))</f>
        <v/>
      </c>
      <c r="X48" s="142" t="s">
        <v>299</v>
      </c>
      <c r="Y48" s="145" t="s">
        <v>353</v>
      </c>
    </row>
    <row r="49" spans="1:25" ht="12.75" customHeight="1" x14ac:dyDescent="0.15">
      <c r="A49" s="167"/>
      <c r="B49" s="151"/>
      <c r="C49" s="142" t="s">
        <v>298</v>
      </c>
      <c r="D49" s="135"/>
      <c r="E49" s="135"/>
      <c r="F49" s="135"/>
      <c r="G49" s="136"/>
      <c r="H49" s="143">
        <v>19.8</v>
      </c>
      <c r="I49" s="142" t="s">
        <v>299</v>
      </c>
      <c r="J49" s="143">
        <f t="shared" si="0"/>
        <v>14.85</v>
      </c>
      <c r="K49" s="142" t="s">
        <v>299</v>
      </c>
      <c r="L49" s="145"/>
      <c r="M49" s="154"/>
      <c r="N49" s="167"/>
      <c r="O49" s="151"/>
      <c r="P49" s="142" t="s">
        <v>354</v>
      </c>
      <c r="Q49" s="135"/>
      <c r="R49" s="135"/>
      <c r="S49" s="135"/>
      <c r="T49" s="172"/>
      <c r="U49" s="143"/>
      <c r="V49" s="142" t="s">
        <v>299</v>
      </c>
      <c r="W49" s="143" t="str">
        <f t="shared" si="1"/>
        <v/>
      </c>
      <c r="X49" s="142" t="s">
        <v>299</v>
      </c>
      <c r="Y49" s="145" t="s">
        <v>300</v>
      </c>
    </row>
    <row r="50" spans="1:25" ht="12.75" customHeight="1" x14ac:dyDescent="0.15">
      <c r="A50" s="167"/>
      <c r="B50" s="151"/>
      <c r="C50" s="142" t="s">
        <v>115</v>
      </c>
      <c r="D50" s="135"/>
      <c r="E50" s="135"/>
      <c r="F50" s="135"/>
      <c r="G50" s="136"/>
      <c r="H50" s="143">
        <v>85.9</v>
      </c>
      <c r="I50" s="142" t="s">
        <v>299</v>
      </c>
      <c r="J50" s="143">
        <f t="shared" si="0"/>
        <v>64.430000000000007</v>
      </c>
      <c r="K50" s="142" t="s">
        <v>299</v>
      </c>
      <c r="L50" s="145"/>
      <c r="M50" s="154"/>
      <c r="N50" s="167"/>
      <c r="O50" s="151"/>
      <c r="P50" s="142" t="s">
        <v>355</v>
      </c>
      <c r="Q50" s="135"/>
      <c r="R50" s="135"/>
      <c r="S50" s="135"/>
      <c r="T50" s="172"/>
      <c r="U50" s="143"/>
      <c r="V50" s="142" t="s">
        <v>299</v>
      </c>
      <c r="W50" s="143" t="str">
        <f t="shared" si="1"/>
        <v/>
      </c>
      <c r="X50" s="142" t="s">
        <v>299</v>
      </c>
      <c r="Y50" s="145"/>
    </row>
    <row r="51" spans="1:25" ht="12.75" customHeight="1" x14ac:dyDescent="0.15">
      <c r="A51" s="167"/>
      <c r="B51" s="151"/>
      <c r="C51" s="147"/>
      <c r="D51" s="135"/>
      <c r="E51" s="135"/>
      <c r="F51" s="135"/>
      <c r="G51" s="136"/>
      <c r="H51" s="148">
        <v>1.8</v>
      </c>
      <c r="I51" s="147" t="s">
        <v>299</v>
      </c>
      <c r="J51" s="148">
        <f t="shared" si="0"/>
        <v>1.35</v>
      </c>
      <c r="K51" s="147" t="s">
        <v>299</v>
      </c>
      <c r="L51" s="150"/>
      <c r="M51" s="154"/>
      <c r="N51" s="167"/>
      <c r="O51" s="151"/>
      <c r="P51" s="147"/>
      <c r="Q51" s="135"/>
      <c r="R51" s="135"/>
      <c r="S51" s="135"/>
      <c r="T51" s="173"/>
      <c r="U51" s="148"/>
      <c r="V51" s="147" t="s">
        <v>299</v>
      </c>
      <c r="W51" s="148" t="str">
        <f t="shared" si="1"/>
        <v/>
      </c>
      <c r="X51" s="147" t="s">
        <v>299</v>
      </c>
      <c r="Y51" s="150"/>
    </row>
    <row r="52" spans="1:25" ht="12.75" customHeight="1" x14ac:dyDescent="0.15">
      <c r="A52" s="133">
        <v>10</v>
      </c>
      <c r="B52" s="151" t="s">
        <v>281</v>
      </c>
      <c r="C52" s="134" t="s">
        <v>178</v>
      </c>
      <c r="D52" s="135" t="s">
        <v>356</v>
      </c>
      <c r="E52" s="135" t="s">
        <v>357</v>
      </c>
      <c r="F52" s="135" t="s">
        <v>358</v>
      </c>
      <c r="G52" s="136" t="s">
        <v>359</v>
      </c>
      <c r="H52" s="152">
        <v>546</v>
      </c>
      <c r="I52" s="138" t="s">
        <v>331</v>
      </c>
      <c r="J52" s="137">
        <f>IF(H52="","",H52*0.75)</f>
        <v>409.5</v>
      </c>
      <c r="K52" s="138" t="s">
        <v>331</v>
      </c>
      <c r="L52" s="139" t="s">
        <v>332</v>
      </c>
      <c r="M52" s="140"/>
      <c r="N52" s="133">
        <v>25</v>
      </c>
      <c r="O52" s="151" t="s">
        <v>360</v>
      </c>
      <c r="P52" s="174" t="s">
        <v>184</v>
      </c>
      <c r="Q52" s="135" t="s">
        <v>361</v>
      </c>
      <c r="R52" s="135" t="s">
        <v>362</v>
      </c>
      <c r="S52" s="135" t="s">
        <v>363</v>
      </c>
      <c r="T52" s="136" t="s">
        <v>364</v>
      </c>
      <c r="U52" s="152">
        <v>537</v>
      </c>
      <c r="V52" s="138" t="s">
        <v>331</v>
      </c>
      <c r="W52" s="137">
        <f>IF(U52="","",U52*0.75)</f>
        <v>402.75</v>
      </c>
      <c r="X52" s="138" t="s">
        <v>331</v>
      </c>
      <c r="Y52" s="139" t="s">
        <v>332</v>
      </c>
    </row>
    <row r="53" spans="1:25" ht="12.75" customHeight="1" x14ac:dyDescent="0.15">
      <c r="A53" s="167"/>
      <c r="B53" s="151"/>
      <c r="C53" s="142" t="s">
        <v>180</v>
      </c>
      <c r="D53" s="135"/>
      <c r="E53" s="135"/>
      <c r="F53" s="135"/>
      <c r="G53" s="136"/>
      <c r="H53" s="143">
        <v>23.4</v>
      </c>
      <c r="I53" s="142" t="s">
        <v>299</v>
      </c>
      <c r="J53" s="143">
        <f>IF(H53="","",ROUND(H53*0.75,2))</f>
        <v>17.55</v>
      </c>
      <c r="K53" s="142" t="s">
        <v>299</v>
      </c>
      <c r="L53" s="145" t="s">
        <v>365</v>
      </c>
      <c r="M53" s="154"/>
      <c r="N53" s="167"/>
      <c r="O53" s="151"/>
      <c r="P53" s="142" t="s">
        <v>187</v>
      </c>
      <c r="Q53" s="135"/>
      <c r="R53" s="135"/>
      <c r="S53" s="135"/>
      <c r="T53" s="136"/>
      <c r="U53" s="143">
        <v>19</v>
      </c>
      <c r="V53" s="142" t="s">
        <v>299</v>
      </c>
      <c r="W53" s="143">
        <f>IF(U53="","",ROUND(U53*0.75,2))</f>
        <v>14.25</v>
      </c>
      <c r="X53" s="142" t="s">
        <v>299</v>
      </c>
      <c r="Y53" s="145" t="s">
        <v>315</v>
      </c>
    </row>
    <row r="54" spans="1:25" ht="12.75" customHeight="1" x14ac:dyDescent="0.15">
      <c r="A54" s="167"/>
      <c r="B54" s="151"/>
      <c r="C54" s="142" t="s">
        <v>298</v>
      </c>
      <c r="D54" s="135"/>
      <c r="E54" s="135"/>
      <c r="F54" s="135"/>
      <c r="G54" s="136"/>
      <c r="H54" s="143">
        <v>11.3</v>
      </c>
      <c r="I54" s="142" t="s">
        <v>299</v>
      </c>
      <c r="J54" s="143">
        <f t="shared" si="0"/>
        <v>8.48</v>
      </c>
      <c r="K54" s="142" t="s">
        <v>299</v>
      </c>
      <c r="L54" s="145" t="s">
        <v>366</v>
      </c>
      <c r="M54" s="154"/>
      <c r="N54" s="167"/>
      <c r="O54" s="151"/>
      <c r="P54" s="142" t="s">
        <v>367</v>
      </c>
      <c r="Q54" s="135"/>
      <c r="R54" s="135"/>
      <c r="S54" s="135"/>
      <c r="T54" s="136"/>
      <c r="U54" s="143">
        <v>11.8</v>
      </c>
      <c r="V54" s="142" t="s">
        <v>299</v>
      </c>
      <c r="W54" s="143">
        <f t="shared" si="1"/>
        <v>8.85</v>
      </c>
      <c r="X54" s="142" t="s">
        <v>299</v>
      </c>
      <c r="Y54" s="145" t="s">
        <v>300</v>
      </c>
    </row>
    <row r="55" spans="1:25" ht="12.75" customHeight="1" x14ac:dyDescent="0.15">
      <c r="A55" s="167"/>
      <c r="B55" s="151"/>
      <c r="C55" s="142"/>
      <c r="D55" s="135"/>
      <c r="E55" s="135"/>
      <c r="F55" s="135"/>
      <c r="G55" s="136"/>
      <c r="H55" s="143">
        <v>86.7</v>
      </c>
      <c r="I55" s="142" t="s">
        <v>299</v>
      </c>
      <c r="J55" s="143">
        <f t="shared" si="0"/>
        <v>65.03</v>
      </c>
      <c r="K55" s="142" t="s">
        <v>299</v>
      </c>
      <c r="L55" s="145"/>
      <c r="M55" s="154"/>
      <c r="N55" s="167"/>
      <c r="O55" s="151"/>
      <c r="P55" s="142" t="s">
        <v>368</v>
      </c>
      <c r="Q55" s="135"/>
      <c r="R55" s="135"/>
      <c r="S55" s="135"/>
      <c r="T55" s="136"/>
      <c r="U55" s="143">
        <v>86.7</v>
      </c>
      <c r="V55" s="142" t="s">
        <v>299</v>
      </c>
      <c r="W55" s="143">
        <f t="shared" si="1"/>
        <v>65.03</v>
      </c>
      <c r="X55" s="142" t="s">
        <v>299</v>
      </c>
      <c r="Y55" s="145"/>
    </row>
    <row r="56" spans="1:25" ht="12.75" customHeight="1" x14ac:dyDescent="0.15">
      <c r="A56" s="167"/>
      <c r="B56" s="151"/>
      <c r="C56" s="147"/>
      <c r="D56" s="135"/>
      <c r="E56" s="135"/>
      <c r="F56" s="135"/>
      <c r="G56" s="136"/>
      <c r="H56" s="148">
        <v>1.3</v>
      </c>
      <c r="I56" s="147" t="s">
        <v>299</v>
      </c>
      <c r="J56" s="148">
        <f t="shared" si="0"/>
        <v>0.98</v>
      </c>
      <c r="K56" s="147" t="s">
        <v>299</v>
      </c>
      <c r="L56" s="150"/>
      <c r="M56" s="154"/>
      <c r="N56" s="167"/>
      <c r="O56" s="151"/>
      <c r="P56" s="147"/>
      <c r="Q56" s="135"/>
      <c r="R56" s="135"/>
      <c r="S56" s="135"/>
      <c r="T56" s="136"/>
      <c r="U56" s="148">
        <v>1.4</v>
      </c>
      <c r="V56" s="147" t="s">
        <v>299</v>
      </c>
      <c r="W56" s="148">
        <f t="shared" si="1"/>
        <v>1.05</v>
      </c>
      <c r="X56" s="147" t="s">
        <v>299</v>
      </c>
      <c r="Y56" s="150"/>
    </row>
    <row r="57" spans="1:25" ht="12.75" customHeight="1" x14ac:dyDescent="0.15">
      <c r="A57" s="133">
        <v>11</v>
      </c>
      <c r="B57" s="151" t="s">
        <v>360</v>
      </c>
      <c r="C57" s="174" t="s">
        <v>184</v>
      </c>
      <c r="D57" s="135" t="s">
        <v>361</v>
      </c>
      <c r="E57" s="135" t="s">
        <v>362</v>
      </c>
      <c r="F57" s="135" t="s">
        <v>369</v>
      </c>
      <c r="G57" s="136" t="s">
        <v>364</v>
      </c>
      <c r="H57" s="152">
        <v>546</v>
      </c>
      <c r="I57" s="138" t="s">
        <v>331</v>
      </c>
      <c r="J57" s="137">
        <f>IF(H57="","",H57*0.75)</f>
        <v>409.5</v>
      </c>
      <c r="K57" s="138" t="s">
        <v>331</v>
      </c>
      <c r="L57" s="164"/>
      <c r="M57" s="140"/>
      <c r="N57" s="133">
        <v>26</v>
      </c>
      <c r="O57" s="151" t="s">
        <v>309</v>
      </c>
      <c r="P57" s="160" t="s">
        <v>193</v>
      </c>
      <c r="Q57" s="135" t="s">
        <v>370</v>
      </c>
      <c r="R57" s="135" t="s">
        <v>371</v>
      </c>
      <c r="S57" s="135" t="s">
        <v>372</v>
      </c>
      <c r="T57" s="136" t="s">
        <v>373</v>
      </c>
      <c r="U57" s="152">
        <v>590</v>
      </c>
      <c r="V57" s="138" t="s">
        <v>331</v>
      </c>
      <c r="W57" s="137">
        <f>IF(U57="","",U57*0.75)</f>
        <v>442.5</v>
      </c>
      <c r="X57" s="138" t="s">
        <v>331</v>
      </c>
      <c r="Y57" s="164"/>
    </row>
    <row r="58" spans="1:25" ht="12.75" customHeight="1" x14ac:dyDescent="0.15">
      <c r="A58" s="167"/>
      <c r="B58" s="151"/>
      <c r="C58" s="142" t="s">
        <v>187</v>
      </c>
      <c r="D58" s="135"/>
      <c r="E58" s="135"/>
      <c r="F58" s="135"/>
      <c r="G58" s="136"/>
      <c r="H58" s="143">
        <v>19.100000000000001</v>
      </c>
      <c r="I58" s="142" t="s">
        <v>299</v>
      </c>
      <c r="J58" s="143">
        <f>IF(H58="","",ROUND(H58*0.75,2))</f>
        <v>14.33</v>
      </c>
      <c r="K58" s="142" t="s">
        <v>299</v>
      </c>
      <c r="L58" s="164"/>
      <c r="M58" s="154"/>
      <c r="N58" s="167"/>
      <c r="O58" s="151"/>
      <c r="P58" s="142" t="s">
        <v>194</v>
      </c>
      <c r="Q58" s="135"/>
      <c r="R58" s="135"/>
      <c r="S58" s="135"/>
      <c r="T58" s="136"/>
      <c r="U58" s="143">
        <v>20.2</v>
      </c>
      <c r="V58" s="142" t="s">
        <v>299</v>
      </c>
      <c r="W58" s="143">
        <f>IF(U58="","",ROUND(U58*0.75,2))</f>
        <v>15.15</v>
      </c>
      <c r="X58" s="142" t="s">
        <v>299</v>
      </c>
      <c r="Y58" s="164"/>
    </row>
    <row r="59" spans="1:25" ht="12.75" customHeight="1" x14ac:dyDescent="0.15">
      <c r="A59" s="167"/>
      <c r="B59" s="151"/>
      <c r="C59" s="142" t="s">
        <v>367</v>
      </c>
      <c r="D59" s="135"/>
      <c r="E59" s="135"/>
      <c r="F59" s="135"/>
      <c r="G59" s="136"/>
      <c r="H59" s="143">
        <v>11.8</v>
      </c>
      <c r="I59" s="142" t="s">
        <v>299</v>
      </c>
      <c r="J59" s="143">
        <f t="shared" si="0"/>
        <v>8.85</v>
      </c>
      <c r="K59" s="142" t="s">
        <v>299</v>
      </c>
      <c r="L59" s="164"/>
      <c r="M59" s="154"/>
      <c r="N59" s="167"/>
      <c r="O59" s="151"/>
      <c r="P59" s="142" t="s">
        <v>195</v>
      </c>
      <c r="Q59" s="135"/>
      <c r="R59" s="135"/>
      <c r="S59" s="135"/>
      <c r="T59" s="136"/>
      <c r="U59" s="143">
        <v>14.2</v>
      </c>
      <c r="V59" s="142" t="s">
        <v>299</v>
      </c>
      <c r="W59" s="143">
        <f t="shared" si="1"/>
        <v>10.65</v>
      </c>
      <c r="X59" s="142" t="s">
        <v>299</v>
      </c>
      <c r="Y59" s="164"/>
    </row>
    <row r="60" spans="1:25" ht="12.75" customHeight="1" x14ac:dyDescent="0.15">
      <c r="A60" s="167"/>
      <c r="B60" s="151"/>
      <c r="C60" s="142" t="s">
        <v>374</v>
      </c>
      <c r="D60" s="135"/>
      <c r="E60" s="135"/>
      <c r="F60" s="135"/>
      <c r="G60" s="136"/>
      <c r="H60" s="143">
        <v>88.7</v>
      </c>
      <c r="I60" s="142" t="s">
        <v>299</v>
      </c>
      <c r="J60" s="143">
        <f t="shared" si="0"/>
        <v>66.53</v>
      </c>
      <c r="K60" s="142" t="s">
        <v>299</v>
      </c>
      <c r="L60" s="164"/>
      <c r="M60" s="154"/>
      <c r="N60" s="167"/>
      <c r="O60" s="151"/>
      <c r="P60" s="142"/>
      <c r="Q60" s="135"/>
      <c r="R60" s="135"/>
      <c r="S60" s="135"/>
      <c r="T60" s="136"/>
      <c r="U60" s="143">
        <v>92.5</v>
      </c>
      <c r="V60" s="142" t="s">
        <v>299</v>
      </c>
      <c r="W60" s="143">
        <f t="shared" si="1"/>
        <v>69.38</v>
      </c>
      <c r="X60" s="142" t="s">
        <v>299</v>
      </c>
      <c r="Y60" s="164"/>
    </row>
    <row r="61" spans="1:25" ht="12.75" customHeight="1" x14ac:dyDescent="0.15">
      <c r="A61" s="167"/>
      <c r="B61" s="151"/>
      <c r="C61" s="147"/>
      <c r="D61" s="135"/>
      <c r="E61" s="135"/>
      <c r="F61" s="135"/>
      <c r="G61" s="136"/>
      <c r="H61" s="148">
        <v>1.4</v>
      </c>
      <c r="I61" s="147" t="s">
        <v>299</v>
      </c>
      <c r="J61" s="148">
        <f t="shared" si="0"/>
        <v>1.05</v>
      </c>
      <c r="K61" s="147" t="s">
        <v>299</v>
      </c>
      <c r="L61" s="166"/>
      <c r="M61" s="154"/>
      <c r="N61" s="167"/>
      <c r="O61" s="151"/>
      <c r="P61" s="147"/>
      <c r="Q61" s="135"/>
      <c r="R61" s="135"/>
      <c r="S61" s="135"/>
      <c r="T61" s="136"/>
      <c r="U61" s="148">
        <v>3.3</v>
      </c>
      <c r="V61" s="147" t="s">
        <v>299</v>
      </c>
      <c r="W61" s="148">
        <f t="shared" si="1"/>
        <v>2.48</v>
      </c>
      <c r="X61" s="147" t="s">
        <v>299</v>
      </c>
      <c r="Y61" s="166"/>
    </row>
    <row r="62" spans="1:25" ht="12.75" customHeight="1" x14ac:dyDescent="0.15">
      <c r="A62" s="133">
        <v>12</v>
      </c>
      <c r="B62" s="151" t="s">
        <v>309</v>
      </c>
      <c r="C62" s="175" t="s">
        <v>193</v>
      </c>
      <c r="D62" s="135" t="s">
        <v>370</v>
      </c>
      <c r="E62" s="135" t="s">
        <v>371</v>
      </c>
      <c r="F62" s="135" t="s">
        <v>372</v>
      </c>
      <c r="G62" s="136" t="s">
        <v>373</v>
      </c>
      <c r="H62" s="152">
        <v>590</v>
      </c>
      <c r="I62" s="138" t="s">
        <v>331</v>
      </c>
      <c r="J62" s="137">
        <f>IF(H62="","",H62*0.75)</f>
        <v>442.5</v>
      </c>
      <c r="K62" s="138" t="s">
        <v>331</v>
      </c>
      <c r="L62" s="164"/>
      <c r="M62" s="140"/>
      <c r="N62" s="133">
        <v>27</v>
      </c>
      <c r="O62" s="151" t="s">
        <v>321</v>
      </c>
      <c r="P62" s="163" t="s">
        <v>198</v>
      </c>
      <c r="Q62" s="135" t="s">
        <v>375</v>
      </c>
      <c r="R62" s="135" t="s">
        <v>376</v>
      </c>
      <c r="S62" s="135" t="s">
        <v>377</v>
      </c>
      <c r="T62" s="136" t="s">
        <v>378</v>
      </c>
      <c r="U62" s="152">
        <v>557</v>
      </c>
      <c r="V62" s="138" t="s">
        <v>331</v>
      </c>
      <c r="W62" s="137">
        <f>IF(U62="","",U62*0.75)</f>
        <v>417.75</v>
      </c>
      <c r="X62" s="138" t="s">
        <v>331</v>
      </c>
      <c r="Y62" s="164"/>
    </row>
    <row r="63" spans="1:25" ht="12.75" customHeight="1" x14ac:dyDescent="0.15">
      <c r="A63" s="167"/>
      <c r="B63" s="151"/>
      <c r="C63" s="142" t="s">
        <v>194</v>
      </c>
      <c r="D63" s="135"/>
      <c r="E63" s="135"/>
      <c r="F63" s="135"/>
      <c r="G63" s="136"/>
      <c r="H63" s="143">
        <v>20.2</v>
      </c>
      <c r="I63" s="142" t="s">
        <v>299</v>
      </c>
      <c r="J63" s="143">
        <f>IF(H63="","",ROUND(H63*0.75,2))</f>
        <v>15.15</v>
      </c>
      <c r="K63" s="142" t="s">
        <v>299</v>
      </c>
      <c r="L63" s="164"/>
      <c r="M63" s="154"/>
      <c r="N63" s="167"/>
      <c r="O63" s="151"/>
      <c r="P63" s="142" t="s">
        <v>200</v>
      </c>
      <c r="Q63" s="135"/>
      <c r="R63" s="135"/>
      <c r="S63" s="135"/>
      <c r="T63" s="136"/>
      <c r="U63" s="143">
        <v>23.9</v>
      </c>
      <c r="V63" s="142" t="s">
        <v>299</v>
      </c>
      <c r="W63" s="143">
        <f>IF(U63="","",ROUND(U63*0.75,2))</f>
        <v>17.93</v>
      </c>
      <c r="X63" s="142" t="s">
        <v>299</v>
      </c>
      <c r="Y63" s="164"/>
    </row>
    <row r="64" spans="1:25" ht="12.75" customHeight="1" x14ac:dyDescent="0.15">
      <c r="A64" s="167"/>
      <c r="B64" s="151"/>
      <c r="C64" s="142" t="s">
        <v>195</v>
      </c>
      <c r="D64" s="135"/>
      <c r="E64" s="135"/>
      <c r="F64" s="135"/>
      <c r="G64" s="136"/>
      <c r="H64" s="143">
        <v>14.2</v>
      </c>
      <c r="I64" s="142" t="s">
        <v>299</v>
      </c>
      <c r="J64" s="143">
        <f t="shared" si="0"/>
        <v>10.65</v>
      </c>
      <c r="K64" s="142" t="s">
        <v>299</v>
      </c>
      <c r="L64" s="164"/>
      <c r="M64" s="154"/>
      <c r="N64" s="167"/>
      <c r="O64" s="151"/>
      <c r="P64" s="142" t="s">
        <v>298</v>
      </c>
      <c r="Q64" s="135"/>
      <c r="R64" s="135"/>
      <c r="S64" s="135"/>
      <c r="T64" s="136"/>
      <c r="U64" s="143">
        <v>13.5</v>
      </c>
      <c r="V64" s="142" t="s">
        <v>299</v>
      </c>
      <c r="W64" s="143">
        <f t="shared" si="1"/>
        <v>10.130000000000001</v>
      </c>
      <c r="X64" s="142" t="s">
        <v>299</v>
      </c>
      <c r="Y64" s="164"/>
    </row>
    <row r="65" spans="1:25" ht="12.75" customHeight="1" x14ac:dyDescent="0.15">
      <c r="A65" s="167"/>
      <c r="B65" s="151"/>
      <c r="C65" s="142"/>
      <c r="D65" s="135"/>
      <c r="E65" s="135"/>
      <c r="F65" s="135"/>
      <c r="G65" s="136"/>
      <c r="H65" s="143">
        <v>92.6</v>
      </c>
      <c r="I65" s="142" t="s">
        <v>299</v>
      </c>
      <c r="J65" s="143">
        <f t="shared" si="0"/>
        <v>69.45</v>
      </c>
      <c r="K65" s="142" t="s">
        <v>299</v>
      </c>
      <c r="L65" s="164"/>
      <c r="M65" s="154"/>
      <c r="N65" s="167"/>
      <c r="O65" s="151"/>
      <c r="P65" s="142"/>
      <c r="Q65" s="135"/>
      <c r="R65" s="135"/>
      <c r="S65" s="135"/>
      <c r="T65" s="136"/>
      <c r="U65" s="143">
        <v>83.3</v>
      </c>
      <c r="V65" s="142" t="s">
        <v>299</v>
      </c>
      <c r="W65" s="143">
        <f t="shared" si="1"/>
        <v>62.48</v>
      </c>
      <c r="X65" s="142" t="s">
        <v>299</v>
      </c>
      <c r="Y65" s="164"/>
    </row>
    <row r="66" spans="1:25" ht="12.75" customHeight="1" x14ac:dyDescent="0.15">
      <c r="A66" s="167"/>
      <c r="B66" s="151"/>
      <c r="C66" s="147"/>
      <c r="D66" s="135"/>
      <c r="E66" s="135"/>
      <c r="F66" s="135"/>
      <c r="G66" s="136"/>
      <c r="H66" s="148">
        <v>3.3</v>
      </c>
      <c r="I66" s="147" t="s">
        <v>299</v>
      </c>
      <c r="J66" s="148">
        <f t="shared" si="0"/>
        <v>2.48</v>
      </c>
      <c r="K66" s="147" t="s">
        <v>299</v>
      </c>
      <c r="L66" s="166"/>
      <c r="M66" s="154"/>
      <c r="N66" s="167"/>
      <c r="O66" s="151"/>
      <c r="P66" s="147"/>
      <c r="Q66" s="135"/>
      <c r="R66" s="135"/>
      <c r="S66" s="135"/>
      <c r="T66" s="136"/>
      <c r="U66" s="148">
        <v>2</v>
      </c>
      <c r="V66" s="147" t="s">
        <v>299</v>
      </c>
      <c r="W66" s="148">
        <f t="shared" si="1"/>
        <v>1.5</v>
      </c>
      <c r="X66" s="147" t="s">
        <v>299</v>
      </c>
      <c r="Y66" s="166"/>
    </row>
    <row r="67" spans="1:25" ht="12.75" customHeight="1" x14ac:dyDescent="0.15">
      <c r="A67" s="133">
        <v>13</v>
      </c>
      <c r="B67" s="151" t="s">
        <v>321</v>
      </c>
      <c r="C67" s="163" t="s">
        <v>198</v>
      </c>
      <c r="D67" s="135" t="s">
        <v>375</v>
      </c>
      <c r="E67" s="135" t="s">
        <v>376</v>
      </c>
      <c r="F67" s="135" t="s">
        <v>377</v>
      </c>
      <c r="G67" s="136" t="s">
        <v>378</v>
      </c>
      <c r="H67" s="152">
        <v>558</v>
      </c>
      <c r="I67" s="138" t="s">
        <v>331</v>
      </c>
      <c r="J67" s="137">
        <f>IF(H67="","",H67*0.75)</f>
        <v>418.5</v>
      </c>
      <c r="K67" s="138" t="s">
        <v>331</v>
      </c>
      <c r="L67" s="164"/>
      <c r="M67" s="140"/>
      <c r="N67" s="133">
        <v>28</v>
      </c>
      <c r="O67" s="151" t="s">
        <v>326</v>
      </c>
      <c r="P67" s="176" t="s">
        <v>202</v>
      </c>
      <c r="Q67" s="135" t="s">
        <v>379</v>
      </c>
      <c r="R67" s="135" t="s">
        <v>380</v>
      </c>
      <c r="S67" s="135" t="s">
        <v>381</v>
      </c>
      <c r="T67" s="136" t="s">
        <v>382</v>
      </c>
      <c r="U67" s="152">
        <v>565</v>
      </c>
      <c r="V67" s="138" t="s">
        <v>331</v>
      </c>
      <c r="W67" s="137">
        <f>IF(U67="","",U67*0.75)</f>
        <v>423.75</v>
      </c>
      <c r="X67" s="138" t="s">
        <v>331</v>
      </c>
      <c r="Y67" s="139" t="s">
        <v>332</v>
      </c>
    </row>
    <row r="68" spans="1:25" ht="12.75" customHeight="1" x14ac:dyDescent="0.15">
      <c r="A68" s="167"/>
      <c r="B68" s="151"/>
      <c r="C68" s="142" t="s">
        <v>200</v>
      </c>
      <c r="D68" s="135"/>
      <c r="E68" s="135"/>
      <c r="F68" s="135"/>
      <c r="G68" s="136"/>
      <c r="H68" s="143">
        <v>23.9</v>
      </c>
      <c r="I68" s="142" t="s">
        <v>299</v>
      </c>
      <c r="J68" s="143">
        <f>IF(H68="","",ROUND(H68*0.75,2))</f>
        <v>17.93</v>
      </c>
      <c r="K68" s="142" t="s">
        <v>299</v>
      </c>
      <c r="L68" s="164"/>
      <c r="M68" s="154"/>
      <c r="N68" s="167"/>
      <c r="O68" s="151"/>
      <c r="P68" s="142" t="s">
        <v>205</v>
      </c>
      <c r="Q68" s="135"/>
      <c r="R68" s="135"/>
      <c r="S68" s="135"/>
      <c r="T68" s="136"/>
      <c r="U68" s="143">
        <v>25.7</v>
      </c>
      <c r="V68" s="142" t="s">
        <v>299</v>
      </c>
      <c r="W68" s="143">
        <f>IF(U68="","",ROUND(U68*0.75,2))</f>
        <v>19.28</v>
      </c>
      <c r="X68" s="142" t="s">
        <v>299</v>
      </c>
      <c r="Y68" s="145" t="s">
        <v>383</v>
      </c>
    </row>
    <row r="69" spans="1:25" ht="12.75" customHeight="1" x14ac:dyDescent="0.15">
      <c r="A69" s="167"/>
      <c r="B69" s="151"/>
      <c r="C69" s="142" t="s">
        <v>298</v>
      </c>
      <c r="D69" s="135"/>
      <c r="E69" s="135"/>
      <c r="F69" s="135"/>
      <c r="G69" s="136"/>
      <c r="H69" s="143">
        <v>13.5</v>
      </c>
      <c r="I69" s="142" t="s">
        <v>299</v>
      </c>
      <c r="J69" s="143">
        <f t="shared" si="0"/>
        <v>10.130000000000001</v>
      </c>
      <c r="K69" s="142" t="s">
        <v>299</v>
      </c>
      <c r="L69" s="164"/>
      <c r="M69" s="154"/>
      <c r="N69" s="167"/>
      <c r="O69" s="151"/>
      <c r="P69" s="142" t="s">
        <v>384</v>
      </c>
      <c r="Q69" s="135"/>
      <c r="R69" s="135"/>
      <c r="S69" s="135"/>
      <c r="T69" s="136"/>
      <c r="U69" s="143">
        <v>14.8</v>
      </c>
      <c r="V69" s="142" t="s">
        <v>299</v>
      </c>
      <c r="W69" s="143">
        <f t="shared" si="1"/>
        <v>11.1</v>
      </c>
      <c r="X69" s="142" t="s">
        <v>299</v>
      </c>
      <c r="Y69" s="145"/>
    </row>
    <row r="70" spans="1:25" ht="12.75" customHeight="1" x14ac:dyDescent="0.15">
      <c r="A70" s="167"/>
      <c r="B70" s="151"/>
      <c r="C70" s="142"/>
      <c r="D70" s="135"/>
      <c r="E70" s="135"/>
      <c r="F70" s="135"/>
      <c r="G70" s="136"/>
      <c r="H70" s="143">
        <v>83.3</v>
      </c>
      <c r="I70" s="142" t="s">
        <v>299</v>
      </c>
      <c r="J70" s="143">
        <f t="shared" si="0"/>
        <v>62.48</v>
      </c>
      <c r="K70" s="142" t="s">
        <v>299</v>
      </c>
      <c r="L70" s="164"/>
      <c r="M70" s="154"/>
      <c r="N70" s="167"/>
      <c r="O70" s="151"/>
      <c r="P70" s="142" t="s">
        <v>155</v>
      </c>
      <c r="Q70" s="135"/>
      <c r="R70" s="135"/>
      <c r="S70" s="135"/>
      <c r="T70" s="136"/>
      <c r="U70" s="143">
        <v>80.7</v>
      </c>
      <c r="V70" s="142" t="s">
        <v>299</v>
      </c>
      <c r="W70" s="143">
        <f t="shared" si="1"/>
        <v>60.53</v>
      </c>
      <c r="X70" s="142" t="s">
        <v>299</v>
      </c>
      <c r="Y70" s="145"/>
    </row>
    <row r="71" spans="1:25" ht="12.75" customHeight="1" x14ac:dyDescent="0.15">
      <c r="A71" s="167"/>
      <c r="B71" s="151"/>
      <c r="C71" s="147"/>
      <c r="D71" s="135"/>
      <c r="E71" s="135"/>
      <c r="F71" s="135"/>
      <c r="G71" s="136"/>
      <c r="H71" s="148">
        <v>2</v>
      </c>
      <c r="I71" s="147" t="s">
        <v>299</v>
      </c>
      <c r="J71" s="148">
        <f t="shared" si="0"/>
        <v>1.5</v>
      </c>
      <c r="K71" s="147" t="s">
        <v>299</v>
      </c>
      <c r="L71" s="166"/>
      <c r="M71" s="154"/>
      <c r="N71" s="167"/>
      <c r="O71" s="151"/>
      <c r="P71" s="147"/>
      <c r="Q71" s="135"/>
      <c r="R71" s="135"/>
      <c r="S71" s="135"/>
      <c r="T71" s="136"/>
      <c r="U71" s="148">
        <v>1.4</v>
      </c>
      <c r="V71" s="147" t="s">
        <v>299</v>
      </c>
      <c r="W71" s="148">
        <f t="shared" si="1"/>
        <v>1.05</v>
      </c>
      <c r="X71" s="147" t="s">
        <v>299</v>
      </c>
      <c r="Y71" s="150"/>
    </row>
    <row r="72" spans="1:25" ht="12.75" customHeight="1" x14ac:dyDescent="0.15">
      <c r="A72" s="133">
        <v>14</v>
      </c>
      <c r="B72" s="151" t="s">
        <v>326</v>
      </c>
      <c r="C72" s="176" t="s">
        <v>202</v>
      </c>
      <c r="D72" s="135" t="s">
        <v>385</v>
      </c>
      <c r="E72" s="135" t="s">
        <v>386</v>
      </c>
      <c r="F72" s="135" t="s">
        <v>387</v>
      </c>
      <c r="G72" s="136" t="s">
        <v>382</v>
      </c>
      <c r="H72" s="152">
        <v>587</v>
      </c>
      <c r="I72" s="138" t="s">
        <v>331</v>
      </c>
      <c r="J72" s="137">
        <f>IF(H72="","",H72*0.75)</f>
        <v>440.25</v>
      </c>
      <c r="K72" s="138" t="s">
        <v>331</v>
      </c>
      <c r="L72" s="139" t="s">
        <v>332</v>
      </c>
      <c r="M72" s="140"/>
      <c r="N72" s="133">
        <v>29</v>
      </c>
      <c r="O72" s="151" t="s">
        <v>262</v>
      </c>
      <c r="P72" s="134" t="s">
        <v>263</v>
      </c>
      <c r="Q72" s="135" t="s">
        <v>388</v>
      </c>
      <c r="R72" s="135" t="s">
        <v>389</v>
      </c>
      <c r="S72" s="135" t="s">
        <v>390</v>
      </c>
      <c r="T72" s="136" t="s">
        <v>359</v>
      </c>
      <c r="U72" s="152">
        <v>537</v>
      </c>
      <c r="V72" s="138" t="s">
        <v>331</v>
      </c>
      <c r="W72" s="137">
        <f>IF(U72="","",U72*0.75)</f>
        <v>402.75</v>
      </c>
      <c r="X72" s="138" t="s">
        <v>331</v>
      </c>
      <c r="Y72" s="139" t="s">
        <v>332</v>
      </c>
    </row>
    <row r="73" spans="1:25" ht="12.75" customHeight="1" x14ac:dyDescent="0.15">
      <c r="A73" s="167"/>
      <c r="B73" s="151"/>
      <c r="C73" s="142" t="s">
        <v>205</v>
      </c>
      <c r="D73" s="155"/>
      <c r="E73" s="155"/>
      <c r="F73" s="155"/>
      <c r="G73" s="177"/>
      <c r="H73" s="143">
        <v>25.6</v>
      </c>
      <c r="I73" s="142" t="s">
        <v>299</v>
      </c>
      <c r="J73" s="143">
        <f>IF(H73="","",ROUND(H73*0.75,2))</f>
        <v>19.2</v>
      </c>
      <c r="K73" s="142" t="s">
        <v>299</v>
      </c>
      <c r="L73" s="145" t="s">
        <v>391</v>
      </c>
      <c r="M73" s="154"/>
      <c r="N73" s="167"/>
      <c r="O73" s="151"/>
      <c r="P73" s="142" t="s">
        <v>40</v>
      </c>
      <c r="Q73" s="155"/>
      <c r="R73" s="155"/>
      <c r="S73" s="155"/>
      <c r="T73" s="177"/>
      <c r="U73" s="143">
        <v>18.3</v>
      </c>
      <c r="V73" s="142" t="s">
        <v>299</v>
      </c>
      <c r="W73" s="143">
        <f>IF(U73="","",ROUND(U73*0.75,2))</f>
        <v>13.73</v>
      </c>
      <c r="X73" s="142" t="s">
        <v>299</v>
      </c>
      <c r="Y73" s="145" t="s">
        <v>392</v>
      </c>
    </row>
    <row r="74" spans="1:25" ht="12.75" customHeight="1" x14ac:dyDescent="0.15">
      <c r="A74" s="167"/>
      <c r="B74" s="151"/>
      <c r="C74" s="142" t="s">
        <v>384</v>
      </c>
      <c r="D74" s="155"/>
      <c r="E74" s="155"/>
      <c r="F74" s="155"/>
      <c r="G74" s="177"/>
      <c r="H74" s="143">
        <v>14.7</v>
      </c>
      <c r="I74" s="142" t="s">
        <v>299</v>
      </c>
      <c r="J74" s="143">
        <f t="shared" si="0"/>
        <v>11.03</v>
      </c>
      <c r="K74" s="142" t="s">
        <v>299</v>
      </c>
      <c r="L74" s="145" t="s">
        <v>300</v>
      </c>
      <c r="M74" s="154"/>
      <c r="N74" s="167"/>
      <c r="O74" s="151"/>
      <c r="P74" s="142" t="s">
        <v>277</v>
      </c>
      <c r="Q74" s="155"/>
      <c r="R74" s="155"/>
      <c r="S74" s="155"/>
      <c r="T74" s="177"/>
      <c r="U74" s="143">
        <v>14.1</v>
      </c>
      <c r="V74" s="142" t="s">
        <v>299</v>
      </c>
      <c r="W74" s="143">
        <f t="shared" si="1"/>
        <v>10.58</v>
      </c>
      <c r="X74" s="142" t="s">
        <v>299</v>
      </c>
      <c r="Y74" s="145" t="s">
        <v>300</v>
      </c>
    </row>
    <row r="75" spans="1:25" ht="12.75" customHeight="1" x14ac:dyDescent="0.15">
      <c r="A75" s="167"/>
      <c r="B75" s="151"/>
      <c r="C75" s="142" t="s">
        <v>208</v>
      </c>
      <c r="D75" s="155"/>
      <c r="E75" s="155"/>
      <c r="F75" s="155"/>
      <c r="G75" s="177"/>
      <c r="H75" s="143">
        <v>87.7</v>
      </c>
      <c r="I75" s="142" t="s">
        <v>299</v>
      </c>
      <c r="J75" s="143">
        <f t="shared" si="0"/>
        <v>65.78</v>
      </c>
      <c r="K75" s="142" t="s">
        <v>299</v>
      </c>
      <c r="L75" s="145"/>
      <c r="M75" s="154"/>
      <c r="N75" s="167"/>
      <c r="O75" s="151"/>
      <c r="P75" s="142"/>
      <c r="Q75" s="155"/>
      <c r="R75" s="155"/>
      <c r="S75" s="155"/>
      <c r="T75" s="177"/>
      <c r="U75" s="143">
        <v>83</v>
      </c>
      <c r="V75" s="142" t="s">
        <v>299</v>
      </c>
      <c r="W75" s="143">
        <f t="shared" si="1"/>
        <v>62.25</v>
      </c>
      <c r="X75" s="142" t="s">
        <v>299</v>
      </c>
      <c r="Y75" s="145"/>
    </row>
    <row r="76" spans="1:25" ht="12.75" customHeight="1" x14ac:dyDescent="0.15">
      <c r="A76" s="167"/>
      <c r="B76" s="151"/>
      <c r="C76" s="147"/>
      <c r="D76" s="155"/>
      <c r="E76" s="155"/>
      <c r="F76" s="155"/>
      <c r="G76" s="177"/>
      <c r="H76" s="148">
        <v>1.2</v>
      </c>
      <c r="I76" s="147" t="s">
        <v>299</v>
      </c>
      <c r="J76" s="148">
        <f t="shared" si="0"/>
        <v>0.9</v>
      </c>
      <c r="K76" s="147" t="s">
        <v>299</v>
      </c>
      <c r="L76" s="150"/>
      <c r="M76" s="154"/>
      <c r="N76" s="167"/>
      <c r="O76" s="151"/>
      <c r="P76" s="147"/>
      <c r="Q76" s="155"/>
      <c r="R76" s="155"/>
      <c r="S76" s="155"/>
      <c r="T76" s="177"/>
      <c r="U76" s="148">
        <v>1.1000000000000001</v>
      </c>
      <c r="V76" s="147" t="s">
        <v>299</v>
      </c>
      <c r="W76" s="148">
        <f t="shared" si="1"/>
        <v>0.83</v>
      </c>
      <c r="X76" s="147" t="s">
        <v>299</v>
      </c>
      <c r="Y76" s="150"/>
    </row>
    <row r="77" spans="1:25" ht="12.75" customHeight="1" x14ac:dyDescent="0.15">
      <c r="A77" s="133">
        <v>15</v>
      </c>
      <c r="B77" s="133" t="s">
        <v>262</v>
      </c>
      <c r="C77" s="134" t="s">
        <v>263</v>
      </c>
      <c r="D77" s="135" t="s">
        <v>388</v>
      </c>
      <c r="E77" s="135" t="s">
        <v>389</v>
      </c>
      <c r="F77" s="135" t="s">
        <v>393</v>
      </c>
      <c r="G77" s="136" t="s">
        <v>359</v>
      </c>
      <c r="H77" s="152">
        <v>528</v>
      </c>
      <c r="I77" s="138" t="s">
        <v>331</v>
      </c>
      <c r="J77" s="137">
        <f>IF(H77="","",H77*0.75)</f>
        <v>396</v>
      </c>
      <c r="K77" s="138" t="s">
        <v>331</v>
      </c>
      <c r="L77" s="139" t="s">
        <v>332</v>
      </c>
      <c r="M77" s="140"/>
      <c r="N77" s="133">
        <v>30</v>
      </c>
      <c r="O77" s="133" t="s">
        <v>56</v>
      </c>
      <c r="P77" s="141" t="s">
        <v>81</v>
      </c>
      <c r="Q77" s="135" t="s">
        <v>394</v>
      </c>
      <c r="R77" s="135" t="s">
        <v>395</v>
      </c>
      <c r="S77" s="135" t="s">
        <v>279</v>
      </c>
      <c r="T77" s="136" t="s">
        <v>396</v>
      </c>
      <c r="U77" s="152">
        <v>575</v>
      </c>
      <c r="V77" s="138" t="s">
        <v>331</v>
      </c>
      <c r="W77" s="137">
        <f>IF(U77="","",U77*0.75)</f>
        <v>431.25</v>
      </c>
      <c r="X77" s="138" t="s">
        <v>331</v>
      </c>
      <c r="Y77" s="139" t="s">
        <v>332</v>
      </c>
    </row>
    <row r="78" spans="1:25" ht="12.75" customHeight="1" x14ac:dyDescent="0.15">
      <c r="A78" s="133"/>
      <c r="B78" s="133"/>
      <c r="C78" s="142" t="s">
        <v>40</v>
      </c>
      <c r="D78" s="135"/>
      <c r="E78" s="135"/>
      <c r="F78" s="135"/>
      <c r="G78" s="136"/>
      <c r="H78" s="143">
        <v>18.8</v>
      </c>
      <c r="I78" s="142" t="s">
        <v>299</v>
      </c>
      <c r="J78" s="143">
        <f>IF(H78="","",ROUND(H78*0.75,2))</f>
        <v>14.1</v>
      </c>
      <c r="K78" s="142" t="s">
        <v>299</v>
      </c>
      <c r="L78" s="145" t="s">
        <v>397</v>
      </c>
      <c r="M78" s="154"/>
      <c r="N78" s="133"/>
      <c r="O78" s="133"/>
      <c r="P78" s="142" t="s">
        <v>86</v>
      </c>
      <c r="Q78" s="135"/>
      <c r="R78" s="135"/>
      <c r="S78" s="135"/>
      <c r="T78" s="136"/>
      <c r="U78" s="143">
        <v>22.1</v>
      </c>
      <c r="V78" s="142" t="s">
        <v>299</v>
      </c>
      <c r="W78" s="143">
        <f t="shared" ref="W78:W86" si="2">IF(U78="","",ROUND(U78*0.75,2))</f>
        <v>16.579999999999998</v>
      </c>
      <c r="X78" s="142" t="s">
        <v>299</v>
      </c>
      <c r="Y78" s="145" t="s">
        <v>398</v>
      </c>
    </row>
    <row r="79" spans="1:25" ht="12.75" customHeight="1" x14ac:dyDescent="0.15">
      <c r="A79" s="133"/>
      <c r="B79" s="133"/>
      <c r="C79" s="142" t="s">
        <v>277</v>
      </c>
      <c r="D79" s="135"/>
      <c r="E79" s="135"/>
      <c r="F79" s="135"/>
      <c r="G79" s="136"/>
      <c r="H79" s="143">
        <v>14.1</v>
      </c>
      <c r="I79" s="142" t="s">
        <v>299</v>
      </c>
      <c r="J79" s="143">
        <f>IF(H79="","",ROUND(H79*0.75,2))</f>
        <v>10.58</v>
      </c>
      <c r="K79" s="142" t="s">
        <v>299</v>
      </c>
      <c r="L79" s="145" t="s">
        <v>366</v>
      </c>
      <c r="M79" s="154"/>
      <c r="N79" s="133"/>
      <c r="O79" s="133"/>
      <c r="P79" s="142" t="s">
        <v>367</v>
      </c>
      <c r="Q79" s="135"/>
      <c r="R79" s="135"/>
      <c r="S79" s="135"/>
      <c r="T79" s="136"/>
      <c r="U79" s="143">
        <v>14.4</v>
      </c>
      <c r="V79" s="142" t="s">
        <v>299</v>
      </c>
      <c r="W79" s="143">
        <f t="shared" si="2"/>
        <v>10.8</v>
      </c>
      <c r="X79" s="142" t="s">
        <v>299</v>
      </c>
      <c r="Y79" s="145"/>
    </row>
    <row r="80" spans="1:25" ht="12.75" customHeight="1" x14ac:dyDescent="0.15">
      <c r="A80" s="133"/>
      <c r="B80" s="133"/>
      <c r="C80" s="142"/>
      <c r="D80" s="135"/>
      <c r="E80" s="135"/>
      <c r="F80" s="135"/>
      <c r="G80" s="136"/>
      <c r="H80" s="143">
        <v>80.5</v>
      </c>
      <c r="I80" s="142" t="s">
        <v>299</v>
      </c>
      <c r="J80" s="143">
        <f>IF(H80="","",ROUND(H80*0.75,2))</f>
        <v>60.38</v>
      </c>
      <c r="K80" s="142" t="s">
        <v>299</v>
      </c>
      <c r="L80" s="145"/>
      <c r="M80" s="154"/>
      <c r="N80" s="133"/>
      <c r="O80" s="133"/>
      <c r="P80" s="142" t="s">
        <v>90</v>
      </c>
      <c r="Q80" s="135"/>
      <c r="R80" s="135"/>
      <c r="S80" s="135"/>
      <c r="T80" s="136"/>
      <c r="U80" s="143">
        <v>86.1</v>
      </c>
      <c r="V80" s="142" t="s">
        <v>299</v>
      </c>
      <c r="W80" s="143">
        <f t="shared" si="2"/>
        <v>64.58</v>
      </c>
      <c r="X80" s="142" t="s">
        <v>299</v>
      </c>
      <c r="Y80" s="145"/>
    </row>
    <row r="81" spans="1:26" ht="12.75" customHeight="1" x14ac:dyDescent="0.15">
      <c r="A81" s="133"/>
      <c r="B81" s="133"/>
      <c r="C81" s="147"/>
      <c r="D81" s="135"/>
      <c r="E81" s="135"/>
      <c r="F81" s="135"/>
      <c r="G81" s="136"/>
      <c r="H81" s="148">
        <v>1.1000000000000001</v>
      </c>
      <c r="I81" s="147" t="s">
        <v>299</v>
      </c>
      <c r="J81" s="148">
        <f>IF(H81="","",ROUND(H81*0.75,2))</f>
        <v>0.83</v>
      </c>
      <c r="K81" s="147" t="s">
        <v>299</v>
      </c>
      <c r="L81" s="150"/>
      <c r="M81" s="154"/>
      <c r="N81" s="133"/>
      <c r="O81" s="133"/>
      <c r="P81" s="147"/>
      <c r="Q81" s="135"/>
      <c r="R81" s="135"/>
      <c r="S81" s="135"/>
      <c r="T81" s="136"/>
      <c r="U81" s="148">
        <v>1</v>
      </c>
      <c r="V81" s="147" t="s">
        <v>299</v>
      </c>
      <c r="W81" s="148">
        <f t="shared" si="2"/>
        <v>0.75</v>
      </c>
      <c r="X81" s="147" t="s">
        <v>299</v>
      </c>
      <c r="Y81" s="150"/>
    </row>
    <row r="82" spans="1:26" ht="12.75" customHeight="1" x14ac:dyDescent="0.15">
      <c r="A82" s="133" t="s">
        <v>399</v>
      </c>
      <c r="B82" s="133"/>
      <c r="C82" s="125" t="s">
        <v>400</v>
      </c>
      <c r="D82" s="178" t="s">
        <v>401</v>
      </c>
      <c r="E82" s="179"/>
      <c r="F82" s="179"/>
      <c r="G82" s="180"/>
      <c r="H82" s="146"/>
      <c r="I82" s="154"/>
      <c r="J82" s="146"/>
      <c r="K82" s="154"/>
      <c r="M82" s="154"/>
      <c r="N82" s="133">
        <v>31</v>
      </c>
      <c r="O82" s="133" t="s">
        <v>281</v>
      </c>
      <c r="P82" s="157" t="s">
        <v>104</v>
      </c>
      <c r="Q82" s="135" t="s">
        <v>282</v>
      </c>
      <c r="R82" s="135" t="s">
        <v>402</v>
      </c>
      <c r="S82" s="135" t="s">
        <v>403</v>
      </c>
      <c r="T82" s="136" t="s">
        <v>285</v>
      </c>
      <c r="U82" s="152">
        <v>603</v>
      </c>
      <c r="V82" s="138" t="s">
        <v>272</v>
      </c>
      <c r="W82" s="137">
        <f>IF(U82="","",U82*0.75)</f>
        <v>452.25</v>
      </c>
      <c r="X82" s="138" t="s">
        <v>272</v>
      </c>
      <c r="Y82" s="139" t="s">
        <v>273</v>
      </c>
    </row>
    <row r="83" spans="1:26" ht="12.75" customHeight="1" x14ac:dyDescent="0.15">
      <c r="A83" s="133"/>
      <c r="B83" s="133"/>
      <c r="C83" s="125" t="s">
        <v>404</v>
      </c>
      <c r="D83" s="181" t="s">
        <v>405</v>
      </c>
      <c r="E83" s="181" t="s">
        <v>406</v>
      </c>
      <c r="F83" s="181" t="s">
        <v>407</v>
      </c>
      <c r="G83" s="181" t="s">
        <v>408</v>
      </c>
      <c r="H83" s="181" t="s">
        <v>409</v>
      </c>
      <c r="I83" s="154"/>
      <c r="J83" s="182"/>
      <c r="K83" s="154"/>
      <c r="M83" s="154"/>
      <c r="N83" s="133"/>
      <c r="O83" s="133"/>
      <c r="P83" s="142" t="s">
        <v>110</v>
      </c>
      <c r="Q83" s="135"/>
      <c r="R83" s="135"/>
      <c r="S83" s="135"/>
      <c r="T83" s="136"/>
      <c r="U83" s="143">
        <v>23.2</v>
      </c>
      <c r="V83" s="142" t="s">
        <v>274</v>
      </c>
      <c r="W83" s="143">
        <f>IF(U83="","",ROUND(U83*0.75,2))</f>
        <v>17.399999999999999</v>
      </c>
      <c r="X83" s="142" t="s">
        <v>274</v>
      </c>
      <c r="Y83" s="145" t="s">
        <v>296</v>
      </c>
      <c r="Z83" s="154"/>
    </row>
    <row r="84" spans="1:26" ht="12.75" customHeight="1" x14ac:dyDescent="0.15">
      <c r="A84" s="183" t="s">
        <v>410</v>
      </c>
      <c r="B84" s="184" t="s">
        <v>411</v>
      </c>
      <c r="C84" s="185" t="s">
        <v>412</v>
      </c>
      <c r="D84" s="186">
        <f>18413/31</f>
        <v>593.9677419354839</v>
      </c>
      <c r="E84" s="187">
        <f>691.9/31</f>
        <v>22.319354838709678</v>
      </c>
      <c r="F84" s="187">
        <f>532.4/31</f>
        <v>17.174193548387095</v>
      </c>
      <c r="G84" s="187">
        <f>2646.1/31</f>
        <v>85.358064516129033</v>
      </c>
      <c r="H84" s="187">
        <f>51/31</f>
        <v>1.6451612903225807</v>
      </c>
      <c r="I84" s="154"/>
      <c r="J84" s="188"/>
      <c r="K84" s="154"/>
      <c r="M84" s="154"/>
      <c r="N84" s="133"/>
      <c r="O84" s="133"/>
      <c r="P84" s="142" t="s">
        <v>298</v>
      </c>
      <c r="Q84" s="135"/>
      <c r="R84" s="135"/>
      <c r="S84" s="135"/>
      <c r="T84" s="136"/>
      <c r="U84" s="143">
        <v>21.9</v>
      </c>
      <c r="V84" s="142" t="s">
        <v>413</v>
      </c>
      <c r="W84" s="143">
        <f t="shared" si="2"/>
        <v>16.43</v>
      </c>
      <c r="X84" s="142" t="s">
        <v>413</v>
      </c>
      <c r="Y84" s="145"/>
      <c r="Z84" s="154"/>
    </row>
    <row r="85" spans="1:26" ht="12.75" customHeight="1" x14ac:dyDescent="0.15">
      <c r="A85" s="183" t="s">
        <v>414</v>
      </c>
      <c r="B85" s="184" t="s">
        <v>411</v>
      </c>
      <c r="C85" s="185" t="s">
        <v>415</v>
      </c>
      <c r="D85" s="186">
        <f>+D84*0.75</f>
        <v>445.47580645161293</v>
      </c>
      <c r="E85" s="187">
        <f>+E84*0.75</f>
        <v>16.73951612903226</v>
      </c>
      <c r="F85" s="187">
        <f>+F84*0.75</f>
        <v>12.880645161290321</v>
      </c>
      <c r="G85" s="187">
        <f>+G84*0.75</f>
        <v>64.018548387096772</v>
      </c>
      <c r="H85" s="187">
        <f>+H84*0.75</f>
        <v>1.2338709677419355</v>
      </c>
      <c r="I85" s="154"/>
      <c r="J85" s="188"/>
      <c r="K85" s="154"/>
      <c r="M85" s="154"/>
      <c r="N85" s="133"/>
      <c r="O85" s="133"/>
      <c r="P85" s="142" t="s">
        <v>99</v>
      </c>
      <c r="Q85" s="135"/>
      <c r="R85" s="135"/>
      <c r="S85" s="135"/>
      <c r="T85" s="136"/>
      <c r="U85" s="143">
        <v>75.8</v>
      </c>
      <c r="V85" s="142" t="s">
        <v>416</v>
      </c>
      <c r="W85" s="143">
        <f t="shared" si="2"/>
        <v>56.85</v>
      </c>
      <c r="X85" s="142" t="s">
        <v>416</v>
      </c>
      <c r="Y85" s="145"/>
      <c r="Z85" s="154"/>
    </row>
    <row r="86" spans="1:26" ht="12.75" customHeight="1" x14ac:dyDescent="0.15">
      <c r="A86" s="189"/>
      <c r="B86" s="190"/>
      <c r="C86" s="191"/>
      <c r="D86" s="192"/>
      <c r="E86" s="193"/>
      <c r="F86" s="193"/>
      <c r="G86" s="193"/>
      <c r="H86" s="188"/>
      <c r="I86" s="154"/>
      <c r="J86" s="188"/>
      <c r="K86" s="154"/>
      <c r="M86" s="154"/>
      <c r="N86" s="133"/>
      <c r="O86" s="133"/>
      <c r="P86" s="147"/>
      <c r="Q86" s="135"/>
      <c r="R86" s="135"/>
      <c r="S86" s="135"/>
      <c r="T86" s="136"/>
      <c r="U86" s="148">
        <v>1.3</v>
      </c>
      <c r="V86" s="147" t="s">
        <v>413</v>
      </c>
      <c r="W86" s="148">
        <f t="shared" si="2"/>
        <v>0.98</v>
      </c>
      <c r="X86" s="147" t="s">
        <v>413</v>
      </c>
      <c r="Y86" s="150"/>
      <c r="Z86" s="154"/>
    </row>
    <row r="87" spans="1:26" ht="12.75" customHeight="1" x14ac:dyDescent="0.15">
      <c r="A87" s="194"/>
      <c r="I87" s="154"/>
      <c r="K87" s="154"/>
      <c r="M87" s="154"/>
      <c r="N87" s="195" t="s">
        <v>417</v>
      </c>
      <c r="O87" s="195"/>
      <c r="P87" s="195"/>
      <c r="Q87" s="195"/>
      <c r="R87" s="195"/>
      <c r="S87" s="195"/>
      <c r="T87" s="195"/>
      <c r="U87" s="196"/>
      <c r="V87" s="140"/>
      <c r="W87" s="197"/>
      <c r="X87" s="140"/>
      <c r="Y87" s="196"/>
      <c r="Z87" s="154"/>
    </row>
    <row r="88" spans="1:26" ht="12.75" customHeight="1" x14ac:dyDescent="0.15">
      <c r="A88" s="194"/>
      <c r="N88" s="198"/>
      <c r="O88" s="198"/>
      <c r="P88" s="198"/>
      <c r="Q88" s="198"/>
      <c r="R88" s="198"/>
      <c r="S88" s="198"/>
      <c r="T88" s="198"/>
      <c r="U88" s="196"/>
      <c r="V88" s="146"/>
      <c r="W88" s="199"/>
      <c r="X88" s="146"/>
      <c r="Y88" s="196"/>
      <c r="Z88" s="154"/>
    </row>
    <row r="89" spans="1:26" ht="12.75" customHeight="1" x14ac:dyDescent="0.15">
      <c r="N89" s="200" t="s">
        <v>418</v>
      </c>
      <c r="O89" s="201"/>
      <c r="P89" s="202"/>
      <c r="Q89" s="203"/>
      <c r="R89" s="203"/>
      <c r="S89" s="203"/>
      <c r="T89" s="203"/>
      <c r="U89" s="204"/>
      <c r="V89" s="146"/>
      <c r="W89" s="199"/>
      <c r="X89" s="146"/>
      <c r="Y89" s="203"/>
    </row>
    <row r="90" spans="1:26" ht="12.75" customHeight="1" x14ac:dyDescent="0.15">
      <c r="N90" s="205" t="s">
        <v>419</v>
      </c>
      <c r="O90" s="201"/>
      <c r="P90" s="202"/>
      <c r="Q90" s="203"/>
      <c r="R90" s="203"/>
      <c r="S90" s="203"/>
      <c r="T90" s="203"/>
      <c r="U90" s="204"/>
      <c r="V90" s="146"/>
      <c r="W90" s="199"/>
      <c r="X90" s="146"/>
      <c r="Y90" s="203"/>
    </row>
    <row r="91" spans="1:26" x14ac:dyDescent="0.15">
      <c r="N91" s="140" t="s">
        <v>145</v>
      </c>
      <c r="O91" s="206"/>
      <c r="P91" s="206"/>
      <c r="Q91" s="206"/>
      <c r="R91" s="206"/>
      <c r="S91" s="206"/>
      <c r="T91" s="206"/>
      <c r="U91" s="206"/>
      <c r="V91" s="140"/>
      <c r="W91" s="140"/>
      <c r="X91" s="140"/>
      <c r="Y91" s="206"/>
    </row>
    <row r="92" spans="1:26" x14ac:dyDescent="0.15">
      <c r="N92" s="140" t="s">
        <v>146</v>
      </c>
      <c r="O92" s="206"/>
      <c r="P92" s="206"/>
      <c r="Q92" s="206"/>
      <c r="R92" s="206"/>
      <c r="S92" s="206"/>
      <c r="T92" s="206"/>
      <c r="U92" s="206"/>
      <c r="V92" s="154"/>
      <c r="W92" s="154"/>
      <c r="X92" s="154"/>
      <c r="Y92" s="206"/>
    </row>
    <row r="93" spans="1:26" x14ac:dyDescent="0.15">
      <c r="N93" s="140" t="s">
        <v>160</v>
      </c>
      <c r="O93" s="146"/>
      <c r="P93" s="154"/>
      <c r="Q93" s="207"/>
      <c r="R93" s="207"/>
      <c r="S93" s="207"/>
      <c r="T93" s="208"/>
      <c r="U93" s="188"/>
      <c r="V93" s="154"/>
      <c r="W93" s="188"/>
      <c r="X93" s="154"/>
      <c r="Y93" s="208"/>
    </row>
    <row r="94" spans="1:26" x14ac:dyDescent="0.15">
      <c r="N94" s="140" t="s">
        <v>146</v>
      </c>
      <c r="O94" s="146"/>
      <c r="P94" s="154"/>
      <c r="Q94" s="207"/>
      <c r="R94" s="207"/>
      <c r="S94" s="207"/>
      <c r="T94" s="208"/>
      <c r="U94" s="188"/>
      <c r="V94" s="154"/>
      <c r="W94" s="188"/>
      <c r="X94" s="154"/>
      <c r="Y94" s="208"/>
    </row>
    <row r="95" spans="1:26" x14ac:dyDescent="0.15">
      <c r="N95" s="140" t="s">
        <v>102</v>
      </c>
      <c r="O95" s="154"/>
      <c r="P95" s="154"/>
      <c r="Q95" s="154"/>
      <c r="R95" s="154"/>
      <c r="S95" s="154"/>
      <c r="T95" s="154"/>
      <c r="U95" s="188"/>
      <c r="V95" s="154"/>
      <c r="W95" s="188"/>
      <c r="X95" s="154"/>
      <c r="Y95" s="154"/>
    </row>
    <row r="96" spans="1:26" x14ac:dyDescent="0.15">
      <c r="N96" s="194" t="s">
        <v>192</v>
      </c>
    </row>
    <row r="97" spans="14:23" x14ac:dyDescent="0.15">
      <c r="N97" s="194" t="s">
        <v>138</v>
      </c>
    </row>
    <row r="98" spans="14:23" x14ac:dyDescent="0.15">
      <c r="N98" s="194" t="s">
        <v>176</v>
      </c>
    </row>
    <row r="99" spans="14:23" x14ac:dyDescent="0.15">
      <c r="R99" s="118"/>
      <c r="U99" s="117"/>
      <c r="W99" s="117"/>
    </row>
    <row r="100" spans="14:23" x14ac:dyDescent="0.15">
      <c r="R100" s="118"/>
      <c r="U100" s="117"/>
      <c r="W100" s="117"/>
    </row>
    <row r="101" spans="14:23" x14ac:dyDescent="0.15">
      <c r="R101" s="118"/>
      <c r="U101" s="117"/>
      <c r="W101" s="117"/>
    </row>
    <row r="102" spans="14:23" x14ac:dyDescent="0.15">
      <c r="R102" s="118"/>
      <c r="U102" s="117"/>
      <c r="W102" s="117"/>
    </row>
    <row r="103" spans="14:23" x14ac:dyDescent="0.15">
      <c r="R103" s="118"/>
      <c r="U103" s="117"/>
      <c r="W103" s="117"/>
    </row>
    <row r="104" spans="14:23" x14ac:dyDescent="0.15">
      <c r="R104" s="118"/>
      <c r="U104" s="117"/>
      <c r="W104" s="117"/>
    </row>
  </sheetData>
  <mergeCells count="219">
    <mergeCell ref="S82:S86"/>
    <mergeCell ref="T82:T86"/>
    <mergeCell ref="N87:T88"/>
    <mergeCell ref="O77:O81"/>
    <mergeCell ref="Q77:Q81"/>
    <mergeCell ref="R77:R81"/>
    <mergeCell ref="S77:S81"/>
    <mergeCell ref="T77:T81"/>
    <mergeCell ref="A82:B83"/>
    <mergeCell ref="N82:N86"/>
    <mergeCell ref="O82:O86"/>
    <mergeCell ref="Q82:Q86"/>
    <mergeCell ref="R82:R86"/>
    <mergeCell ref="R72:R76"/>
    <mergeCell ref="S72:S76"/>
    <mergeCell ref="T72:T76"/>
    <mergeCell ref="A77:A81"/>
    <mergeCell ref="B77:B81"/>
    <mergeCell ref="D77:D81"/>
    <mergeCell ref="E77:E81"/>
    <mergeCell ref="F77:F81"/>
    <mergeCell ref="G77:G81"/>
    <mergeCell ref="N77:N81"/>
    <mergeCell ref="T67:T71"/>
    <mergeCell ref="A72:A76"/>
    <mergeCell ref="B72:B76"/>
    <mergeCell ref="D72:D76"/>
    <mergeCell ref="E72:E76"/>
    <mergeCell ref="F72:F76"/>
    <mergeCell ref="G72:G76"/>
    <mergeCell ref="N72:N76"/>
    <mergeCell ref="O72:O76"/>
    <mergeCell ref="Q72:Q76"/>
    <mergeCell ref="L67:L71"/>
    <mergeCell ref="N67:N71"/>
    <mergeCell ref="O67:O71"/>
    <mergeCell ref="Q67:Q71"/>
    <mergeCell ref="R67:R71"/>
    <mergeCell ref="S67:S71"/>
    <mergeCell ref="A67:A71"/>
    <mergeCell ref="B67:B71"/>
    <mergeCell ref="D67:D71"/>
    <mergeCell ref="E67:E71"/>
    <mergeCell ref="F67:F71"/>
    <mergeCell ref="G67:G71"/>
    <mergeCell ref="O62:O66"/>
    <mergeCell ref="Q62:Q66"/>
    <mergeCell ref="R62:R66"/>
    <mergeCell ref="S62:S66"/>
    <mergeCell ref="T62:T66"/>
    <mergeCell ref="Y62:Y66"/>
    <mergeCell ref="T57:T61"/>
    <mergeCell ref="Y57:Y61"/>
    <mergeCell ref="A62:A66"/>
    <mergeCell ref="B62:B66"/>
    <mergeCell ref="D62:D66"/>
    <mergeCell ref="E62:E66"/>
    <mergeCell ref="F62:F66"/>
    <mergeCell ref="G62:G66"/>
    <mergeCell ref="L62:L66"/>
    <mergeCell ref="N62:N66"/>
    <mergeCell ref="L57:L61"/>
    <mergeCell ref="N57:N61"/>
    <mergeCell ref="O57:O61"/>
    <mergeCell ref="Q57:Q61"/>
    <mergeCell ref="R57:R61"/>
    <mergeCell ref="S57:S61"/>
    <mergeCell ref="A57:A61"/>
    <mergeCell ref="B57:B61"/>
    <mergeCell ref="D57:D61"/>
    <mergeCell ref="E57:E61"/>
    <mergeCell ref="F57:F61"/>
    <mergeCell ref="G57:G61"/>
    <mergeCell ref="N52:N56"/>
    <mergeCell ref="O52:O56"/>
    <mergeCell ref="Q52:Q56"/>
    <mergeCell ref="R52:R56"/>
    <mergeCell ref="S52:S56"/>
    <mergeCell ref="T52:T56"/>
    <mergeCell ref="A52:A56"/>
    <mergeCell ref="B52:B56"/>
    <mergeCell ref="D52:D56"/>
    <mergeCell ref="E52:E56"/>
    <mergeCell ref="F52:F56"/>
    <mergeCell ref="G52:G56"/>
    <mergeCell ref="N47:N51"/>
    <mergeCell ref="O47:O51"/>
    <mergeCell ref="Q47:Q51"/>
    <mergeCell ref="R47:R51"/>
    <mergeCell ref="S47:S51"/>
    <mergeCell ref="T47:T51"/>
    <mergeCell ref="A47:A51"/>
    <mergeCell ref="B47:B51"/>
    <mergeCell ref="D47:D51"/>
    <mergeCell ref="E47:E51"/>
    <mergeCell ref="F47:F51"/>
    <mergeCell ref="G47:G51"/>
    <mergeCell ref="N42:N46"/>
    <mergeCell ref="O42:O46"/>
    <mergeCell ref="Q42:Q46"/>
    <mergeCell ref="R42:R46"/>
    <mergeCell ref="S42:S46"/>
    <mergeCell ref="T42:T46"/>
    <mergeCell ref="Q37:Q41"/>
    <mergeCell ref="R37:R41"/>
    <mergeCell ref="S37:S41"/>
    <mergeCell ref="T37:T41"/>
    <mergeCell ref="A42:A46"/>
    <mergeCell ref="B42:B46"/>
    <mergeCell ref="D42:D46"/>
    <mergeCell ref="E42:E46"/>
    <mergeCell ref="F42:F46"/>
    <mergeCell ref="G42:G46"/>
    <mergeCell ref="S32:S36"/>
    <mergeCell ref="T32:T36"/>
    <mergeCell ref="A37:A41"/>
    <mergeCell ref="B37:B41"/>
    <mergeCell ref="D37:D41"/>
    <mergeCell ref="E37:E41"/>
    <mergeCell ref="F37:F41"/>
    <mergeCell ref="G37:G41"/>
    <mergeCell ref="N37:N41"/>
    <mergeCell ref="O37:O41"/>
    <mergeCell ref="G32:G36"/>
    <mergeCell ref="L32:L36"/>
    <mergeCell ref="N32:N36"/>
    <mergeCell ref="O32:O36"/>
    <mergeCell ref="Q32:Q36"/>
    <mergeCell ref="R32:R36"/>
    <mergeCell ref="Q27:Q31"/>
    <mergeCell ref="R27:R31"/>
    <mergeCell ref="S27:S31"/>
    <mergeCell ref="T27:T31"/>
    <mergeCell ref="Y27:Y31"/>
    <mergeCell ref="A32:A36"/>
    <mergeCell ref="B32:B36"/>
    <mergeCell ref="D32:D36"/>
    <mergeCell ref="E32:E36"/>
    <mergeCell ref="F32:F36"/>
    <mergeCell ref="Y22:Y26"/>
    <mergeCell ref="A27:A31"/>
    <mergeCell ref="B27:B31"/>
    <mergeCell ref="D27:D31"/>
    <mergeCell ref="E27:E31"/>
    <mergeCell ref="F27:F31"/>
    <mergeCell ref="G27:G31"/>
    <mergeCell ref="L27:L31"/>
    <mergeCell ref="N27:N31"/>
    <mergeCell ref="O27:O31"/>
    <mergeCell ref="N22:N26"/>
    <mergeCell ref="O22:O26"/>
    <mergeCell ref="Q22:Q26"/>
    <mergeCell ref="R22:R26"/>
    <mergeCell ref="S22:S26"/>
    <mergeCell ref="T22:T26"/>
    <mergeCell ref="A22:A26"/>
    <mergeCell ref="B22:B26"/>
    <mergeCell ref="D22:D26"/>
    <mergeCell ref="E22:E26"/>
    <mergeCell ref="F22:F26"/>
    <mergeCell ref="G22:G26"/>
    <mergeCell ref="N17:N21"/>
    <mergeCell ref="O17:O21"/>
    <mergeCell ref="Q17:Q21"/>
    <mergeCell ref="R17:R21"/>
    <mergeCell ref="S17:S21"/>
    <mergeCell ref="T17:T21"/>
    <mergeCell ref="A17:A21"/>
    <mergeCell ref="B17:B21"/>
    <mergeCell ref="D17:D21"/>
    <mergeCell ref="E17:E21"/>
    <mergeCell ref="F17:F21"/>
    <mergeCell ref="G17:G21"/>
    <mergeCell ref="N12:N16"/>
    <mergeCell ref="O12:O16"/>
    <mergeCell ref="Q12:Q16"/>
    <mergeCell ref="R12:R16"/>
    <mergeCell ref="S12:S16"/>
    <mergeCell ref="T12:T16"/>
    <mergeCell ref="A12:A16"/>
    <mergeCell ref="B12:B16"/>
    <mergeCell ref="D12:D16"/>
    <mergeCell ref="E12:E16"/>
    <mergeCell ref="F12:F16"/>
    <mergeCell ref="G12:G16"/>
    <mergeCell ref="N7:N11"/>
    <mergeCell ref="O7:O11"/>
    <mergeCell ref="Q7:Q11"/>
    <mergeCell ref="R7:R11"/>
    <mergeCell ref="S7:S11"/>
    <mergeCell ref="T7:T11"/>
    <mergeCell ref="A7:A11"/>
    <mergeCell ref="B7:B11"/>
    <mergeCell ref="D7:D11"/>
    <mergeCell ref="E7:E11"/>
    <mergeCell ref="F7:F11"/>
    <mergeCell ref="G7:G11"/>
    <mergeCell ref="L3:L6"/>
    <mergeCell ref="Q3:Q6"/>
    <mergeCell ref="R3:R6"/>
    <mergeCell ref="S3:S6"/>
    <mergeCell ref="T3:T6"/>
    <mergeCell ref="Y3:Y6"/>
    <mergeCell ref="N2:N6"/>
    <mergeCell ref="O2:O6"/>
    <mergeCell ref="P2:P6"/>
    <mergeCell ref="Q2:S2"/>
    <mergeCell ref="U2:U6"/>
    <mergeCell ref="W2:W6"/>
    <mergeCell ref="A2:A6"/>
    <mergeCell ref="B2:B6"/>
    <mergeCell ref="C2:C6"/>
    <mergeCell ref="D2:F2"/>
    <mergeCell ref="H2:H6"/>
    <mergeCell ref="J2:J6"/>
    <mergeCell ref="D3:D6"/>
    <mergeCell ref="E3:E6"/>
    <mergeCell ref="F3:F6"/>
    <mergeCell ref="G3:G6"/>
  </mergeCells>
  <phoneticPr fontId="16"/>
  <printOptions horizontalCentered="1" verticalCentered="1"/>
  <pageMargins left="0.39370078740157483" right="0.39370078740157483" top="0.39370078740157483" bottom="0.39370078740157483" header="0.19685039370078741" footer="0"/>
  <pageSetup paperSize="12" scale="5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247" width="9" style="4"/>
    <col min="248" max="248" width="4.125" style="4" customWidth="1"/>
    <col min="249" max="249" width="19.25" style="4" customWidth="1"/>
    <col min="250" max="250" width="21.375" style="4" customWidth="1"/>
    <col min="251" max="251" width="6.25" style="4" customWidth="1"/>
    <col min="252" max="252" width="4.125" style="4" customWidth="1"/>
    <col min="253" max="253" width="6.25" style="4" customWidth="1"/>
    <col min="254" max="254" width="7.125" style="4" customWidth="1"/>
    <col min="255" max="255" width="0" style="4" hidden="1" customWidth="1"/>
    <col min="256" max="256" width="43.375" style="4" customWidth="1"/>
    <col min="257" max="257" width="3.375" style="4" customWidth="1"/>
    <col min="258" max="261" width="8.75" style="4" customWidth="1"/>
    <col min="262" max="262" width="13.625" style="4" customWidth="1"/>
    <col min="263" max="263" width="10.875" style="4" customWidth="1"/>
    <col min="264" max="264" width="5.125" style="4" customWidth="1"/>
    <col min="265" max="265" width="4.5" style="4" customWidth="1"/>
    <col min="266" max="266" width="24.375" style="4" customWidth="1"/>
    <col min="267" max="267" width="21.25" style="4" customWidth="1"/>
    <col min="268" max="268" width="10" style="4" customWidth="1"/>
    <col min="269" max="271" width="18" style="4" customWidth="1"/>
    <col min="272" max="503" width="9" style="4"/>
    <col min="504" max="504" width="4.125" style="4" customWidth="1"/>
    <col min="505" max="505" width="19.25" style="4" customWidth="1"/>
    <col min="506" max="506" width="21.375" style="4" customWidth="1"/>
    <col min="507" max="507" width="6.25" style="4" customWidth="1"/>
    <col min="508" max="508" width="4.125" style="4" customWidth="1"/>
    <col min="509" max="509" width="6.25" style="4" customWidth="1"/>
    <col min="510" max="510" width="7.125" style="4" customWidth="1"/>
    <col min="511" max="511" width="0" style="4" hidden="1" customWidth="1"/>
    <col min="512" max="512" width="43.375" style="4" customWidth="1"/>
    <col min="513" max="513" width="3.375" style="4" customWidth="1"/>
    <col min="514" max="517" width="8.75" style="4" customWidth="1"/>
    <col min="518" max="518" width="13.625" style="4" customWidth="1"/>
    <col min="519" max="519" width="10.875" style="4" customWidth="1"/>
    <col min="520" max="520" width="5.125" style="4" customWidth="1"/>
    <col min="521" max="521" width="4.5" style="4" customWidth="1"/>
    <col min="522" max="522" width="24.375" style="4" customWidth="1"/>
    <col min="523" max="523" width="21.25" style="4" customWidth="1"/>
    <col min="524" max="524" width="10" style="4" customWidth="1"/>
    <col min="525" max="527" width="18" style="4" customWidth="1"/>
    <col min="528" max="759" width="9" style="4"/>
    <col min="760" max="760" width="4.125" style="4" customWidth="1"/>
    <col min="761" max="761" width="19.25" style="4" customWidth="1"/>
    <col min="762" max="762" width="21.375" style="4" customWidth="1"/>
    <col min="763" max="763" width="6.25" style="4" customWidth="1"/>
    <col min="764" max="764" width="4.125" style="4" customWidth="1"/>
    <col min="765" max="765" width="6.25" style="4" customWidth="1"/>
    <col min="766" max="766" width="7.125" style="4" customWidth="1"/>
    <col min="767" max="767" width="0" style="4" hidden="1" customWidth="1"/>
    <col min="768" max="768" width="43.375" style="4" customWidth="1"/>
    <col min="769" max="769" width="3.375" style="4" customWidth="1"/>
    <col min="770" max="773" width="8.75" style="4" customWidth="1"/>
    <col min="774" max="774" width="13.625" style="4" customWidth="1"/>
    <col min="775" max="775" width="10.875" style="4" customWidth="1"/>
    <col min="776" max="776" width="5.125" style="4" customWidth="1"/>
    <col min="777" max="777" width="4.5" style="4" customWidth="1"/>
    <col min="778" max="778" width="24.375" style="4" customWidth="1"/>
    <col min="779" max="779" width="21.25" style="4" customWidth="1"/>
    <col min="780" max="780" width="10" style="4" customWidth="1"/>
    <col min="781" max="783" width="18" style="4" customWidth="1"/>
    <col min="784" max="1015" width="9" style="4"/>
    <col min="1016" max="1016" width="4.125" style="4" customWidth="1"/>
    <col min="1017" max="1017" width="19.25" style="4" customWidth="1"/>
    <col min="1018" max="1018" width="21.375" style="4" customWidth="1"/>
    <col min="1019" max="1019" width="6.25" style="4" customWidth="1"/>
    <col min="1020" max="1020" width="4.125" style="4" customWidth="1"/>
    <col min="1021" max="1021" width="6.25" style="4" customWidth="1"/>
    <col min="1022" max="1022" width="7.125" style="4" customWidth="1"/>
    <col min="1023" max="1023" width="0" style="4" hidden="1" customWidth="1"/>
    <col min="1024" max="1024" width="43.375" style="4" customWidth="1"/>
    <col min="1025" max="1025" width="3.375" style="4" customWidth="1"/>
    <col min="1026" max="1029" width="8.75" style="4" customWidth="1"/>
    <col min="1030" max="1030" width="13.625" style="4" customWidth="1"/>
    <col min="1031" max="1031" width="10.875" style="4" customWidth="1"/>
    <col min="1032" max="1032" width="5.125" style="4" customWidth="1"/>
    <col min="1033" max="1033" width="4.5" style="4" customWidth="1"/>
    <col min="1034" max="1034" width="24.375" style="4" customWidth="1"/>
    <col min="1035" max="1035" width="21.25" style="4" customWidth="1"/>
    <col min="1036" max="1036" width="10" style="4" customWidth="1"/>
    <col min="1037" max="1039" width="18" style="4" customWidth="1"/>
    <col min="1040" max="1271" width="9" style="4"/>
    <col min="1272" max="1272" width="4.125" style="4" customWidth="1"/>
    <col min="1273" max="1273" width="19.25" style="4" customWidth="1"/>
    <col min="1274" max="1274" width="21.375" style="4" customWidth="1"/>
    <col min="1275" max="1275" width="6.25" style="4" customWidth="1"/>
    <col min="1276" max="1276" width="4.125" style="4" customWidth="1"/>
    <col min="1277" max="1277" width="6.25" style="4" customWidth="1"/>
    <col min="1278" max="1278" width="7.125" style="4" customWidth="1"/>
    <col min="1279" max="1279" width="0" style="4" hidden="1" customWidth="1"/>
    <col min="1280" max="1280" width="43.375" style="4" customWidth="1"/>
    <col min="1281" max="1281" width="3.375" style="4" customWidth="1"/>
    <col min="1282" max="1285" width="8.75" style="4" customWidth="1"/>
    <col min="1286" max="1286" width="13.625" style="4" customWidth="1"/>
    <col min="1287" max="1287" width="10.875" style="4" customWidth="1"/>
    <col min="1288" max="1288" width="5.125" style="4" customWidth="1"/>
    <col min="1289" max="1289" width="4.5" style="4" customWidth="1"/>
    <col min="1290" max="1290" width="24.375" style="4" customWidth="1"/>
    <col min="1291" max="1291" width="21.25" style="4" customWidth="1"/>
    <col min="1292" max="1292" width="10" style="4" customWidth="1"/>
    <col min="1293" max="1295" width="18" style="4" customWidth="1"/>
    <col min="1296" max="1527" width="9" style="4"/>
    <col min="1528" max="1528" width="4.125" style="4" customWidth="1"/>
    <col min="1529" max="1529" width="19.25" style="4" customWidth="1"/>
    <col min="1530" max="1530" width="21.375" style="4" customWidth="1"/>
    <col min="1531" max="1531" width="6.25" style="4" customWidth="1"/>
    <col min="1532" max="1532" width="4.125" style="4" customWidth="1"/>
    <col min="1533" max="1533" width="6.25" style="4" customWidth="1"/>
    <col min="1534" max="1534" width="7.125" style="4" customWidth="1"/>
    <col min="1535" max="1535" width="0" style="4" hidden="1" customWidth="1"/>
    <col min="1536" max="1536" width="43.375" style="4" customWidth="1"/>
    <col min="1537" max="1537" width="3.375" style="4" customWidth="1"/>
    <col min="1538" max="1541" width="8.75" style="4" customWidth="1"/>
    <col min="1542" max="1542" width="13.625" style="4" customWidth="1"/>
    <col min="1543" max="1543" width="10.875" style="4" customWidth="1"/>
    <col min="1544" max="1544" width="5.125" style="4" customWidth="1"/>
    <col min="1545" max="1545" width="4.5" style="4" customWidth="1"/>
    <col min="1546" max="1546" width="24.375" style="4" customWidth="1"/>
    <col min="1547" max="1547" width="21.25" style="4" customWidth="1"/>
    <col min="1548" max="1548" width="10" style="4" customWidth="1"/>
    <col min="1549" max="1551" width="18" style="4" customWidth="1"/>
    <col min="1552" max="1783" width="9" style="4"/>
    <col min="1784" max="1784" width="4.125" style="4" customWidth="1"/>
    <col min="1785" max="1785" width="19.25" style="4" customWidth="1"/>
    <col min="1786" max="1786" width="21.375" style="4" customWidth="1"/>
    <col min="1787" max="1787" width="6.25" style="4" customWidth="1"/>
    <col min="1788" max="1788" width="4.125" style="4" customWidth="1"/>
    <col min="1789" max="1789" width="6.25" style="4" customWidth="1"/>
    <col min="1790" max="1790" width="7.125" style="4" customWidth="1"/>
    <col min="1791" max="1791" width="0" style="4" hidden="1" customWidth="1"/>
    <col min="1792" max="1792" width="43.375" style="4" customWidth="1"/>
    <col min="1793" max="1793" width="3.375" style="4" customWidth="1"/>
    <col min="1794" max="1797" width="8.75" style="4" customWidth="1"/>
    <col min="1798" max="1798" width="13.625" style="4" customWidth="1"/>
    <col min="1799" max="1799" width="10.875" style="4" customWidth="1"/>
    <col min="1800" max="1800" width="5.125" style="4" customWidth="1"/>
    <col min="1801" max="1801" width="4.5" style="4" customWidth="1"/>
    <col min="1802" max="1802" width="24.375" style="4" customWidth="1"/>
    <col min="1803" max="1803" width="21.25" style="4" customWidth="1"/>
    <col min="1804" max="1804" width="10" style="4" customWidth="1"/>
    <col min="1805" max="1807" width="18" style="4" customWidth="1"/>
    <col min="1808" max="2039" width="9" style="4"/>
    <col min="2040" max="2040" width="4.125" style="4" customWidth="1"/>
    <col min="2041" max="2041" width="19.25" style="4" customWidth="1"/>
    <col min="2042" max="2042" width="21.375" style="4" customWidth="1"/>
    <col min="2043" max="2043" width="6.25" style="4" customWidth="1"/>
    <col min="2044" max="2044" width="4.125" style="4" customWidth="1"/>
    <col min="2045" max="2045" width="6.25" style="4" customWidth="1"/>
    <col min="2046" max="2046" width="7.125" style="4" customWidth="1"/>
    <col min="2047" max="2047" width="0" style="4" hidden="1" customWidth="1"/>
    <col min="2048" max="2048" width="43.375" style="4" customWidth="1"/>
    <col min="2049" max="2049" width="3.375" style="4" customWidth="1"/>
    <col min="2050" max="2053" width="8.75" style="4" customWidth="1"/>
    <col min="2054" max="2054" width="13.625" style="4" customWidth="1"/>
    <col min="2055" max="2055" width="10.875" style="4" customWidth="1"/>
    <col min="2056" max="2056" width="5.125" style="4" customWidth="1"/>
    <col min="2057" max="2057" width="4.5" style="4" customWidth="1"/>
    <col min="2058" max="2058" width="24.375" style="4" customWidth="1"/>
    <col min="2059" max="2059" width="21.25" style="4" customWidth="1"/>
    <col min="2060" max="2060" width="10" style="4" customWidth="1"/>
    <col min="2061" max="2063" width="18" style="4" customWidth="1"/>
    <col min="2064" max="2295" width="9" style="4"/>
    <col min="2296" max="2296" width="4.125" style="4" customWidth="1"/>
    <col min="2297" max="2297" width="19.25" style="4" customWidth="1"/>
    <col min="2298" max="2298" width="21.375" style="4" customWidth="1"/>
    <col min="2299" max="2299" width="6.25" style="4" customWidth="1"/>
    <col min="2300" max="2300" width="4.125" style="4" customWidth="1"/>
    <col min="2301" max="2301" width="6.25" style="4" customWidth="1"/>
    <col min="2302" max="2302" width="7.125" style="4" customWidth="1"/>
    <col min="2303" max="2303" width="0" style="4" hidden="1" customWidth="1"/>
    <col min="2304" max="2304" width="43.375" style="4" customWidth="1"/>
    <col min="2305" max="2305" width="3.375" style="4" customWidth="1"/>
    <col min="2306" max="2309" width="8.75" style="4" customWidth="1"/>
    <col min="2310" max="2310" width="13.625" style="4" customWidth="1"/>
    <col min="2311" max="2311" width="10.875" style="4" customWidth="1"/>
    <col min="2312" max="2312" width="5.125" style="4" customWidth="1"/>
    <col min="2313" max="2313" width="4.5" style="4" customWidth="1"/>
    <col min="2314" max="2314" width="24.375" style="4" customWidth="1"/>
    <col min="2315" max="2315" width="21.25" style="4" customWidth="1"/>
    <col min="2316" max="2316" width="10" style="4" customWidth="1"/>
    <col min="2317" max="2319" width="18" style="4" customWidth="1"/>
    <col min="2320" max="2551" width="9" style="4"/>
    <col min="2552" max="2552" width="4.125" style="4" customWidth="1"/>
    <col min="2553" max="2553" width="19.25" style="4" customWidth="1"/>
    <col min="2554" max="2554" width="21.375" style="4" customWidth="1"/>
    <col min="2555" max="2555" width="6.25" style="4" customWidth="1"/>
    <col min="2556" max="2556" width="4.125" style="4" customWidth="1"/>
    <col min="2557" max="2557" width="6.25" style="4" customWidth="1"/>
    <col min="2558" max="2558" width="7.125" style="4" customWidth="1"/>
    <col min="2559" max="2559" width="0" style="4" hidden="1" customWidth="1"/>
    <col min="2560" max="2560" width="43.375" style="4" customWidth="1"/>
    <col min="2561" max="2561" width="3.375" style="4" customWidth="1"/>
    <col min="2562" max="2565" width="8.75" style="4" customWidth="1"/>
    <col min="2566" max="2566" width="13.625" style="4" customWidth="1"/>
    <col min="2567" max="2567" width="10.875" style="4" customWidth="1"/>
    <col min="2568" max="2568" width="5.125" style="4" customWidth="1"/>
    <col min="2569" max="2569" width="4.5" style="4" customWidth="1"/>
    <col min="2570" max="2570" width="24.375" style="4" customWidth="1"/>
    <col min="2571" max="2571" width="21.25" style="4" customWidth="1"/>
    <col min="2572" max="2572" width="10" style="4" customWidth="1"/>
    <col min="2573" max="2575" width="18" style="4" customWidth="1"/>
    <col min="2576" max="2807" width="9" style="4"/>
    <col min="2808" max="2808" width="4.125" style="4" customWidth="1"/>
    <col min="2809" max="2809" width="19.25" style="4" customWidth="1"/>
    <col min="2810" max="2810" width="21.375" style="4" customWidth="1"/>
    <col min="2811" max="2811" width="6.25" style="4" customWidth="1"/>
    <col min="2812" max="2812" width="4.125" style="4" customWidth="1"/>
    <col min="2813" max="2813" width="6.25" style="4" customWidth="1"/>
    <col min="2814" max="2814" width="7.125" style="4" customWidth="1"/>
    <col min="2815" max="2815" width="0" style="4" hidden="1" customWidth="1"/>
    <col min="2816" max="2816" width="43.375" style="4" customWidth="1"/>
    <col min="2817" max="2817" width="3.375" style="4" customWidth="1"/>
    <col min="2818" max="2821" width="8.75" style="4" customWidth="1"/>
    <col min="2822" max="2822" width="13.625" style="4" customWidth="1"/>
    <col min="2823" max="2823" width="10.875" style="4" customWidth="1"/>
    <col min="2824" max="2824" width="5.125" style="4" customWidth="1"/>
    <col min="2825" max="2825" width="4.5" style="4" customWidth="1"/>
    <col min="2826" max="2826" width="24.375" style="4" customWidth="1"/>
    <col min="2827" max="2827" width="21.25" style="4" customWidth="1"/>
    <col min="2828" max="2828" width="10" style="4" customWidth="1"/>
    <col min="2829" max="2831" width="18" style="4" customWidth="1"/>
    <col min="2832" max="3063" width="9" style="4"/>
    <col min="3064" max="3064" width="4.125" style="4" customWidth="1"/>
    <col min="3065" max="3065" width="19.25" style="4" customWidth="1"/>
    <col min="3066" max="3066" width="21.375" style="4" customWidth="1"/>
    <col min="3067" max="3067" width="6.25" style="4" customWidth="1"/>
    <col min="3068" max="3068" width="4.125" style="4" customWidth="1"/>
    <col min="3069" max="3069" width="6.25" style="4" customWidth="1"/>
    <col min="3070" max="3070" width="7.125" style="4" customWidth="1"/>
    <col min="3071" max="3071" width="0" style="4" hidden="1" customWidth="1"/>
    <col min="3072" max="3072" width="43.375" style="4" customWidth="1"/>
    <col min="3073" max="3073" width="3.375" style="4" customWidth="1"/>
    <col min="3074" max="3077" width="8.75" style="4" customWidth="1"/>
    <col min="3078" max="3078" width="13.625" style="4" customWidth="1"/>
    <col min="3079" max="3079" width="10.875" style="4" customWidth="1"/>
    <col min="3080" max="3080" width="5.125" style="4" customWidth="1"/>
    <col min="3081" max="3081" width="4.5" style="4" customWidth="1"/>
    <col min="3082" max="3082" width="24.375" style="4" customWidth="1"/>
    <col min="3083" max="3083" width="21.25" style="4" customWidth="1"/>
    <col min="3084" max="3084" width="10" style="4" customWidth="1"/>
    <col min="3085" max="3087" width="18" style="4" customWidth="1"/>
    <col min="3088" max="3319" width="9" style="4"/>
    <col min="3320" max="3320" width="4.125" style="4" customWidth="1"/>
    <col min="3321" max="3321" width="19.25" style="4" customWidth="1"/>
    <col min="3322" max="3322" width="21.375" style="4" customWidth="1"/>
    <col min="3323" max="3323" width="6.25" style="4" customWidth="1"/>
    <col min="3324" max="3324" width="4.125" style="4" customWidth="1"/>
    <col min="3325" max="3325" width="6.25" style="4" customWidth="1"/>
    <col min="3326" max="3326" width="7.125" style="4" customWidth="1"/>
    <col min="3327" max="3327" width="0" style="4" hidden="1" customWidth="1"/>
    <col min="3328" max="3328" width="43.375" style="4" customWidth="1"/>
    <col min="3329" max="3329" width="3.375" style="4" customWidth="1"/>
    <col min="3330" max="3333" width="8.75" style="4" customWidth="1"/>
    <col min="3334" max="3334" width="13.625" style="4" customWidth="1"/>
    <col min="3335" max="3335" width="10.875" style="4" customWidth="1"/>
    <col min="3336" max="3336" width="5.125" style="4" customWidth="1"/>
    <col min="3337" max="3337" width="4.5" style="4" customWidth="1"/>
    <col min="3338" max="3338" width="24.375" style="4" customWidth="1"/>
    <col min="3339" max="3339" width="21.25" style="4" customWidth="1"/>
    <col min="3340" max="3340" width="10" style="4" customWidth="1"/>
    <col min="3341" max="3343" width="18" style="4" customWidth="1"/>
    <col min="3344" max="3575" width="9" style="4"/>
    <col min="3576" max="3576" width="4.125" style="4" customWidth="1"/>
    <col min="3577" max="3577" width="19.25" style="4" customWidth="1"/>
    <col min="3578" max="3578" width="21.375" style="4" customWidth="1"/>
    <col min="3579" max="3579" width="6.25" style="4" customWidth="1"/>
    <col min="3580" max="3580" width="4.125" style="4" customWidth="1"/>
    <col min="3581" max="3581" width="6.25" style="4" customWidth="1"/>
    <col min="3582" max="3582" width="7.125" style="4" customWidth="1"/>
    <col min="3583" max="3583" width="0" style="4" hidden="1" customWidth="1"/>
    <col min="3584" max="3584" width="43.375" style="4" customWidth="1"/>
    <col min="3585" max="3585" width="3.375" style="4" customWidth="1"/>
    <col min="3586" max="3589" width="8.75" style="4" customWidth="1"/>
    <col min="3590" max="3590" width="13.625" style="4" customWidth="1"/>
    <col min="3591" max="3591" width="10.875" style="4" customWidth="1"/>
    <col min="3592" max="3592" width="5.125" style="4" customWidth="1"/>
    <col min="3593" max="3593" width="4.5" style="4" customWidth="1"/>
    <col min="3594" max="3594" width="24.375" style="4" customWidth="1"/>
    <col min="3595" max="3595" width="21.25" style="4" customWidth="1"/>
    <col min="3596" max="3596" width="10" style="4" customWidth="1"/>
    <col min="3597" max="3599" width="18" style="4" customWidth="1"/>
    <col min="3600" max="3831" width="9" style="4"/>
    <col min="3832" max="3832" width="4.125" style="4" customWidth="1"/>
    <col min="3833" max="3833" width="19.25" style="4" customWidth="1"/>
    <col min="3834" max="3834" width="21.375" style="4" customWidth="1"/>
    <col min="3835" max="3835" width="6.25" style="4" customWidth="1"/>
    <col min="3836" max="3836" width="4.125" style="4" customWidth="1"/>
    <col min="3837" max="3837" width="6.25" style="4" customWidth="1"/>
    <col min="3838" max="3838" width="7.125" style="4" customWidth="1"/>
    <col min="3839" max="3839" width="0" style="4" hidden="1" customWidth="1"/>
    <col min="3840" max="3840" width="43.375" style="4" customWidth="1"/>
    <col min="3841" max="3841" width="3.375" style="4" customWidth="1"/>
    <col min="3842" max="3845" width="8.75" style="4" customWidth="1"/>
    <col min="3846" max="3846" width="13.625" style="4" customWidth="1"/>
    <col min="3847" max="3847" width="10.875" style="4" customWidth="1"/>
    <col min="3848" max="3848" width="5.125" style="4" customWidth="1"/>
    <col min="3849" max="3849" width="4.5" style="4" customWidth="1"/>
    <col min="3850" max="3850" width="24.375" style="4" customWidth="1"/>
    <col min="3851" max="3851" width="21.25" style="4" customWidth="1"/>
    <col min="3852" max="3852" width="10" style="4" customWidth="1"/>
    <col min="3853" max="3855" width="18" style="4" customWidth="1"/>
    <col min="3856" max="4087" width="9" style="4"/>
    <col min="4088" max="4088" width="4.125" style="4" customWidth="1"/>
    <col min="4089" max="4089" width="19.25" style="4" customWidth="1"/>
    <col min="4090" max="4090" width="21.375" style="4" customWidth="1"/>
    <col min="4091" max="4091" width="6.25" style="4" customWidth="1"/>
    <col min="4092" max="4092" width="4.125" style="4" customWidth="1"/>
    <col min="4093" max="4093" width="6.25" style="4" customWidth="1"/>
    <col min="4094" max="4094" width="7.125" style="4" customWidth="1"/>
    <col min="4095" max="4095" width="0" style="4" hidden="1" customWidth="1"/>
    <col min="4096" max="4096" width="43.375" style="4" customWidth="1"/>
    <col min="4097" max="4097" width="3.375" style="4" customWidth="1"/>
    <col min="4098" max="4101" width="8.75" style="4" customWidth="1"/>
    <col min="4102" max="4102" width="13.625" style="4" customWidth="1"/>
    <col min="4103" max="4103" width="10.875" style="4" customWidth="1"/>
    <col min="4104" max="4104" width="5.125" style="4" customWidth="1"/>
    <col min="4105" max="4105" width="4.5" style="4" customWidth="1"/>
    <col min="4106" max="4106" width="24.375" style="4" customWidth="1"/>
    <col min="4107" max="4107" width="21.25" style="4" customWidth="1"/>
    <col min="4108" max="4108" width="10" style="4" customWidth="1"/>
    <col min="4109" max="4111" width="18" style="4" customWidth="1"/>
    <col min="4112" max="4343" width="9" style="4"/>
    <col min="4344" max="4344" width="4.125" style="4" customWidth="1"/>
    <col min="4345" max="4345" width="19.25" style="4" customWidth="1"/>
    <col min="4346" max="4346" width="21.375" style="4" customWidth="1"/>
    <col min="4347" max="4347" width="6.25" style="4" customWidth="1"/>
    <col min="4348" max="4348" width="4.125" style="4" customWidth="1"/>
    <col min="4349" max="4349" width="6.25" style="4" customWidth="1"/>
    <col min="4350" max="4350" width="7.125" style="4" customWidth="1"/>
    <col min="4351" max="4351" width="0" style="4" hidden="1" customWidth="1"/>
    <col min="4352" max="4352" width="43.375" style="4" customWidth="1"/>
    <col min="4353" max="4353" width="3.375" style="4" customWidth="1"/>
    <col min="4354" max="4357" width="8.75" style="4" customWidth="1"/>
    <col min="4358" max="4358" width="13.625" style="4" customWidth="1"/>
    <col min="4359" max="4359" width="10.875" style="4" customWidth="1"/>
    <col min="4360" max="4360" width="5.125" style="4" customWidth="1"/>
    <col min="4361" max="4361" width="4.5" style="4" customWidth="1"/>
    <col min="4362" max="4362" width="24.375" style="4" customWidth="1"/>
    <col min="4363" max="4363" width="21.25" style="4" customWidth="1"/>
    <col min="4364" max="4364" width="10" style="4" customWidth="1"/>
    <col min="4365" max="4367" width="18" style="4" customWidth="1"/>
    <col min="4368" max="4599" width="9" style="4"/>
    <col min="4600" max="4600" width="4.125" style="4" customWidth="1"/>
    <col min="4601" max="4601" width="19.25" style="4" customWidth="1"/>
    <col min="4602" max="4602" width="21.375" style="4" customWidth="1"/>
    <col min="4603" max="4603" width="6.25" style="4" customWidth="1"/>
    <col min="4604" max="4604" width="4.125" style="4" customWidth="1"/>
    <col min="4605" max="4605" width="6.25" style="4" customWidth="1"/>
    <col min="4606" max="4606" width="7.125" style="4" customWidth="1"/>
    <col min="4607" max="4607" width="0" style="4" hidden="1" customWidth="1"/>
    <col min="4608" max="4608" width="43.375" style="4" customWidth="1"/>
    <col min="4609" max="4609" width="3.375" style="4" customWidth="1"/>
    <col min="4610" max="4613" width="8.75" style="4" customWidth="1"/>
    <col min="4614" max="4614" width="13.625" style="4" customWidth="1"/>
    <col min="4615" max="4615" width="10.875" style="4" customWidth="1"/>
    <col min="4616" max="4616" width="5.125" style="4" customWidth="1"/>
    <col min="4617" max="4617" width="4.5" style="4" customWidth="1"/>
    <col min="4618" max="4618" width="24.375" style="4" customWidth="1"/>
    <col min="4619" max="4619" width="21.25" style="4" customWidth="1"/>
    <col min="4620" max="4620" width="10" style="4" customWidth="1"/>
    <col min="4621" max="4623" width="18" style="4" customWidth="1"/>
    <col min="4624" max="4855" width="9" style="4"/>
    <col min="4856" max="4856" width="4.125" style="4" customWidth="1"/>
    <col min="4857" max="4857" width="19.25" style="4" customWidth="1"/>
    <col min="4858" max="4858" width="21.375" style="4" customWidth="1"/>
    <col min="4859" max="4859" width="6.25" style="4" customWidth="1"/>
    <col min="4860" max="4860" width="4.125" style="4" customWidth="1"/>
    <col min="4861" max="4861" width="6.25" style="4" customWidth="1"/>
    <col min="4862" max="4862" width="7.125" style="4" customWidth="1"/>
    <col min="4863" max="4863" width="0" style="4" hidden="1" customWidth="1"/>
    <col min="4864" max="4864" width="43.375" style="4" customWidth="1"/>
    <col min="4865" max="4865" width="3.375" style="4" customWidth="1"/>
    <col min="4866" max="4869" width="8.75" style="4" customWidth="1"/>
    <col min="4870" max="4870" width="13.625" style="4" customWidth="1"/>
    <col min="4871" max="4871" width="10.875" style="4" customWidth="1"/>
    <col min="4872" max="4872" width="5.125" style="4" customWidth="1"/>
    <col min="4873" max="4873" width="4.5" style="4" customWidth="1"/>
    <col min="4874" max="4874" width="24.375" style="4" customWidth="1"/>
    <col min="4875" max="4875" width="21.25" style="4" customWidth="1"/>
    <col min="4876" max="4876" width="10" style="4" customWidth="1"/>
    <col min="4877" max="4879" width="18" style="4" customWidth="1"/>
    <col min="4880" max="5111" width="9" style="4"/>
    <col min="5112" max="5112" width="4.125" style="4" customWidth="1"/>
    <col min="5113" max="5113" width="19.25" style="4" customWidth="1"/>
    <col min="5114" max="5114" width="21.375" style="4" customWidth="1"/>
    <col min="5115" max="5115" width="6.25" style="4" customWidth="1"/>
    <col min="5116" max="5116" width="4.125" style="4" customWidth="1"/>
    <col min="5117" max="5117" width="6.25" style="4" customWidth="1"/>
    <col min="5118" max="5118" width="7.125" style="4" customWidth="1"/>
    <col min="5119" max="5119" width="0" style="4" hidden="1" customWidth="1"/>
    <col min="5120" max="5120" width="43.375" style="4" customWidth="1"/>
    <col min="5121" max="5121" width="3.375" style="4" customWidth="1"/>
    <col min="5122" max="5125" width="8.75" style="4" customWidth="1"/>
    <col min="5126" max="5126" width="13.625" style="4" customWidth="1"/>
    <col min="5127" max="5127" width="10.875" style="4" customWidth="1"/>
    <col min="5128" max="5128" width="5.125" style="4" customWidth="1"/>
    <col min="5129" max="5129" width="4.5" style="4" customWidth="1"/>
    <col min="5130" max="5130" width="24.375" style="4" customWidth="1"/>
    <col min="5131" max="5131" width="21.25" style="4" customWidth="1"/>
    <col min="5132" max="5132" width="10" style="4" customWidth="1"/>
    <col min="5133" max="5135" width="18" style="4" customWidth="1"/>
    <col min="5136" max="5367" width="9" style="4"/>
    <col min="5368" max="5368" width="4.125" style="4" customWidth="1"/>
    <col min="5369" max="5369" width="19.25" style="4" customWidth="1"/>
    <col min="5370" max="5370" width="21.375" style="4" customWidth="1"/>
    <col min="5371" max="5371" width="6.25" style="4" customWidth="1"/>
    <col min="5372" max="5372" width="4.125" style="4" customWidth="1"/>
    <col min="5373" max="5373" width="6.25" style="4" customWidth="1"/>
    <col min="5374" max="5374" width="7.125" style="4" customWidth="1"/>
    <col min="5375" max="5375" width="0" style="4" hidden="1" customWidth="1"/>
    <col min="5376" max="5376" width="43.375" style="4" customWidth="1"/>
    <col min="5377" max="5377" width="3.375" style="4" customWidth="1"/>
    <col min="5378" max="5381" width="8.75" style="4" customWidth="1"/>
    <col min="5382" max="5382" width="13.625" style="4" customWidth="1"/>
    <col min="5383" max="5383" width="10.875" style="4" customWidth="1"/>
    <col min="5384" max="5384" width="5.125" style="4" customWidth="1"/>
    <col min="5385" max="5385" width="4.5" style="4" customWidth="1"/>
    <col min="5386" max="5386" width="24.375" style="4" customWidth="1"/>
    <col min="5387" max="5387" width="21.25" style="4" customWidth="1"/>
    <col min="5388" max="5388" width="10" style="4" customWidth="1"/>
    <col min="5389" max="5391" width="18" style="4" customWidth="1"/>
    <col min="5392" max="5623" width="9" style="4"/>
    <col min="5624" max="5624" width="4.125" style="4" customWidth="1"/>
    <col min="5625" max="5625" width="19.25" style="4" customWidth="1"/>
    <col min="5626" max="5626" width="21.375" style="4" customWidth="1"/>
    <col min="5627" max="5627" width="6.25" style="4" customWidth="1"/>
    <col min="5628" max="5628" width="4.125" style="4" customWidth="1"/>
    <col min="5629" max="5629" width="6.25" style="4" customWidth="1"/>
    <col min="5630" max="5630" width="7.125" style="4" customWidth="1"/>
    <col min="5631" max="5631" width="0" style="4" hidden="1" customWidth="1"/>
    <col min="5632" max="5632" width="43.375" style="4" customWidth="1"/>
    <col min="5633" max="5633" width="3.375" style="4" customWidth="1"/>
    <col min="5634" max="5637" width="8.75" style="4" customWidth="1"/>
    <col min="5638" max="5638" width="13.625" style="4" customWidth="1"/>
    <col min="5639" max="5639" width="10.875" style="4" customWidth="1"/>
    <col min="5640" max="5640" width="5.125" style="4" customWidth="1"/>
    <col min="5641" max="5641" width="4.5" style="4" customWidth="1"/>
    <col min="5642" max="5642" width="24.375" style="4" customWidth="1"/>
    <col min="5643" max="5643" width="21.25" style="4" customWidth="1"/>
    <col min="5644" max="5644" width="10" style="4" customWidth="1"/>
    <col min="5645" max="5647" width="18" style="4" customWidth="1"/>
    <col min="5648" max="5879" width="9" style="4"/>
    <col min="5880" max="5880" width="4.125" style="4" customWidth="1"/>
    <col min="5881" max="5881" width="19.25" style="4" customWidth="1"/>
    <col min="5882" max="5882" width="21.375" style="4" customWidth="1"/>
    <col min="5883" max="5883" width="6.25" style="4" customWidth="1"/>
    <col min="5884" max="5884" width="4.125" style="4" customWidth="1"/>
    <col min="5885" max="5885" width="6.25" style="4" customWidth="1"/>
    <col min="5886" max="5886" width="7.125" style="4" customWidth="1"/>
    <col min="5887" max="5887" width="0" style="4" hidden="1" customWidth="1"/>
    <col min="5888" max="5888" width="43.375" style="4" customWidth="1"/>
    <col min="5889" max="5889" width="3.375" style="4" customWidth="1"/>
    <col min="5890" max="5893" width="8.75" style="4" customWidth="1"/>
    <col min="5894" max="5894" width="13.625" style="4" customWidth="1"/>
    <col min="5895" max="5895" width="10.875" style="4" customWidth="1"/>
    <col min="5896" max="5896" width="5.125" style="4" customWidth="1"/>
    <col min="5897" max="5897" width="4.5" style="4" customWidth="1"/>
    <col min="5898" max="5898" width="24.375" style="4" customWidth="1"/>
    <col min="5899" max="5899" width="21.25" style="4" customWidth="1"/>
    <col min="5900" max="5900" width="10" style="4" customWidth="1"/>
    <col min="5901" max="5903" width="18" style="4" customWidth="1"/>
    <col min="5904" max="6135" width="9" style="4"/>
    <col min="6136" max="6136" width="4.125" style="4" customWidth="1"/>
    <col min="6137" max="6137" width="19.25" style="4" customWidth="1"/>
    <col min="6138" max="6138" width="21.375" style="4" customWidth="1"/>
    <col min="6139" max="6139" width="6.25" style="4" customWidth="1"/>
    <col min="6140" max="6140" width="4.125" style="4" customWidth="1"/>
    <col min="6141" max="6141" width="6.25" style="4" customWidth="1"/>
    <col min="6142" max="6142" width="7.125" style="4" customWidth="1"/>
    <col min="6143" max="6143" width="0" style="4" hidden="1" customWidth="1"/>
    <col min="6144" max="6144" width="43.375" style="4" customWidth="1"/>
    <col min="6145" max="6145" width="3.375" style="4" customWidth="1"/>
    <col min="6146" max="6149" width="8.75" style="4" customWidth="1"/>
    <col min="6150" max="6150" width="13.625" style="4" customWidth="1"/>
    <col min="6151" max="6151" width="10.875" style="4" customWidth="1"/>
    <col min="6152" max="6152" width="5.125" style="4" customWidth="1"/>
    <col min="6153" max="6153" width="4.5" style="4" customWidth="1"/>
    <col min="6154" max="6154" width="24.375" style="4" customWidth="1"/>
    <col min="6155" max="6155" width="21.25" style="4" customWidth="1"/>
    <col min="6156" max="6156" width="10" style="4" customWidth="1"/>
    <col min="6157" max="6159" width="18" style="4" customWidth="1"/>
    <col min="6160" max="6391" width="9" style="4"/>
    <col min="6392" max="6392" width="4.125" style="4" customWidth="1"/>
    <col min="6393" max="6393" width="19.25" style="4" customWidth="1"/>
    <col min="6394" max="6394" width="21.375" style="4" customWidth="1"/>
    <col min="6395" max="6395" width="6.25" style="4" customWidth="1"/>
    <col min="6396" max="6396" width="4.125" style="4" customWidth="1"/>
    <col min="6397" max="6397" width="6.25" style="4" customWidth="1"/>
    <col min="6398" max="6398" width="7.125" style="4" customWidth="1"/>
    <col min="6399" max="6399" width="0" style="4" hidden="1" customWidth="1"/>
    <col min="6400" max="6400" width="43.375" style="4" customWidth="1"/>
    <col min="6401" max="6401" width="3.375" style="4" customWidth="1"/>
    <col min="6402" max="6405" width="8.75" style="4" customWidth="1"/>
    <col min="6406" max="6406" width="13.625" style="4" customWidth="1"/>
    <col min="6407" max="6407" width="10.875" style="4" customWidth="1"/>
    <col min="6408" max="6408" width="5.125" style="4" customWidth="1"/>
    <col min="6409" max="6409" width="4.5" style="4" customWidth="1"/>
    <col min="6410" max="6410" width="24.375" style="4" customWidth="1"/>
    <col min="6411" max="6411" width="21.25" style="4" customWidth="1"/>
    <col min="6412" max="6412" width="10" style="4" customWidth="1"/>
    <col min="6413" max="6415" width="18" style="4" customWidth="1"/>
    <col min="6416" max="6647" width="9" style="4"/>
    <col min="6648" max="6648" width="4.125" style="4" customWidth="1"/>
    <col min="6649" max="6649" width="19.25" style="4" customWidth="1"/>
    <col min="6650" max="6650" width="21.375" style="4" customWidth="1"/>
    <col min="6651" max="6651" width="6.25" style="4" customWidth="1"/>
    <col min="6652" max="6652" width="4.125" style="4" customWidth="1"/>
    <col min="6653" max="6653" width="6.25" style="4" customWidth="1"/>
    <col min="6654" max="6654" width="7.125" style="4" customWidth="1"/>
    <col min="6655" max="6655" width="0" style="4" hidden="1" customWidth="1"/>
    <col min="6656" max="6656" width="43.375" style="4" customWidth="1"/>
    <col min="6657" max="6657" width="3.375" style="4" customWidth="1"/>
    <col min="6658" max="6661" width="8.75" style="4" customWidth="1"/>
    <col min="6662" max="6662" width="13.625" style="4" customWidth="1"/>
    <col min="6663" max="6663" width="10.875" style="4" customWidth="1"/>
    <col min="6664" max="6664" width="5.125" style="4" customWidth="1"/>
    <col min="6665" max="6665" width="4.5" style="4" customWidth="1"/>
    <col min="6666" max="6666" width="24.375" style="4" customWidth="1"/>
    <col min="6667" max="6667" width="21.25" style="4" customWidth="1"/>
    <col min="6668" max="6668" width="10" style="4" customWidth="1"/>
    <col min="6669" max="6671" width="18" style="4" customWidth="1"/>
    <col min="6672" max="6903" width="9" style="4"/>
    <col min="6904" max="6904" width="4.125" style="4" customWidth="1"/>
    <col min="6905" max="6905" width="19.25" style="4" customWidth="1"/>
    <col min="6906" max="6906" width="21.375" style="4" customWidth="1"/>
    <col min="6907" max="6907" width="6.25" style="4" customWidth="1"/>
    <col min="6908" max="6908" width="4.125" style="4" customWidth="1"/>
    <col min="6909" max="6909" width="6.25" style="4" customWidth="1"/>
    <col min="6910" max="6910" width="7.125" style="4" customWidth="1"/>
    <col min="6911" max="6911" width="0" style="4" hidden="1" customWidth="1"/>
    <col min="6912" max="6912" width="43.375" style="4" customWidth="1"/>
    <col min="6913" max="6913" width="3.375" style="4" customWidth="1"/>
    <col min="6914" max="6917" width="8.75" style="4" customWidth="1"/>
    <col min="6918" max="6918" width="13.625" style="4" customWidth="1"/>
    <col min="6919" max="6919" width="10.875" style="4" customWidth="1"/>
    <col min="6920" max="6920" width="5.125" style="4" customWidth="1"/>
    <col min="6921" max="6921" width="4.5" style="4" customWidth="1"/>
    <col min="6922" max="6922" width="24.375" style="4" customWidth="1"/>
    <col min="6923" max="6923" width="21.25" style="4" customWidth="1"/>
    <col min="6924" max="6924" width="10" style="4" customWidth="1"/>
    <col min="6925" max="6927" width="18" style="4" customWidth="1"/>
    <col min="6928" max="7159" width="9" style="4"/>
    <col min="7160" max="7160" width="4.125" style="4" customWidth="1"/>
    <col min="7161" max="7161" width="19.25" style="4" customWidth="1"/>
    <col min="7162" max="7162" width="21.375" style="4" customWidth="1"/>
    <col min="7163" max="7163" width="6.25" style="4" customWidth="1"/>
    <col min="7164" max="7164" width="4.125" style="4" customWidth="1"/>
    <col min="7165" max="7165" width="6.25" style="4" customWidth="1"/>
    <col min="7166" max="7166" width="7.125" style="4" customWidth="1"/>
    <col min="7167" max="7167" width="0" style="4" hidden="1" customWidth="1"/>
    <col min="7168" max="7168" width="43.375" style="4" customWidth="1"/>
    <col min="7169" max="7169" width="3.375" style="4" customWidth="1"/>
    <col min="7170" max="7173" width="8.75" style="4" customWidth="1"/>
    <col min="7174" max="7174" width="13.625" style="4" customWidth="1"/>
    <col min="7175" max="7175" width="10.875" style="4" customWidth="1"/>
    <col min="7176" max="7176" width="5.125" style="4" customWidth="1"/>
    <col min="7177" max="7177" width="4.5" style="4" customWidth="1"/>
    <col min="7178" max="7178" width="24.375" style="4" customWidth="1"/>
    <col min="7179" max="7179" width="21.25" style="4" customWidth="1"/>
    <col min="7180" max="7180" width="10" style="4" customWidth="1"/>
    <col min="7181" max="7183" width="18" style="4" customWidth="1"/>
    <col min="7184" max="7415" width="9" style="4"/>
    <col min="7416" max="7416" width="4.125" style="4" customWidth="1"/>
    <col min="7417" max="7417" width="19.25" style="4" customWidth="1"/>
    <col min="7418" max="7418" width="21.375" style="4" customWidth="1"/>
    <col min="7419" max="7419" width="6.25" style="4" customWidth="1"/>
    <col min="7420" max="7420" width="4.125" style="4" customWidth="1"/>
    <col min="7421" max="7421" width="6.25" style="4" customWidth="1"/>
    <col min="7422" max="7422" width="7.125" style="4" customWidth="1"/>
    <col min="7423" max="7423" width="0" style="4" hidden="1" customWidth="1"/>
    <col min="7424" max="7424" width="43.375" style="4" customWidth="1"/>
    <col min="7425" max="7425" width="3.375" style="4" customWidth="1"/>
    <col min="7426" max="7429" width="8.75" style="4" customWidth="1"/>
    <col min="7430" max="7430" width="13.625" style="4" customWidth="1"/>
    <col min="7431" max="7431" width="10.875" style="4" customWidth="1"/>
    <col min="7432" max="7432" width="5.125" style="4" customWidth="1"/>
    <col min="7433" max="7433" width="4.5" style="4" customWidth="1"/>
    <col min="7434" max="7434" width="24.375" style="4" customWidth="1"/>
    <col min="7435" max="7435" width="21.25" style="4" customWidth="1"/>
    <col min="7436" max="7436" width="10" style="4" customWidth="1"/>
    <col min="7437" max="7439" width="18" style="4" customWidth="1"/>
    <col min="7440" max="7671" width="9" style="4"/>
    <col min="7672" max="7672" width="4.125" style="4" customWidth="1"/>
    <col min="7673" max="7673" width="19.25" style="4" customWidth="1"/>
    <col min="7674" max="7674" width="21.375" style="4" customWidth="1"/>
    <col min="7675" max="7675" width="6.25" style="4" customWidth="1"/>
    <col min="7676" max="7676" width="4.125" style="4" customWidth="1"/>
    <col min="7677" max="7677" width="6.25" style="4" customWidth="1"/>
    <col min="7678" max="7678" width="7.125" style="4" customWidth="1"/>
    <col min="7679" max="7679" width="0" style="4" hidden="1" customWidth="1"/>
    <col min="7680" max="7680" width="43.375" style="4" customWidth="1"/>
    <col min="7681" max="7681" width="3.375" style="4" customWidth="1"/>
    <col min="7682" max="7685" width="8.75" style="4" customWidth="1"/>
    <col min="7686" max="7686" width="13.625" style="4" customWidth="1"/>
    <col min="7687" max="7687" width="10.875" style="4" customWidth="1"/>
    <col min="7688" max="7688" width="5.125" style="4" customWidth="1"/>
    <col min="7689" max="7689" width="4.5" style="4" customWidth="1"/>
    <col min="7690" max="7690" width="24.375" style="4" customWidth="1"/>
    <col min="7691" max="7691" width="21.25" style="4" customWidth="1"/>
    <col min="7692" max="7692" width="10" style="4" customWidth="1"/>
    <col min="7693" max="7695" width="18" style="4" customWidth="1"/>
    <col min="7696" max="7927" width="9" style="4"/>
    <col min="7928" max="7928" width="4.125" style="4" customWidth="1"/>
    <col min="7929" max="7929" width="19.25" style="4" customWidth="1"/>
    <col min="7930" max="7930" width="21.375" style="4" customWidth="1"/>
    <col min="7931" max="7931" width="6.25" style="4" customWidth="1"/>
    <col min="7932" max="7932" width="4.125" style="4" customWidth="1"/>
    <col min="7933" max="7933" width="6.25" style="4" customWidth="1"/>
    <col min="7934" max="7934" width="7.125" style="4" customWidth="1"/>
    <col min="7935" max="7935" width="0" style="4" hidden="1" customWidth="1"/>
    <col min="7936" max="7936" width="43.375" style="4" customWidth="1"/>
    <col min="7937" max="7937" width="3.375" style="4" customWidth="1"/>
    <col min="7938" max="7941" width="8.75" style="4" customWidth="1"/>
    <col min="7942" max="7942" width="13.625" style="4" customWidth="1"/>
    <col min="7943" max="7943" width="10.875" style="4" customWidth="1"/>
    <col min="7944" max="7944" width="5.125" style="4" customWidth="1"/>
    <col min="7945" max="7945" width="4.5" style="4" customWidth="1"/>
    <col min="7946" max="7946" width="24.375" style="4" customWidth="1"/>
    <col min="7947" max="7947" width="21.25" style="4" customWidth="1"/>
    <col min="7948" max="7948" width="10" style="4" customWidth="1"/>
    <col min="7949" max="7951" width="18" style="4" customWidth="1"/>
    <col min="7952" max="8183" width="9" style="4"/>
    <col min="8184" max="8184" width="4.125" style="4" customWidth="1"/>
    <col min="8185" max="8185" width="19.25" style="4" customWidth="1"/>
    <col min="8186" max="8186" width="21.375" style="4" customWidth="1"/>
    <col min="8187" max="8187" width="6.25" style="4" customWidth="1"/>
    <col min="8188" max="8188" width="4.125" style="4" customWidth="1"/>
    <col min="8189" max="8189" width="6.25" style="4" customWidth="1"/>
    <col min="8190" max="8190" width="7.125" style="4" customWidth="1"/>
    <col min="8191" max="8191" width="0" style="4" hidden="1" customWidth="1"/>
    <col min="8192" max="8192" width="43.375" style="4" customWidth="1"/>
    <col min="8193" max="8193" width="3.375" style="4" customWidth="1"/>
    <col min="8194" max="8197" width="8.75" style="4" customWidth="1"/>
    <col min="8198" max="8198" width="13.625" style="4" customWidth="1"/>
    <col min="8199" max="8199" width="10.875" style="4" customWidth="1"/>
    <col min="8200" max="8200" width="5.125" style="4" customWidth="1"/>
    <col min="8201" max="8201" width="4.5" style="4" customWidth="1"/>
    <col min="8202" max="8202" width="24.375" style="4" customWidth="1"/>
    <col min="8203" max="8203" width="21.25" style="4" customWidth="1"/>
    <col min="8204" max="8204" width="10" style="4" customWidth="1"/>
    <col min="8205" max="8207" width="18" style="4" customWidth="1"/>
    <col min="8208" max="8439" width="9" style="4"/>
    <col min="8440" max="8440" width="4.125" style="4" customWidth="1"/>
    <col min="8441" max="8441" width="19.25" style="4" customWidth="1"/>
    <col min="8442" max="8442" width="21.375" style="4" customWidth="1"/>
    <col min="8443" max="8443" width="6.25" style="4" customWidth="1"/>
    <col min="8444" max="8444" width="4.125" style="4" customWidth="1"/>
    <col min="8445" max="8445" width="6.25" style="4" customWidth="1"/>
    <col min="8446" max="8446" width="7.125" style="4" customWidth="1"/>
    <col min="8447" max="8447" width="0" style="4" hidden="1" customWidth="1"/>
    <col min="8448" max="8448" width="43.375" style="4" customWidth="1"/>
    <col min="8449" max="8449" width="3.375" style="4" customWidth="1"/>
    <col min="8450" max="8453" width="8.75" style="4" customWidth="1"/>
    <col min="8454" max="8454" width="13.625" style="4" customWidth="1"/>
    <col min="8455" max="8455" width="10.875" style="4" customWidth="1"/>
    <col min="8456" max="8456" width="5.125" style="4" customWidth="1"/>
    <col min="8457" max="8457" width="4.5" style="4" customWidth="1"/>
    <col min="8458" max="8458" width="24.375" style="4" customWidth="1"/>
    <col min="8459" max="8459" width="21.25" style="4" customWidth="1"/>
    <col min="8460" max="8460" width="10" style="4" customWidth="1"/>
    <col min="8461" max="8463" width="18" style="4" customWidth="1"/>
    <col min="8464" max="8695" width="9" style="4"/>
    <col min="8696" max="8696" width="4.125" style="4" customWidth="1"/>
    <col min="8697" max="8697" width="19.25" style="4" customWidth="1"/>
    <col min="8698" max="8698" width="21.375" style="4" customWidth="1"/>
    <col min="8699" max="8699" width="6.25" style="4" customWidth="1"/>
    <col min="8700" max="8700" width="4.125" style="4" customWidth="1"/>
    <col min="8701" max="8701" width="6.25" style="4" customWidth="1"/>
    <col min="8702" max="8702" width="7.125" style="4" customWidth="1"/>
    <col min="8703" max="8703" width="0" style="4" hidden="1" customWidth="1"/>
    <col min="8704" max="8704" width="43.375" style="4" customWidth="1"/>
    <col min="8705" max="8705" width="3.375" style="4" customWidth="1"/>
    <col min="8706" max="8709" width="8.75" style="4" customWidth="1"/>
    <col min="8710" max="8710" width="13.625" style="4" customWidth="1"/>
    <col min="8711" max="8711" width="10.875" style="4" customWidth="1"/>
    <col min="8712" max="8712" width="5.125" style="4" customWidth="1"/>
    <col min="8713" max="8713" width="4.5" style="4" customWidth="1"/>
    <col min="8714" max="8714" width="24.375" style="4" customWidth="1"/>
    <col min="8715" max="8715" width="21.25" style="4" customWidth="1"/>
    <col min="8716" max="8716" width="10" style="4" customWidth="1"/>
    <col min="8717" max="8719" width="18" style="4" customWidth="1"/>
    <col min="8720" max="8951" width="9" style="4"/>
    <col min="8952" max="8952" width="4.125" style="4" customWidth="1"/>
    <col min="8953" max="8953" width="19.25" style="4" customWidth="1"/>
    <col min="8954" max="8954" width="21.375" style="4" customWidth="1"/>
    <col min="8955" max="8955" width="6.25" style="4" customWidth="1"/>
    <col min="8956" max="8956" width="4.125" style="4" customWidth="1"/>
    <col min="8957" max="8957" width="6.25" style="4" customWidth="1"/>
    <col min="8958" max="8958" width="7.125" style="4" customWidth="1"/>
    <col min="8959" max="8959" width="0" style="4" hidden="1" customWidth="1"/>
    <col min="8960" max="8960" width="43.375" style="4" customWidth="1"/>
    <col min="8961" max="8961" width="3.375" style="4" customWidth="1"/>
    <col min="8962" max="8965" width="8.75" style="4" customWidth="1"/>
    <col min="8966" max="8966" width="13.625" style="4" customWidth="1"/>
    <col min="8967" max="8967" width="10.875" style="4" customWidth="1"/>
    <col min="8968" max="8968" width="5.125" style="4" customWidth="1"/>
    <col min="8969" max="8969" width="4.5" style="4" customWidth="1"/>
    <col min="8970" max="8970" width="24.375" style="4" customWidth="1"/>
    <col min="8971" max="8971" width="21.25" style="4" customWidth="1"/>
    <col min="8972" max="8972" width="10" style="4" customWidth="1"/>
    <col min="8973" max="8975" width="18" style="4" customWidth="1"/>
    <col min="8976" max="9207" width="9" style="4"/>
    <col min="9208" max="9208" width="4.125" style="4" customWidth="1"/>
    <col min="9209" max="9209" width="19.25" style="4" customWidth="1"/>
    <col min="9210" max="9210" width="21.375" style="4" customWidth="1"/>
    <col min="9211" max="9211" width="6.25" style="4" customWidth="1"/>
    <col min="9212" max="9212" width="4.125" style="4" customWidth="1"/>
    <col min="9213" max="9213" width="6.25" style="4" customWidth="1"/>
    <col min="9214" max="9214" width="7.125" style="4" customWidth="1"/>
    <col min="9215" max="9215" width="0" style="4" hidden="1" customWidth="1"/>
    <col min="9216" max="9216" width="43.375" style="4" customWidth="1"/>
    <col min="9217" max="9217" width="3.375" style="4" customWidth="1"/>
    <col min="9218" max="9221" width="8.75" style="4" customWidth="1"/>
    <col min="9222" max="9222" width="13.625" style="4" customWidth="1"/>
    <col min="9223" max="9223" width="10.875" style="4" customWidth="1"/>
    <col min="9224" max="9224" width="5.125" style="4" customWidth="1"/>
    <col min="9225" max="9225" width="4.5" style="4" customWidth="1"/>
    <col min="9226" max="9226" width="24.375" style="4" customWidth="1"/>
    <col min="9227" max="9227" width="21.25" style="4" customWidth="1"/>
    <col min="9228" max="9228" width="10" style="4" customWidth="1"/>
    <col min="9229" max="9231" width="18" style="4" customWidth="1"/>
    <col min="9232" max="9463" width="9" style="4"/>
    <col min="9464" max="9464" width="4.125" style="4" customWidth="1"/>
    <col min="9465" max="9465" width="19.25" style="4" customWidth="1"/>
    <col min="9466" max="9466" width="21.375" style="4" customWidth="1"/>
    <col min="9467" max="9467" width="6.25" style="4" customWidth="1"/>
    <col min="9468" max="9468" width="4.125" style="4" customWidth="1"/>
    <col min="9469" max="9469" width="6.25" style="4" customWidth="1"/>
    <col min="9470" max="9470" width="7.125" style="4" customWidth="1"/>
    <col min="9471" max="9471" width="0" style="4" hidden="1" customWidth="1"/>
    <col min="9472" max="9472" width="43.375" style="4" customWidth="1"/>
    <col min="9473" max="9473" width="3.375" style="4" customWidth="1"/>
    <col min="9474" max="9477" width="8.75" style="4" customWidth="1"/>
    <col min="9478" max="9478" width="13.625" style="4" customWidth="1"/>
    <col min="9479" max="9479" width="10.875" style="4" customWidth="1"/>
    <col min="9480" max="9480" width="5.125" style="4" customWidth="1"/>
    <col min="9481" max="9481" width="4.5" style="4" customWidth="1"/>
    <col min="9482" max="9482" width="24.375" style="4" customWidth="1"/>
    <col min="9483" max="9483" width="21.25" style="4" customWidth="1"/>
    <col min="9484" max="9484" width="10" style="4" customWidth="1"/>
    <col min="9485" max="9487" width="18" style="4" customWidth="1"/>
    <col min="9488" max="9719" width="9" style="4"/>
    <col min="9720" max="9720" width="4.125" style="4" customWidth="1"/>
    <col min="9721" max="9721" width="19.25" style="4" customWidth="1"/>
    <col min="9722" max="9722" width="21.375" style="4" customWidth="1"/>
    <col min="9723" max="9723" width="6.25" style="4" customWidth="1"/>
    <col min="9724" max="9724" width="4.125" style="4" customWidth="1"/>
    <col min="9725" max="9725" width="6.25" style="4" customWidth="1"/>
    <col min="9726" max="9726" width="7.125" style="4" customWidth="1"/>
    <col min="9727" max="9727" width="0" style="4" hidden="1" customWidth="1"/>
    <col min="9728" max="9728" width="43.375" style="4" customWidth="1"/>
    <col min="9729" max="9729" width="3.375" style="4" customWidth="1"/>
    <col min="9730" max="9733" width="8.75" style="4" customWidth="1"/>
    <col min="9734" max="9734" width="13.625" style="4" customWidth="1"/>
    <col min="9735" max="9735" width="10.875" style="4" customWidth="1"/>
    <col min="9736" max="9736" width="5.125" style="4" customWidth="1"/>
    <col min="9737" max="9737" width="4.5" style="4" customWidth="1"/>
    <col min="9738" max="9738" width="24.375" style="4" customWidth="1"/>
    <col min="9739" max="9739" width="21.25" style="4" customWidth="1"/>
    <col min="9740" max="9740" width="10" style="4" customWidth="1"/>
    <col min="9741" max="9743" width="18" style="4" customWidth="1"/>
    <col min="9744" max="9975" width="9" style="4"/>
    <col min="9976" max="9976" width="4.125" style="4" customWidth="1"/>
    <col min="9977" max="9977" width="19.25" style="4" customWidth="1"/>
    <col min="9978" max="9978" width="21.375" style="4" customWidth="1"/>
    <col min="9979" max="9979" width="6.25" style="4" customWidth="1"/>
    <col min="9980" max="9980" width="4.125" style="4" customWidth="1"/>
    <col min="9981" max="9981" width="6.25" style="4" customWidth="1"/>
    <col min="9982" max="9982" width="7.125" style="4" customWidth="1"/>
    <col min="9983" max="9983" width="0" style="4" hidden="1" customWidth="1"/>
    <col min="9984" max="9984" width="43.375" style="4" customWidth="1"/>
    <col min="9985" max="9985" width="3.375" style="4" customWidth="1"/>
    <col min="9986" max="9989" width="8.75" style="4" customWidth="1"/>
    <col min="9990" max="9990" width="13.625" style="4" customWidth="1"/>
    <col min="9991" max="9991" width="10.875" style="4" customWidth="1"/>
    <col min="9992" max="9992" width="5.125" style="4" customWidth="1"/>
    <col min="9993" max="9993" width="4.5" style="4" customWidth="1"/>
    <col min="9994" max="9994" width="24.375" style="4" customWidth="1"/>
    <col min="9995" max="9995" width="21.25" style="4" customWidth="1"/>
    <col min="9996" max="9996" width="10" style="4" customWidth="1"/>
    <col min="9997" max="9999" width="18" style="4" customWidth="1"/>
    <col min="10000" max="10231" width="9" style="4"/>
    <col min="10232" max="10232" width="4.125" style="4" customWidth="1"/>
    <col min="10233" max="10233" width="19.25" style="4" customWidth="1"/>
    <col min="10234" max="10234" width="21.375" style="4" customWidth="1"/>
    <col min="10235" max="10235" width="6.25" style="4" customWidth="1"/>
    <col min="10236" max="10236" width="4.125" style="4" customWidth="1"/>
    <col min="10237" max="10237" width="6.25" style="4" customWidth="1"/>
    <col min="10238" max="10238" width="7.125" style="4" customWidth="1"/>
    <col min="10239" max="10239" width="0" style="4" hidden="1" customWidth="1"/>
    <col min="10240" max="10240" width="43.375" style="4" customWidth="1"/>
    <col min="10241" max="10241" width="3.375" style="4" customWidth="1"/>
    <col min="10242" max="10245" width="8.75" style="4" customWidth="1"/>
    <col min="10246" max="10246" width="13.625" style="4" customWidth="1"/>
    <col min="10247" max="10247" width="10.875" style="4" customWidth="1"/>
    <col min="10248" max="10248" width="5.125" style="4" customWidth="1"/>
    <col min="10249" max="10249" width="4.5" style="4" customWidth="1"/>
    <col min="10250" max="10250" width="24.375" style="4" customWidth="1"/>
    <col min="10251" max="10251" width="21.25" style="4" customWidth="1"/>
    <col min="10252" max="10252" width="10" style="4" customWidth="1"/>
    <col min="10253" max="10255" width="18" style="4" customWidth="1"/>
    <col min="10256" max="10487" width="9" style="4"/>
    <col min="10488" max="10488" width="4.125" style="4" customWidth="1"/>
    <col min="10489" max="10489" width="19.25" style="4" customWidth="1"/>
    <col min="10490" max="10490" width="21.375" style="4" customWidth="1"/>
    <col min="10491" max="10491" width="6.25" style="4" customWidth="1"/>
    <col min="10492" max="10492" width="4.125" style="4" customWidth="1"/>
    <col min="10493" max="10493" width="6.25" style="4" customWidth="1"/>
    <col min="10494" max="10494" width="7.125" style="4" customWidth="1"/>
    <col min="10495" max="10495" width="0" style="4" hidden="1" customWidth="1"/>
    <col min="10496" max="10496" width="43.375" style="4" customWidth="1"/>
    <col min="10497" max="10497" width="3.375" style="4" customWidth="1"/>
    <col min="10498" max="10501" width="8.75" style="4" customWidth="1"/>
    <col min="10502" max="10502" width="13.625" style="4" customWidth="1"/>
    <col min="10503" max="10503" width="10.875" style="4" customWidth="1"/>
    <col min="10504" max="10504" width="5.125" style="4" customWidth="1"/>
    <col min="10505" max="10505" width="4.5" style="4" customWidth="1"/>
    <col min="10506" max="10506" width="24.375" style="4" customWidth="1"/>
    <col min="10507" max="10507" width="21.25" style="4" customWidth="1"/>
    <col min="10508" max="10508" width="10" style="4" customWidth="1"/>
    <col min="10509" max="10511" width="18" style="4" customWidth="1"/>
    <col min="10512" max="10743" width="9" style="4"/>
    <col min="10744" max="10744" width="4.125" style="4" customWidth="1"/>
    <col min="10745" max="10745" width="19.25" style="4" customWidth="1"/>
    <col min="10746" max="10746" width="21.375" style="4" customWidth="1"/>
    <col min="10747" max="10747" width="6.25" style="4" customWidth="1"/>
    <col min="10748" max="10748" width="4.125" style="4" customWidth="1"/>
    <col min="10749" max="10749" width="6.25" style="4" customWidth="1"/>
    <col min="10750" max="10750" width="7.125" style="4" customWidth="1"/>
    <col min="10751" max="10751" width="0" style="4" hidden="1" customWidth="1"/>
    <col min="10752" max="10752" width="43.375" style="4" customWidth="1"/>
    <col min="10753" max="10753" width="3.375" style="4" customWidth="1"/>
    <col min="10754" max="10757" width="8.75" style="4" customWidth="1"/>
    <col min="10758" max="10758" width="13.625" style="4" customWidth="1"/>
    <col min="10759" max="10759" width="10.875" style="4" customWidth="1"/>
    <col min="10760" max="10760" width="5.125" style="4" customWidth="1"/>
    <col min="10761" max="10761" width="4.5" style="4" customWidth="1"/>
    <col min="10762" max="10762" width="24.375" style="4" customWidth="1"/>
    <col min="10763" max="10763" width="21.25" style="4" customWidth="1"/>
    <col min="10764" max="10764" width="10" style="4" customWidth="1"/>
    <col min="10765" max="10767" width="18" style="4" customWidth="1"/>
    <col min="10768" max="10999" width="9" style="4"/>
    <col min="11000" max="11000" width="4.125" style="4" customWidth="1"/>
    <col min="11001" max="11001" width="19.25" style="4" customWidth="1"/>
    <col min="11002" max="11002" width="21.375" style="4" customWidth="1"/>
    <col min="11003" max="11003" width="6.25" style="4" customWidth="1"/>
    <col min="11004" max="11004" width="4.125" style="4" customWidth="1"/>
    <col min="11005" max="11005" width="6.25" style="4" customWidth="1"/>
    <col min="11006" max="11006" width="7.125" style="4" customWidth="1"/>
    <col min="11007" max="11007" width="0" style="4" hidden="1" customWidth="1"/>
    <col min="11008" max="11008" width="43.375" style="4" customWidth="1"/>
    <col min="11009" max="11009" width="3.375" style="4" customWidth="1"/>
    <col min="11010" max="11013" width="8.75" style="4" customWidth="1"/>
    <col min="11014" max="11014" width="13.625" style="4" customWidth="1"/>
    <col min="11015" max="11015" width="10.875" style="4" customWidth="1"/>
    <col min="11016" max="11016" width="5.125" style="4" customWidth="1"/>
    <col min="11017" max="11017" width="4.5" style="4" customWidth="1"/>
    <col min="11018" max="11018" width="24.375" style="4" customWidth="1"/>
    <col min="11019" max="11019" width="21.25" style="4" customWidth="1"/>
    <col min="11020" max="11020" width="10" style="4" customWidth="1"/>
    <col min="11021" max="11023" width="18" style="4" customWidth="1"/>
    <col min="11024" max="11255" width="9" style="4"/>
    <col min="11256" max="11256" width="4.125" style="4" customWidth="1"/>
    <col min="11257" max="11257" width="19.25" style="4" customWidth="1"/>
    <col min="11258" max="11258" width="21.375" style="4" customWidth="1"/>
    <col min="11259" max="11259" width="6.25" style="4" customWidth="1"/>
    <col min="11260" max="11260" width="4.125" style="4" customWidth="1"/>
    <col min="11261" max="11261" width="6.25" style="4" customWidth="1"/>
    <col min="11262" max="11262" width="7.125" style="4" customWidth="1"/>
    <col min="11263" max="11263" width="0" style="4" hidden="1" customWidth="1"/>
    <col min="11264" max="11264" width="43.375" style="4" customWidth="1"/>
    <col min="11265" max="11265" width="3.375" style="4" customWidth="1"/>
    <col min="11266" max="11269" width="8.75" style="4" customWidth="1"/>
    <col min="11270" max="11270" width="13.625" style="4" customWidth="1"/>
    <col min="11271" max="11271" width="10.875" style="4" customWidth="1"/>
    <col min="11272" max="11272" width="5.125" style="4" customWidth="1"/>
    <col min="11273" max="11273" width="4.5" style="4" customWidth="1"/>
    <col min="11274" max="11274" width="24.375" style="4" customWidth="1"/>
    <col min="11275" max="11275" width="21.25" style="4" customWidth="1"/>
    <col min="11276" max="11276" width="10" style="4" customWidth="1"/>
    <col min="11277" max="11279" width="18" style="4" customWidth="1"/>
    <col min="11280" max="11511" width="9" style="4"/>
    <col min="11512" max="11512" width="4.125" style="4" customWidth="1"/>
    <col min="11513" max="11513" width="19.25" style="4" customWidth="1"/>
    <col min="11514" max="11514" width="21.375" style="4" customWidth="1"/>
    <col min="11515" max="11515" width="6.25" style="4" customWidth="1"/>
    <col min="11516" max="11516" width="4.125" style="4" customWidth="1"/>
    <col min="11517" max="11517" width="6.25" style="4" customWidth="1"/>
    <col min="11518" max="11518" width="7.125" style="4" customWidth="1"/>
    <col min="11519" max="11519" width="0" style="4" hidden="1" customWidth="1"/>
    <col min="11520" max="11520" width="43.375" style="4" customWidth="1"/>
    <col min="11521" max="11521" width="3.375" style="4" customWidth="1"/>
    <col min="11522" max="11525" width="8.75" style="4" customWidth="1"/>
    <col min="11526" max="11526" width="13.625" style="4" customWidth="1"/>
    <col min="11527" max="11527" width="10.875" style="4" customWidth="1"/>
    <col min="11528" max="11528" width="5.125" style="4" customWidth="1"/>
    <col min="11529" max="11529" width="4.5" style="4" customWidth="1"/>
    <col min="11530" max="11530" width="24.375" style="4" customWidth="1"/>
    <col min="11531" max="11531" width="21.25" style="4" customWidth="1"/>
    <col min="11532" max="11532" width="10" style="4" customWidth="1"/>
    <col min="11533" max="11535" width="18" style="4" customWidth="1"/>
    <col min="11536" max="11767" width="9" style="4"/>
    <col min="11768" max="11768" width="4.125" style="4" customWidth="1"/>
    <col min="11769" max="11769" width="19.25" style="4" customWidth="1"/>
    <col min="11770" max="11770" width="21.375" style="4" customWidth="1"/>
    <col min="11771" max="11771" width="6.25" style="4" customWidth="1"/>
    <col min="11772" max="11772" width="4.125" style="4" customWidth="1"/>
    <col min="11773" max="11773" width="6.25" style="4" customWidth="1"/>
    <col min="11774" max="11774" width="7.125" style="4" customWidth="1"/>
    <col min="11775" max="11775" width="0" style="4" hidden="1" customWidth="1"/>
    <col min="11776" max="11776" width="43.375" style="4" customWidth="1"/>
    <col min="11777" max="11777" width="3.375" style="4" customWidth="1"/>
    <col min="11778" max="11781" width="8.75" style="4" customWidth="1"/>
    <col min="11782" max="11782" width="13.625" style="4" customWidth="1"/>
    <col min="11783" max="11783" width="10.875" style="4" customWidth="1"/>
    <col min="11784" max="11784" width="5.125" style="4" customWidth="1"/>
    <col min="11785" max="11785" width="4.5" style="4" customWidth="1"/>
    <col min="11786" max="11786" width="24.375" style="4" customWidth="1"/>
    <col min="11787" max="11787" width="21.25" style="4" customWidth="1"/>
    <col min="11788" max="11788" width="10" style="4" customWidth="1"/>
    <col min="11789" max="11791" width="18" style="4" customWidth="1"/>
    <col min="11792" max="12023" width="9" style="4"/>
    <col min="12024" max="12024" width="4.125" style="4" customWidth="1"/>
    <col min="12025" max="12025" width="19.25" style="4" customWidth="1"/>
    <col min="12026" max="12026" width="21.375" style="4" customWidth="1"/>
    <col min="12027" max="12027" width="6.25" style="4" customWidth="1"/>
    <col min="12028" max="12028" width="4.125" style="4" customWidth="1"/>
    <col min="12029" max="12029" width="6.25" style="4" customWidth="1"/>
    <col min="12030" max="12030" width="7.125" style="4" customWidth="1"/>
    <col min="12031" max="12031" width="0" style="4" hidden="1" customWidth="1"/>
    <col min="12032" max="12032" width="43.375" style="4" customWidth="1"/>
    <col min="12033" max="12033" width="3.375" style="4" customWidth="1"/>
    <col min="12034" max="12037" width="8.75" style="4" customWidth="1"/>
    <col min="12038" max="12038" width="13.625" style="4" customWidth="1"/>
    <col min="12039" max="12039" width="10.875" style="4" customWidth="1"/>
    <col min="12040" max="12040" width="5.125" style="4" customWidth="1"/>
    <col min="12041" max="12041" width="4.5" style="4" customWidth="1"/>
    <col min="12042" max="12042" width="24.375" style="4" customWidth="1"/>
    <col min="12043" max="12043" width="21.25" style="4" customWidth="1"/>
    <col min="12044" max="12044" width="10" style="4" customWidth="1"/>
    <col min="12045" max="12047" width="18" style="4" customWidth="1"/>
    <col min="12048" max="12279" width="9" style="4"/>
    <col min="12280" max="12280" width="4.125" style="4" customWidth="1"/>
    <col min="12281" max="12281" width="19.25" style="4" customWidth="1"/>
    <col min="12282" max="12282" width="21.375" style="4" customWidth="1"/>
    <col min="12283" max="12283" width="6.25" style="4" customWidth="1"/>
    <col min="12284" max="12284" width="4.125" style="4" customWidth="1"/>
    <col min="12285" max="12285" width="6.25" style="4" customWidth="1"/>
    <col min="12286" max="12286" width="7.125" style="4" customWidth="1"/>
    <col min="12287" max="12287" width="0" style="4" hidden="1" customWidth="1"/>
    <col min="12288" max="12288" width="43.375" style="4" customWidth="1"/>
    <col min="12289" max="12289" width="3.375" style="4" customWidth="1"/>
    <col min="12290" max="12293" width="8.75" style="4" customWidth="1"/>
    <col min="12294" max="12294" width="13.625" style="4" customWidth="1"/>
    <col min="12295" max="12295" width="10.875" style="4" customWidth="1"/>
    <col min="12296" max="12296" width="5.125" style="4" customWidth="1"/>
    <col min="12297" max="12297" width="4.5" style="4" customWidth="1"/>
    <col min="12298" max="12298" width="24.375" style="4" customWidth="1"/>
    <col min="12299" max="12299" width="21.25" style="4" customWidth="1"/>
    <col min="12300" max="12300" width="10" style="4" customWidth="1"/>
    <col min="12301" max="12303" width="18" style="4" customWidth="1"/>
    <col min="12304" max="12535" width="9" style="4"/>
    <col min="12536" max="12536" width="4.125" style="4" customWidth="1"/>
    <col min="12537" max="12537" width="19.25" style="4" customWidth="1"/>
    <col min="12538" max="12538" width="21.375" style="4" customWidth="1"/>
    <col min="12539" max="12539" width="6.25" style="4" customWidth="1"/>
    <col min="12540" max="12540" width="4.125" style="4" customWidth="1"/>
    <col min="12541" max="12541" width="6.25" style="4" customWidth="1"/>
    <col min="12542" max="12542" width="7.125" style="4" customWidth="1"/>
    <col min="12543" max="12543" width="0" style="4" hidden="1" customWidth="1"/>
    <col min="12544" max="12544" width="43.375" style="4" customWidth="1"/>
    <col min="12545" max="12545" width="3.375" style="4" customWidth="1"/>
    <col min="12546" max="12549" width="8.75" style="4" customWidth="1"/>
    <col min="12550" max="12550" width="13.625" style="4" customWidth="1"/>
    <col min="12551" max="12551" width="10.875" style="4" customWidth="1"/>
    <col min="12552" max="12552" width="5.125" style="4" customWidth="1"/>
    <col min="12553" max="12553" width="4.5" style="4" customWidth="1"/>
    <col min="12554" max="12554" width="24.375" style="4" customWidth="1"/>
    <col min="12555" max="12555" width="21.25" style="4" customWidth="1"/>
    <col min="12556" max="12556" width="10" style="4" customWidth="1"/>
    <col min="12557" max="12559" width="18" style="4" customWidth="1"/>
    <col min="12560" max="12791" width="9" style="4"/>
    <col min="12792" max="12792" width="4.125" style="4" customWidth="1"/>
    <col min="12793" max="12793" width="19.25" style="4" customWidth="1"/>
    <col min="12794" max="12794" width="21.375" style="4" customWidth="1"/>
    <col min="12795" max="12795" width="6.25" style="4" customWidth="1"/>
    <col min="12796" max="12796" width="4.125" style="4" customWidth="1"/>
    <col min="12797" max="12797" width="6.25" style="4" customWidth="1"/>
    <col min="12798" max="12798" width="7.125" style="4" customWidth="1"/>
    <col min="12799" max="12799" width="0" style="4" hidden="1" customWidth="1"/>
    <col min="12800" max="12800" width="43.375" style="4" customWidth="1"/>
    <col min="12801" max="12801" width="3.375" style="4" customWidth="1"/>
    <col min="12802" max="12805" width="8.75" style="4" customWidth="1"/>
    <col min="12806" max="12806" width="13.625" style="4" customWidth="1"/>
    <col min="12807" max="12807" width="10.875" style="4" customWidth="1"/>
    <col min="12808" max="12808" width="5.125" style="4" customWidth="1"/>
    <col min="12809" max="12809" width="4.5" style="4" customWidth="1"/>
    <col min="12810" max="12810" width="24.375" style="4" customWidth="1"/>
    <col min="12811" max="12811" width="21.25" style="4" customWidth="1"/>
    <col min="12812" max="12812" width="10" style="4" customWidth="1"/>
    <col min="12813" max="12815" width="18" style="4" customWidth="1"/>
    <col min="12816" max="13047" width="9" style="4"/>
    <col min="13048" max="13048" width="4.125" style="4" customWidth="1"/>
    <col min="13049" max="13049" width="19.25" style="4" customWidth="1"/>
    <col min="13050" max="13050" width="21.375" style="4" customWidth="1"/>
    <col min="13051" max="13051" width="6.25" style="4" customWidth="1"/>
    <col min="13052" max="13052" width="4.125" style="4" customWidth="1"/>
    <col min="13053" max="13053" width="6.25" style="4" customWidth="1"/>
    <col min="13054" max="13054" width="7.125" style="4" customWidth="1"/>
    <col min="13055" max="13055" width="0" style="4" hidden="1" customWidth="1"/>
    <col min="13056" max="13056" width="43.375" style="4" customWidth="1"/>
    <col min="13057" max="13057" width="3.375" style="4" customWidth="1"/>
    <col min="13058" max="13061" width="8.75" style="4" customWidth="1"/>
    <col min="13062" max="13062" width="13.625" style="4" customWidth="1"/>
    <col min="13063" max="13063" width="10.875" style="4" customWidth="1"/>
    <col min="13064" max="13064" width="5.125" style="4" customWidth="1"/>
    <col min="13065" max="13065" width="4.5" style="4" customWidth="1"/>
    <col min="13066" max="13066" width="24.375" style="4" customWidth="1"/>
    <col min="13067" max="13067" width="21.25" style="4" customWidth="1"/>
    <col min="13068" max="13068" width="10" style="4" customWidth="1"/>
    <col min="13069" max="13071" width="18" style="4" customWidth="1"/>
    <col min="13072" max="13303" width="9" style="4"/>
    <col min="13304" max="13304" width="4.125" style="4" customWidth="1"/>
    <col min="13305" max="13305" width="19.25" style="4" customWidth="1"/>
    <col min="13306" max="13306" width="21.375" style="4" customWidth="1"/>
    <col min="13307" max="13307" width="6.25" style="4" customWidth="1"/>
    <col min="13308" max="13308" width="4.125" style="4" customWidth="1"/>
    <col min="13309" max="13309" width="6.25" style="4" customWidth="1"/>
    <col min="13310" max="13310" width="7.125" style="4" customWidth="1"/>
    <col min="13311" max="13311" width="0" style="4" hidden="1" customWidth="1"/>
    <col min="13312" max="13312" width="43.375" style="4" customWidth="1"/>
    <col min="13313" max="13313" width="3.375" style="4" customWidth="1"/>
    <col min="13314" max="13317" width="8.75" style="4" customWidth="1"/>
    <col min="13318" max="13318" width="13.625" style="4" customWidth="1"/>
    <col min="13319" max="13319" width="10.875" style="4" customWidth="1"/>
    <col min="13320" max="13320" width="5.125" style="4" customWidth="1"/>
    <col min="13321" max="13321" width="4.5" style="4" customWidth="1"/>
    <col min="13322" max="13322" width="24.375" style="4" customWidth="1"/>
    <col min="13323" max="13323" width="21.25" style="4" customWidth="1"/>
    <col min="13324" max="13324" width="10" style="4" customWidth="1"/>
    <col min="13325" max="13327" width="18" style="4" customWidth="1"/>
    <col min="13328" max="13559" width="9" style="4"/>
    <col min="13560" max="13560" width="4.125" style="4" customWidth="1"/>
    <col min="13561" max="13561" width="19.25" style="4" customWidth="1"/>
    <col min="13562" max="13562" width="21.375" style="4" customWidth="1"/>
    <col min="13563" max="13563" width="6.25" style="4" customWidth="1"/>
    <col min="13564" max="13564" width="4.125" style="4" customWidth="1"/>
    <col min="13565" max="13565" width="6.25" style="4" customWidth="1"/>
    <col min="13566" max="13566" width="7.125" style="4" customWidth="1"/>
    <col min="13567" max="13567" width="0" style="4" hidden="1" customWidth="1"/>
    <col min="13568" max="13568" width="43.375" style="4" customWidth="1"/>
    <col min="13569" max="13569" width="3.375" style="4" customWidth="1"/>
    <col min="13570" max="13573" width="8.75" style="4" customWidth="1"/>
    <col min="13574" max="13574" width="13.625" style="4" customWidth="1"/>
    <col min="13575" max="13575" width="10.875" style="4" customWidth="1"/>
    <col min="13576" max="13576" width="5.125" style="4" customWidth="1"/>
    <col min="13577" max="13577" width="4.5" style="4" customWidth="1"/>
    <col min="13578" max="13578" width="24.375" style="4" customWidth="1"/>
    <col min="13579" max="13579" width="21.25" style="4" customWidth="1"/>
    <col min="13580" max="13580" width="10" style="4" customWidth="1"/>
    <col min="13581" max="13583" width="18" style="4" customWidth="1"/>
    <col min="13584" max="13815" width="9" style="4"/>
    <col min="13816" max="13816" width="4.125" style="4" customWidth="1"/>
    <col min="13817" max="13817" width="19.25" style="4" customWidth="1"/>
    <col min="13818" max="13818" width="21.375" style="4" customWidth="1"/>
    <col min="13819" max="13819" width="6.25" style="4" customWidth="1"/>
    <col min="13820" max="13820" width="4.125" style="4" customWidth="1"/>
    <col min="13821" max="13821" width="6.25" style="4" customWidth="1"/>
    <col min="13822" max="13822" width="7.125" style="4" customWidth="1"/>
    <col min="13823" max="13823" width="0" style="4" hidden="1" customWidth="1"/>
    <col min="13824" max="13824" width="43.375" style="4" customWidth="1"/>
    <col min="13825" max="13825" width="3.375" style="4" customWidth="1"/>
    <col min="13826" max="13829" width="8.75" style="4" customWidth="1"/>
    <col min="13830" max="13830" width="13.625" style="4" customWidth="1"/>
    <col min="13831" max="13831" width="10.875" style="4" customWidth="1"/>
    <col min="13832" max="13832" width="5.125" style="4" customWidth="1"/>
    <col min="13833" max="13833" width="4.5" style="4" customWidth="1"/>
    <col min="13834" max="13834" width="24.375" style="4" customWidth="1"/>
    <col min="13835" max="13835" width="21.25" style="4" customWidth="1"/>
    <col min="13836" max="13836" width="10" style="4" customWidth="1"/>
    <col min="13837" max="13839" width="18" style="4" customWidth="1"/>
    <col min="13840" max="14071" width="9" style="4"/>
    <col min="14072" max="14072" width="4.125" style="4" customWidth="1"/>
    <col min="14073" max="14073" width="19.25" style="4" customWidth="1"/>
    <col min="14074" max="14074" width="21.375" style="4" customWidth="1"/>
    <col min="14075" max="14075" width="6.25" style="4" customWidth="1"/>
    <col min="14076" max="14076" width="4.125" style="4" customWidth="1"/>
    <col min="14077" max="14077" width="6.25" style="4" customWidth="1"/>
    <col min="14078" max="14078" width="7.125" style="4" customWidth="1"/>
    <col min="14079" max="14079" width="0" style="4" hidden="1" customWidth="1"/>
    <col min="14080" max="14080" width="43.375" style="4" customWidth="1"/>
    <col min="14081" max="14081" width="3.375" style="4" customWidth="1"/>
    <col min="14082" max="14085" width="8.75" style="4" customWidth="1"/>
    <col min="14086" max="14086" width="13.625" style="4" customWidth="1"/>
    <col min="14087" max="14087" width="10.875" style="4" customWidth="1"/>
    <col min="14088" max="14088" width="5.125" style="4" customWidth="1"/>
    <col min="14089" max="14089" width="4.5" style="4" customWidth="1"/>
    <col min="14090" max="14090" width="24.375" style="4" customWidth="1"/>
    <col min="14091" max="14091" width="21.25" style="4" customWidth="1"/>
    <col min="14092" max="14092" width="10" style="4" customWidth="1"/>
    <col min="14093" max="14095" width="18" style="4" customWidth="1"/>
    <col min="14096" max="14327" width="9" style="4"/>
    <col min="14328" max="14328" width="4.125" style="4" customWidth="1"/>
    <col min="14329" max="14329" width="19.25" style="4" customWidth="1"/>
    <col min="14330" max="14330" width="21.375" style="4" customWidth="1"/>
    <col min="14331" max="14331" width="6.25" style="4" customWidth="1"/>
    <col min="14332" max="14332" width="4.125" style="4" customWidth="1"/>
    <col min="14333" max="14333" width="6.25" style="4" customWidth="1"/>
    <col min="14334" max="14334" width="7.125" style="4" customWidth="1"/>
    <col min="14335" max="14335" width="0" style="4" hidden="1" customWidth="1"/>
    <col min="14336" max="14336" width="43.375" style="4" customWidth="1"/>
    <col min="14337" max="14337" width="3.375" style="4" customWidth="1"/>
    <col min="14338" max="14341" width="8.75" style="4" customWidth="1"/>
    <col min="14342" max="14342" width="13.625" style="4" customWidth="1"/>
    <col min="14343" max="14343" width="10.875" style="4" customWidth="1"/>
    <col min="14344" max="14344" width="5.125" style="4" customWidth="1"/>
    <col min="14345" max="14345" width="4.5" style="4" customWidth="1"/>
    <col min="14346" max="14346" width="24.375" style="4" customWidth="1"/>
    <col min="14347" max="14347" width="21.25" style="4" customWidth="1"/>
    <col min="14348" max="14348" width="10" style="4" customWidth="1"/>
    <col min="14349" max="14351" width="18" style="4" customWidth="1"/>
    <col min="14352" max="14583" width="9" style="4"/>
    <col min="14584" max="14584" width="4.125" style="4" customWidth="1"/>
    <col min="14585" max="14585" width="19.25" style="4" customWidth="1"/>
    <col min="14586" max="14586" width="21.375" style="4" customWidth="1"/>
    <col min="14587" max="14587" width="6.25" style="4" customWidth="1"/>
    <col min="14588" max="14588" width="4.125" style="4" customWidth="1"/>
    <col min="14589" max="14589" width="6.25" style="4" customWidth="1"/>
    <col min="14590" max="14590" width="7.125" style="4" customWidth="1"/>
    <col min="14591" max="14591" width="0" style="4" hidden="1" customWidth="1"/>
    <col min="14592" max="14592" width="43.375" style="4" customWidth="1"/>
    <col min="14593" max="14593" width="3.375" style="4" customWidth="1"/>
    <col min="14594" max="14597" width="8.75" style="4" customWidth="1"/>
    <col min="14598" max="14598" width="13.625" style="4" customWidth="1"/>
    <col min="14599" max="14599" width="10.875" style="4" customWidth="1"/>
    <col min="14600" max="14600" width="5.125" style="4" customWidth="1"/>
    <col min="14601" max="14601" width="4.5" style="4" customWidth="1"/>
    <col min="14602" max="14602" width="24.375" style="4" customWidth="1"/>
    <col min="14603" max="14603" width="21.25" style="4" customWidth="1"/>
    <col min="14604" max="14604" width="10" style="4" customWidth="1"/>
    <col min="14605" max="14607" width="18" style="4" customWidth="1"/>
    <col min="14608" max="14839" width="9" style="4"/>
    <col min="14840" max="14840" width="4.125" style="4" customWidth="1"/>
    <col min="14841" max="14841" width="19.25" style="4" customWidth="1"/>
    <col min="14842" max="14842" width="21.375" style="4" customWidth="1"/>
    <col min="14843" max="14843" width="6.25" style="4" customWidth="1"/>
    <col min="14844" max="14844" width="4.125" style="4" customWidth="1"/>
    <col min="14845" max="14845" width="6.25" style="4" customWidth="1"/>
    <col min="14846" max="14846" width="7.125" style="4" customWidth="1"/>
    <col min="14847" max="14847" width="0" style="4" hidden="1" customWidth="1"/>
    <col min="14848" max="14848" width="43.375" style="4" customWidth="1"/>
    <col min="14849" max="14849" width="3.375" style="4" customWidth="1"/>
    <col min="14850" max="14853" width="8.75" style="4" customWidth="1"/>
    <col min="14854" max="14854" width="13.625" style="4" customWidth="1"/>
    <col min="14855" max="14855" width="10.875" style="4" customWidth="1"/>
    <col min="14856" max="14856" width="5.125" style="4" customWidth="1"/>
    <col min="14857" max="14857" width="4.5" style="4" customWidth="1"/>
    <col min="14858" max="14858" width="24.375" style="4" customWidth="1"/>
    <col min="14859" max="14859" width="21.25" style="4" customWidth="1"/>
    <col min="14860" max="14860" width="10" style="4" customWidth="1"/>
    <col min="14861" max="14863" width="18" style="4" customWidth="1"/>
    <col min="14864" max="15095" width="9" style="4"/>
    <col min="15096" max="15096" width="4.125" style="4" customWidth="1"/>
    <col min="15097" max="15097" width="19.25" style="4" customWidth="1"/>
    <col min="15098" max="15098" width="21.375" style="4" customWidth="1"/>
    <col min="15099" max="15099" width="6.25" style="4" customWidth="1"/>
    <col min="15100" max="15100" width="4.125" style="4" customWidth="1"/>
    <col min="15101" max="15101" width="6.25" style="4" customWidth="1"/>
    <col min="15102" max="15102" width="7.125" style="4" customWidth="1"/>
    <col min="15103" max="15103" width="0" style="4" hidden="1" customWidth="1"/>
    <col min="15104" max="15104" width="43.375" style="4" customWidth="1"/>
    <col min="15105" max="15105" width="3.375" style="4" customWidth="1"/>
    <col min="15106" max="15109" width="8.75" style="4" customWidth="1"/>
    <col min="15110" max="15110" width="13.625" style="4" customWidth="1"/>
    <col min="15111" max="15111" width="10.875" style="4" customWidth="1"/>
    <col min="15112" max="15112" width="5.125" style="4" customWidth="1"/>
    <col min="15113" max="15113" width="4.5" style="4" customWidth="1"/>
    <col min="15114" max="15114" width="24.375" style="4" customWidth="1"/>
    <col min="15115" max="15115" width="21.25" style="4" customWidth="1"/>
    <col min="15116" max="15116" width="10" style="4" customWidth="1"/>
    <col min="15117" max="15119" width="18" style="4" customWidth="1"/>
    <col min="15120" max="15351" width="9" style="4"/>
    <col min="15352" max="15352" width="4.125" style="4" customWidth="1"/>
    <col min="15353" max="15353" width="19.25" style="4" customWidth="1"/>
    <col min="15354" max="15354" width="21.375" style="4" customWidth="1"/>
    <col min="15355" max="15355" width="6.25" style="4" customWidth="1"/>
    <col min="15356" max="15356" width="4.125" style="4" customWidth="1"/>
    <col min="15357" max="15357" width="6.25" style="4" customWidth="1"/>
    <col min="15358" max="15358" width="7.125" style="4" customWidth="1"/>
    <col min="15359" max="15359" width="0" style="4" hidden="1" customWidth="1"/>
    <col min="15360" max="15360" width="43.375" style="4" customWidth="1"/>
    <col min="15361" max="15361" width="3.375" style="4" customWidth="1"/>
    <col min="15362" max="15365" width="8.75" style="4" customWidth="1"/>
    <col min="15366" max="15366" width="13.625" style="4" customWidth="1"/>
    <col min="15367" max="15367" width="10.875" style="4" customWidth="1"/>
    <col min="15368" max="15368" width="5.125" style="4" customWidth="1"/>
    <col min="15369" max="15369" width="4.5" style="4" customWidth="1"/>
    <col min="15370" max="15370" width="24.375" style="4" customWidth="1"/>
    <col min="15371" max="15371" width="21.25" style="4" customWidth="1"/>
    <col min="15372" max="15372" width="10" style="4" customWidth="1"/>
    <col min="15373" max="15375" width="18" style="4" customWidth="1"/>
    <col min="15376" max="15607" width="9" style="4"/>
    <col min="15608" max="15608" width="4.125" style="4" customWidth="1"/>
    <col min="15609" max="15609" width="19.25" style="4" customWidth="1"/>
    <col min="15610" max="15610" width="21.375" style="4" customWidth="1"/>
    <col min="15611" max="15611" width="6.25" style="4" customWidth="1"/>
    <col min="15612" max="15612" width="4.125" style="4" customWidth="1"/>
    <col min="15613" max="15613" width="6.25" style="4" customWidth="1"/>
    <col min="15614" max="15614" width="7.125" style="4" customWidth="1"/>
    <col min="15615" max="15615" width="0" style="4" hidden="1" customWidth="1"/>
    <col min="15616" max="15616" width="43.375" style="4" customWidth="1"/>
    <col min="15617" max="15617" width="3.375" style="4" customWidth="1"/>
    <col min="15618" max="15621" width="8.75" style="4" customWidth="1"/>
    <col min="15622" max="15622" width="13.625" style="4" customWidth="1"/>
    <col min="15623" max="15623" width="10.875" style="4" customWidth="1"/>
    <col min="15624" max="15624" width="5.125" style="4" customWidth="1"/>
    <col min="15625" max="15625" width="4.5" style="4" customWidth="1"/>
    <col min="15626" max="15626" width="24.375" style="4" customWidth="1"/>
    <col min="15627" max="15627" width="21.25" style="4" customWidth="1"/>
    <col min="15628" max="15628" width="10" style="4" customWidth="1"/>
    <col min="15629" max="15631" width="18" style="4" customWidth="1"/>
    <col min="15632" max="15863" width="9" style="4"/>
    <col min="15864" max="15864" width="4.125" style="4" customWidth="1"/>
    <col min="15865" max="15865" width="19.25" style="4" customWidth="1"/>
    <col min="15866" max="15866" width="21.375" style="4" customWidth="1"/>
    <col min="15867" max="15867" width="6.25" style="4" customWidth="1"/>
    <col min="15868" max="15868" width="4.125" style="4" customWidth="1"/>
    <col min="15869" max="15869" width="6.25" style="4" customWidth="1"/>
    <col min="15870" max="15870" width="7.125" style="4" customWidth="1"/>
    <col min="15871" max="15871" width="0" style="4" hidden="1" customWidth="1"/>
    <col min="15872" max="15872" width="43.375" style="4" customWidth="1"/>
    <col min="15873" max="15873" width="3.375" style="4" customWidth="1"/>
    <col min="15874" max="15877" width="8.75" style="4" customWidth="1"/>
    <col min="15878" max="15878" width="13.625" style="4" customWidth="1"/>
    <col min="15879" max="15879" width="10.875" style="4" customWidth="1"/>
    <col min="15880" max="15880" width="5.125" style="4" customWidth="1"/>
    <col min="15881" max="15881" width="4.5" style="4" customWidth="1"/>
    <col min="15882" max="15882" width="24.375" style="4" customWidth="1"/>
    <col min="15883" max="15883" width="21.25" style="4" customWidth="1"/>
    <col min="15884" max="15884" width="10" style="4" customWidth="1"/>
    <col min="15885" max="15887" width="18" style="4" customWidth="1"/>
    <col min="15888" max="16119" width="9" style="4"/>
    <col min="16120" max="16120" width="4.125" style="4" customWidth="1"/>
    <col min="16121" max="16121" width="19.25" style="4" customWidth="1"/>
    <col min="16122" max="16122" width="21.375" style="4" customWidth="1"/>
    <col min="16123" max="16123" width="6.25" style="4" customWidth="1"/>
    <col min="16124" max="16124" width="4.125" style="4" customWidth="1"/>
    <col min="16125" max="16125" width="6.25" style="4" customWidth="1"/>
    <col min="16126" max="16126" width="7.125" style="4" customWidth="1"/>
    <col min="16127" max="16127" width="0" style="4" hidden="1" customWidth="1"/>
    <col min="16128" max="16128" width="43.375" style="4" customWidth="1"/>
    <col min="16129" max="16129" width="3.375" style="4" customWidth="1"/>
    <col min="16130" max="16133" width="8.75" style="4" customWidth="1"/>
    <col min="16134" max="16134" width="13.625" style="4" customWidth="1"/>
    <col min="16135" max="16135" width="10.875" style="4" customWidth="1"/>
    <col min="16136" max="16136" width="5.125" style="4" customWidth="1"/>
    <col min="16137" max="16137" width="4.5" style="4" customWidth="1"/>
    <col min="16138" max="16138" width="24.375" style="4" customWidth="1"/>
    <col min="16139" max="16139" width="21.25" style="4" customWidth="1"/>
    <col min="16140" max="16140" width="10" style="4" customWidth="1"/>
    <col min="16141" max="16143" width="18" style="4" customWidth="1"/>
    <col min="16144" max="16384" width="9" style="4"/>
  </cols>
  <sheetData>
    <row r="1" spans="1:17" ht="30.75" customHeight="1" x14ac:dyDescent="0.15">
      <c r="A1" s="92" t="s">
        <v>420</v>
      </c>
      <c r="B1" s="92"/>
      <c r="C1" s="93" t="s">
        <v>421</v>
      </c>
      <c r="D1" s="93"/>
      <c r="E1" s="93"/>
      <c r="F1" s="93"/>
      <c r="G1" s="93"/>
      <c r="H1" s="93"/>
      <c r="I1" s="93"/>
      <c r="J1" s="93"/>
      <c r="K1" s="93"/>
      <c r="L1" s="3"/>
      <c r="M1" s="3"/>
      <c r="N1" s="3"/>
      <c r="O1" s="4"/>
      <c r="P1" s="4"/>
      <c r="Q1" s="4"/>
    </row>
    <row r="2" spans="1:17" ht="18.75" customHeight="1" x14ac:dyDescent="0.15">
      <c r="A2" s="83"/>
      <c r="B2" s="83"/>
      <c r="C2" s="84"/>
      <c r="D2" s="5"/>
      <c r="E2" s="84"/>
      <c r="F2" s="6"/>
      <c r="G2" s="6"/>
      <c r="H2" s="6"/>
      <c r="I2" s="84"/>
      <c r="J2" s="84"/>
      <c r="K2" s="94" t="s">
        <v>422</v>
      </c>
      <c r="L2" s="94"/>
      <c r="M2" s="94"/>
      <c r="N2" s="3"/>
      <c r="O2" s="4"/>
      <c r="P2" s="4"/>
      <c r="Q2" s="4"/>
    </row>
    <row r="3" spans="1:17" ht="15.75" customHeight="1" x14ac:dyDescent="0.15">
      <c r="A3" s="83"/>
      <c r="B3" s="83"/>
      <c r="C3" s="84"/>
      <c r="D3" s="5"/>
      <c r="E3" s="84"/>
      <c r="F3" s="6"/>
      <c r="G3" s="7"/>
      <c r="H3" s="7"/>
      <c r="I3" s="84"/>
      <c r="J3" s="8"/>
      <c r="K3" s="9" t="s">
        <v>423</v>
      </c>
      <c r="L3" s="10" t="s">
        <v>424</v>
      </c>
      <c r="M3" s="10" t="s">
        <v>425</v>
      </c>
      <c r="N3" s="11"/>
      <c r="O3" s="4"/>
      <c r="P3" s="4"/>
      <c r="Q3" s="4"/>
    </row>
    <row r="4" spans="1:17" ht="30" customHeight="1" x14ac:dyDescent="0.15">
      <c r="A4" s="83"/>
      <c r="B4" s="83"/>
      <c r="C4" s="84"/>
      <c r="D4" s="5"/>
      <c r="E4" s="84"/>
      <c r="F4" s="6"/>
      <c r="G4" s="7"/>
      <c r="H4" s="7"/>
      <c r="I4" s="84"/>
      <c r="J4" s="12" t="s">
        <v>426</v>
      </c>
      <c r="K4" s="13"/>
      <c r="L4" s="14"/>
      <c r="M4" s="14"/>
      <c r="N4" s="15"/>
      <c r="O4" s="4"/>
      <c r="P4" s="4"/>
      <c r="Q4" s="4"/>
    </row>
    <row r="5" spans="1:17" ht="30" customHeight="1" x14ac:dyDescent="0.15">
      <c r="A5" s="83"/>
      <c r="B5" s="83"/>
      <c r="C5" s="84"/>
      <c r="D5" s="5"/>
      <c r="E5" s="84"/>
      <c r="F5" s="6"/>
      <c r="G5" s="7"/>
      <c r="H5" s="7"/>
      <c r="I5" s="84"/>
      <c r="J5" s="12" t="s">
        <v>427</v>
      </c>
      <c r="K5" s="13"/>
      <c r="L5" s="14"/>
      <c r="M5" s="14"/>
      <c r="N5" s="15"/>
      <c r="O5" s="4"/>
      <c r="P5" s="4"/>
      <c r="Q5" s="4"/>
    </row>
    <row r="6" spans="1:17" ht="30" customHeight="1" x14ac:dyDescent="0.15">
      <c r="A6" s="83"/>
      <c r="B6" s="83"/>
      <c r="C6" s="84"/>
      <c r="D6" s="5"/>
      <c r="E6" s="84"/>
      <c r="F6" s="6"/>
      <c r="G6" s="16"/>
      <c r="H6" s="16"/>
      <c r="I6" s="84"/>
      <c r="J6" s="12" t="s">
        <v>428</v>
      </c>
      <c r="K6" s="13"/>
      <c r="L6" s="14"/>
      <c r="M6" s="14"/>
      <c r="N6" s="15"/>
      <c r="O6" s="95" t="s">
        <v>429</v>
      </c>
      <c r="P6" s="96"/>
      <c r="Q6" s="85"/>
    </row>
    <row r="7" spans="1:17" ht="24" customHeight="1" thickBot="1" x14ac:dyDescent="0.3">
      <c r="A7" s="97" t="s">
        <v>430</v>
      </c>
      <c r="B7" s="98"/>
      <c r="C7" s="98"/>
      <c r="D7" s="98"/>
      <c r="E7" s="98"/>
      <c r="F7" s="86"/>
      <c r="G7" s="86"/>
      <c r="H7" s="86"/>
      <c r="I7" s="4"/>
      <c r="J7" s="4"/>
      <c r="K7" s="77"/>
      <c r="L7" s="18"/>
      <c r="M7" s="3"/>
      <c r="N7" s="3"/>
      <c r="O7" s="99" t="s">
        <v>431</v>
      </c>
      <c r="P7" s="100"/>
      <c r="Q7" s="87"/>
    </row>
    <row r="8" spans="1:17" ht="21.75" thickBot="1" x14ac:dyDescent="0.2">
      <c r="A8" s="61"/>
      <c r="B8" s="30" t="s">
        <v>240</v>
      </c>
      <c r="C8" s="30" t="s">
        <v>432</v>
      </c>
      <c r="D8" s="31" t="s">
        <v>433</v>
      </c>
      <c r="E8" s="30" t="s">
        <v>434</v>
      </c>
      <c r="F8" s="32" t="s">
        <v>435</v>
      </c>
      <c r="G8" s="32" t="s">
        <v>436</v>
      </c>
      <c r="H8" s="88" t="s">
        <v>437</v>
      </c>
      <c r="I8" s="101" t="s">
        <v>438</v>
      </c>
      <c r="J8" s="102"/>
      <c r="K8" s="103" t="s">
        <v>439</v>
      </c>
      <c r="L8" s="104"/>
      <c r="M8" s="33" t="s">
        <v>440</v>
      </c>
      <c r="N8" s="34" t="s">
        <v>441</v>
      </c>
      <c r="O8" s="35" t="s">
        <v>442</v>
      </c>
      <c r="P8" s="36" t="s">
        <v>241</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202</v>
      </c>
      <c r="C12" s="45" t="s">
        <v>159</v>
      </c>
      <c r="D12" s="46">
        <v>40</v>
      </c>
      <c r="E12" s="47" t="s">
        <v>32</v>
      </c>
      <c r="F12" s="47">
        <f>ROUNDUP(D12*0.75,2)</f>
        <v>30</v>
      </c>
      <c r="G12" s="48">
        <f>ROUNDUP((K4*D12)+(K5*D12*0.75)+(K6*(D12*2)),0)</f>
        <v>0</v>
      </c>
      <c r="H12" s="48">
        <f>G12</f>
        <v>0</v>
      </c>
      <c r="I12" s="109" t="s">
        <v>203</v>
      </c>
      <c r="J12" s="110"/>
      <c r="K12" s="49" t="s">
        <v>31</v>
      </c>
      <c r="L12" s="50">
        <f>ROUNDUP((K4*M12)+(K5*M12*0.75)+(K6*(M12*2)),2)</f>
        <v>0</v>
      </c>
      <c r="M12" s="46">
        <v>1</v>
      </c>
      <c r="N12" s="51">
        <f t="shared" ref="N12:N18" si="0">ROUNDUP(M12*0.75,2)</f>
        <v>0.75</v>
      </c>
      <c r="O12" s="52"/>
      <c r="P12" s="71"/>
    </row>
    <row r="13" spans="1:17" ht="18.75" customHeight="1" x14ac:dyDescent="0.15">
      <c r="A13" s="90"/>
      <c r="B13" s="45"/>
      <c r="C13" s="45" t="s">
        <v>28</v>
      </c>
      <c r="D13" s="46">
        <v>30</v>
      </c>
      <c r="E13" s="47" t="s">
        <v>32</v>
      </c>
      <c r="F13" s="47">
        <f>ROUNDUP(D13*0.75,2)</f>
        <v>22.5</v>
      </c>
      <c r="G13" s="48">
        <f>ROUNDUP((K4*D13)+(K5*D13*0.75)+(K6*(D13*2)),0)</f>
        <v>0</v>
      </c>
      <c r="H13" s="48">
        <f>G13+(G13*6/100)</f>
        <v>0</v>
      </c>
      <c r="I13" s="107"/>
      <c r="J13" s="107"/>
      <c r="K13" s="49" t="s">
        <v>56</v>
      </c>
      <c r="L13" s="50">
        <f>ROUNDUP((K4*M13)+(K5*M13*0.75)+(K6*(M13*2)),2)</f>
        <v>0</v>
      </c>
      <c r="M13" s="46">
        <v>30</v>
      </c>
      <c r="N13" s="51">
        <f t="shared" si="0"/>
        <v>22.5</v>
      </c>
      <c r="O13" s="52"/>
      <c r="P13" s="71"/>
    </row>
    <row r="14" spans="1:17" ht="18.75" customHeight="1" x14ac:dyDescent="0.15">
      <c r="A14" s="90"/>
      <c r="B14" s="45"/>
      <c r="C14" s="45" t="s">
        <v>204</v>
      </c>
      <c r="D14" s="46">
        <v>30</v>
      </c>
      <c r="E14" s="47" t="s">
        <v>32</v>
      </c>
      <c r="F14" s="47">
        <f>ROUNDUP(D14*0.75,2)</f>
        <v>22.5</v>
      </c>
      <c r="G14" s="48">
        <f>ROUNDUP((K4*D14)+(K5*D14*0.75)+(K6*(D14*2)),0)</f>
        <v>0</v>
      </c>
      <c r="H14" s="48">
        <f>G14</f>
        <v>0</v>
      </c>
      <c r="I14" s="107"/>
      <c r="J14" s="107"/>
      <c r="K14" s="49" t="s">
        <v>71</v>
      </c>
      <c r="L14" s="50">
        <f>ROUNDUP((K4*M14)+(K5*M14*0.75)+(K6*(M14*2)),2)</f>
        <v>0</v>
      </c>
      <c r="M14" s="46">
        <v>0.5</v>
      </c>
      <c r="N14" s="51">
        <f t="shared" si="0"/>
        <v>0.38</v>
      </c>
      <c r="O14" s="52" t="s">
        <v>34</v>
      </c>
      <c r="P14" s="71" t="s">
        <v>72</v>
      </c>
    </row>
    <row r="15" spans="1:17" ht="18.75" customHeight="1" x14ac:dyDescent="0.15">
      <c r="A15" s="90"/>
      <c r="B15" s="45"/>
      <c r="C15" s="45" t="s">
        <v>197</v>
      </c>
      <c r="D15" s="46">
        <v>20</v>
      </c>
      <c r="E15" s="47" t="s">
        <v>32</v>
      </c>
      <c r="F15" s="47">
        <f>ROUNDUP(D15*0.75,2)</f>
        <v>15</v>
      </c>
      <c r="G15" s="48">
        <f>ROUNDUP((K4*D15)+(K5*D15*0.75)+(K6*(D15*2)),0)</f>
        <v>0</v>
      </c>
      <c r="H15" s="48">
        <f>G15</f>
        <v>0</v>
      </c>
      <c r="I15" s="107"/>
      <c r="J15" s="107"/>
      <c r="K15" s="49" t="s">
        <v>107</v>
      </c>
      <c r="L15" s="50">
        <f>ROUNDUP((K4*M15)+(K5*M15*0.75)+(K6*(M15*2)),2)</f>
        <v>0</v>
      </c>
      <c r="M15" s="46">
        <v>5</v>
      </c>
      <c r="N15" s="51">
        <f t="shared" si="0"/>
        <v>3.75</v>
      </c>
      <c r="O15" s="52" t="s">
        <v>34</v>
      </c>
      <c r="P15" s="71" t="s">
        <v>34</v>
      </c>
    </row>
    <row r="16" spans="1:17" ht="18.75" customHeight="1" x14ac:dyDescent="0.15">
      <c r="A16" s="90"/>
      <c r="B16" s="45"/>
      <c r="C16" s="45"/>
      <c r="D16" s="46"/>
      <c r="E16" s="47"/>
      <c r="F16" s="47"/>
      <c r="G16" s="48"/>
      <c r="H16" s="48"/>
      <c r="I16" s="107"/>
      <c r="J16" s="107"/>
      <c r="K16" s="49" t="s">
        <v>35</v>
      </c>
      <c r="L16" s="50">
        <f>ROUNDUP((K4*M16)+(K5*M16*0.75)+(K6*(M16*2)),2)</f>
        <v>0</v>
      </c>
      <c r="M16" s="46">
        <v>0.5</v>
      </c>
      <c r="N16" s="51">
        <f t="shared" si="0"/>
        <v>0.38</v>
      </c>
      <c r="O16" s="52"/>
      <c r="P16" s="71"/>
    </row>
    <row r="17" spans="1:16" ht="18.75" customHeight="1" x14ac:dyDescent="0.15">
      <c r="A17" s="90"/>
      <c r="B17" s="45"/>
      <c r="C17" s="45"/>
      <c r="D17" s="46"/>
      <c r="E17" s="47"/>
      <c r="F17" s="47"/>
      <c r="G17" s="48"/>
      <c r="H17" s="48"/>
      <c r="I17" s="107"/>
      <c r="J17" s="107"/>
      <c r="K17" s="49" t="s">
        <v>36</v>
      </c>
      <c r="L17" s="50">
        <f>ROUNDUP((K4*M17)+(K5*M17*0.75)+(K6*(M17*2)),2)</f>
        <v>0</v>
      </c>
      <c r="M17" s="46">
        <v>0.5</v>
      </c>
      <c r="N17" s="51">
        <f t="shared" si="0"/>
        <v>0.38</v>
      </c>
      <c r="O17" s="52"/>
      <c r="P17" s="71" t="s">
        <v>37</v>
      </c>
    </row>
    <row r="18" spans="1:16" ht="18.75" customHeight="1" x14ac:dyDescent="0.15">
      <c r="A18" s="90"/>
      <c r="B18" s="45"/>
      <c r="C18" s="45"/>
      <c r="D18" s="46"/>
      <c r="E18" s="47"/>
      <c r="F18" s="47"/>
      <c r="G18" s="48"/>
      <c r="H18" s="48"/>
      <c r="I18" s="107"/>
      <c r="J18" s="107"/>
      <c r="K18" s="49" t="s">
        <v>109</v>
      </c>
      <c r="L18" s="50">
        <f>ROUNDUP((K4*M18)+(K5*M18*0.75)+(K6*(M18*2)),2)</f>
        <v>0</v>
      </c>
      <c r="M18" s="46">
        <v>0.01</v>
      </c>
      <c r="N18" s="51">
        <f t="shared" si="0"/>
        <v>0.01</v>
      </c>
      <c r="O18" s="52"/>
      <c r="P18" s="71"/>
    </row>
    <row r="19" spans="1:16" ht="18.75" customHeight="1" x14ac:dyDescent="0.15">
      <c r="A19" s="90"/>
      <c r="B19" s="45"/>
      <c r="C19" s="45"/>
      <c r="D19" s="46"/>
      <c r="E19" s="47"/>
      <c r="F19" s="47"/>
      <c r="G19" s="48"/>
      <c r="H19" s="48"/>
      <c r="I19" s="107"/>
      <c r="J19" s="107"/>
      <c r="K19" s="49"/>
      <c r="L19" s="50"/>
      <c r="M19" s="46"/>
      <c r="N19" s="51"/>
      <c r="O19" s="52"/>
      <c r="P19" s="71"/>
    </row>
    <row r="20" spans="1:16" ht="18.75" customHeight="1" x14ac:dyDescent="0.15">
      <c r="A20" s="90"/>
      <c r="B20" s="53"/>
      <c r="C20" s="53"/>
      <c r="D20" s="54"/>
      <c r="E20" s="55"/>
      <c r="F20" s="55"/>
      <c r="G20" s="56"/>
      <c r="H20" s="56"/>
      <c r="I20" s="108"/>
      <c r="J20" s="108"/>
      <c r="K20" s="57"/>
      <c r="L20" s="58"/>
      <c r="M20" s="54"/>
      <c r="N20" s="59"/>
      <c r="O20" s="60"/>
      <c r="P20" s="72"/>
    </row>
    <row r="21" spans="1:16" ht="18.75" customHeight="1" x14ac:dyDescent="0.15">
      <c r="A21" s="90"/>
      <c r="B21" s="45" t="s">
        <v>205</v>
      </c>
      <c r="C21" s="45" t="s">
        <v>53</v>
      </c>
      <c r="D21" s="46">
        <v>40</v>
      </c>
      <c r="E21" s="47" t="s">
        <v>32</v>
      </c>
      <c r="F21" s="47">
        <f>ROUNDUP(D21*0.75,2)</f>
        <v>30</v>
      </c>
      <c r="G21" s="48">
        <f>ROUNDUP((K4*D21)+(K5*D21*0.75)+(K6*(D21*2)),0)</f>
        <v>0</v>
      </c>
      <c r="H21" s="48">
        <f>G21+(G21*10/100)</f>
        <v>0</v>
      </c>
      <c r="I21" s="109" t="s">
        <v>206</v>
      </c>
      <c r="J21" s="110"/>
      <c r="K21" s="49" t="s">
        <v>35</v>
      </c>
      <c r="L21" s="50">
        <f>ROUNDUP((K4*M21)+(K5*M21*0.75)+(K6*(M21*2)),2)</f>
        <v>0</v>
      </c>
      <c r="M21" s="46">
        <v>0.3</v>
      </c>
      <c r="N21" s="51">
        <f>ROUNDUP(M21*0.75,2)</f>
        <v>0.23</v>
      </c>
      <c r="O21" s="52"/>
      <c r="P21" s="71"/>
    </row>
    <row r="22" spans="1:16" ht="18.75" customHeight="1" x14ac:dyDescent="0.15">
      <c r="A22" s="90"/>
      <c r="B22" s="45"/>
      <c r="C22" s="45" t="s">
        <v>207</v>
      </c>
      <c r="D22" s="46">
        <v>10</v>
      </c>
      <c r="E22" s="47" t="s">
        <v>32</v>
      </c>
      <c r="F22" s="47">
        <f>ROUNDUP(D22*0.75,2)</f>
        <v>7.5</v>
      </c>
      <c r="G22" s="48">
        <f>ROUNDUP((K4*D22)+(K5*D22*0.75)+(K6*(D22*2)),0)</f>
        <v>0</v>
      </c>
      <c r="H22" s="48">
        <f>G22</f>
        <v>0</v>
      </c>
      <c r="I22" s="107"/>
      <c r="J22" s="107"/>
      <c r="K22" s="49" t="s">
        <v>48</v>
      </c>
      <c r="L22" s="50">
        <f>ROUNDUP((K4*M22)+(K5*M22*0.75)+(K6*(M22*2)),2)</f>
        <v>0</v>
      </c>
      <c r="M22" s="46">
        <v>0.1</v>
      </c>
      <c r="N22" s="51">
        <f>ROUNDUP(M22*0.75,2)</f>
        <v>0.08</v>
      </c>
      <c r="O22" s="52" t="s">
        <v>34</v>
      </c>
      <c r="P22" s="71"/>
    </row>
    <row r="23" spans="1:16" ht="18.75" customHeight="1" x14ac:dyDescent="0.15">
      <c r="A23" s="90"/>
      <c r="B23" s="45"/>
      <c r="C23" s="45"/>
      <c r="D23" s="46"/>
      <c r="E23" s="47"/>
      <c r="F23" s="47"/>
      <c r="G23" s="48"/>
      <c r="H23" s="48"/>
      <c r="I23" s="107"/>
      <c r="J23" s="107"/>
      <c r="K23" s="49" t="s">
        <v>67</v>
      </c>
      <c r="L23" s="50">
        <f>ROUNDUP((K4*M23)+(K5*M23*0.75)+(K6*(M23*2)),2)</f>
        <v>0</v>
      </c>
      <c r="M23" s="46">
        <v>4</v>
      </c>
      <c r="N23" s="51">
        <f>ROUNDUP(M23*0.75,2)</f>
        <v>3</v>
      </c>
      <c r="O23" s="52"/>
      <c r="P23" s="71" t="s">
        <v>68</v>
      </c>
    </row>
    <row r="24" spans="1:16" ht="18.75" customHeight="1" x14ac:dyDescent="0.15">
      <c r="A24" s="90"/>
      <c r="B24" s="45"/>
      <c r="C24" s="45"/>
      <c r="D24" s="46"/>
      <c r="E24" s="47"/>
      <c r="F24" s="47"/>
      <c r="G24" s="48"/>
      <c r="H24" s="48"/>
      <c r="I24" s="107"/>
      <c r="J24" s="107"/>
      <c r="K24" s="49"/>
      <c r="L24" s="50"/>
      <c r="M24" s="46"/>
      <c r="N24" s="51"/>
      <c r="O24" s="52"/>
      <c r="P24" s="71"/>
    </row>
    <row r="25" spans="1:16" ht="18.75" customHeight="1" x14ac:dyDescent="0.15">
      <c r="A25" s="90"/>
      <c r="B25" s="53"/>
      <c r="C25" s="53"/>
      <c r="D25" s="54"/>
      <c r="E25" s="55"/>
      <c r="F25" s="55"/>
      <c r="G25" s="56"/>
      <c r="H25" s="56"/>
      <c r="I25" s="108"/>
      <c r="J25" s="108"/>
      <c r="K25" s="57"/>
      <c r="L25" s="58"/>
      <c r="M25" s="54"/>
      <c r="N25" s="59"/>
      <c r="O25" s="60"/>
      <c r="P25" s="72"/>
    </row>
    <row r="26" spans="1:16" ht="18.75" customHeight="1" x14ac:dyDescent="0.15">
      <c r="A26" s="90"/>
      <c r="B26" s="45" t="s">
        <v>191</v>
      </c>
      <c r="C26" s="45" t="s">
        <v>96</v>
      </c>
      <c r="D26" s="46">
        <v>20</v>
      </c>
      <c r="E26" s="47" t="s">
        <v>32</v>
      </c>
      <c r="F26" s="47">
        <f>ROUNDUP(D26*0.75,2)</f>
        <v>15</v>
      </c>
      <c r="G26" s="48">
        <f>ROUNDUP((K4*D26)+(K5*D26*0.75)+(K6*(D26*2)),0)</f>
        <v>0</v>
      </c>
      <c r="H26" s="48">
        <f>G26</f>
        <v>0</v>
      </c>
      <c r="I26" s="109" t="s">
        <v>174</v>
      </c>
      <c r="J26" s="110"/>
      <c r="K26" s="49" t="s">
        <v>56</v>
      </c>
      <c r="L26" s="50">
        <f>ROUNDUP((K4*M26)+(K5*M26*0.75)+(K6*(M26*2)),2)</f>
        <v>0</v>
      </c>
      <c r="M26" s="46">
        <v>100</v>
      </c>
      <c r="N26" s="51">
        <f>ROUNDUP(M26*0.75,2)</f>
        <v>75</v>
      </c>
      <c r="O26" s="52" t="s">
        <v>34</v>
      </c>
      <c r="P26" s="71"/>
    </row>
    <row r="27" spans="1:16" ht="18.75" customHeight="1" x14ac:dyDescent="0.15">
      <c r="A27" s="90"/>
      <c r="B27" s="45"/>
      <c r="C27" s="45" t="s">
        <v>65</v>
      </c>
      <c r="D27" s="46">
        <v>10</v>
      </c>
      <c r="E27" s="47" t="s">
        <v>32</v>
      </c>
      <c r="F27" s="47">
        <f>ROUNDUP(D27*0.75,2)</f>
        <v>7.5</v>
      </c>
      <c r="G27" s="48">
        <f>ROUNDUP((K4*D27)+(K5*D27*0.75)+(K6*(D27*2)),0)</f>
        <v>0</v>
      </c>
      <c r="H27" s="48">
        <f>G27</f>
        <v>0</v>
      </c>
      <c r="I27" s="107"/>
      <c r="J27" s="107"/>
      <c r="K27" s="49" t="s">
        <v>71</v>
      </c>
      <c r="L27" s="50">
        <f>ROUNDUP((K4*M27)+(K5*M27*0.75)+(K6*(M27*2)),2)</f>
        <v>0</v>
      </c>
      <c r="M27" s="46">
        <v>0.5</v>
      </c>
      <c r="N27" s="51">
        <f>ROUNDUP(M27*0.75,2)</f>
        <v>0.38</v>
      </c>
      <c r="O27" s="52" t="s">
        <v>34</v>
      </c>
      <c r="P27" s="71" t="s">
        <v>72</v>
      </c>
    </row>
    <row r="28" spans="1:16" ht="18.75" customHeight="1" x14ac:dyDescent="0.15">
      <c r="A28" s="90"/>
      <c r="B28" s="45"/>
      <c r="C28" s="45"/>
      <c r="D28" s="46"/>
      <c r="E28" s="47"/>
      <c r="F28" s="47"/>
      <c r="G28" s="48"/>
      <c r="H28" s="48"/>
      <c r="I28" s="107"/>
      <c r="J28" s="107"/>
      <c r="K28" s="49" t="s">
        <v>48</v>
      </c>
      <c r="L28" s="50">
        <f>ROUNDUP((K4*M28)+(K5*M28*0.75)+(K6*(M28*2)),2)</f>
        <v>0</v>
      </c>
      <c r="M28" s="46">
        <v>0.1</v>
      </c>
      <c r="N28" s="51">
        <f>ROUNDUP(M28*0.75,2)</f>
        <v>0.08</v>
      </c>
      <c r="O28" s="52"/>
      <c r="P28" s="71"/>
    </row>
    <row r="29" spans="1:16" ht="18.75" customHeight="1" x14ac:dyDescent="0.15">
      <c r="A29" s="90"/>
      <c r="B29" s="45"/>
      <c r="C29" s="45"/>
      <c r="D29" s="46"/>
      <c r="E29" s="47"/>
      <c r="F29" s="47"/>
      <c r="G29" s="48"/>
      <c r="H29" s="48"/>
      <c r="I29" s="107"/>
      <c r="J29" s="107"/>
      <c r="K29" s="49"/>
      <c r="L29" s="50"/>
      <c r="M29" s="46"/>
      <c r="N29" s="51"/>
      <c r="O29" s="52"/>
      <c r="P29" s="71"/>
    </row>
    <row r="30" spans="1:16" ht="18.75" customHeight="1" x14ac:dyDescent="0.15">
      <c r="A30" s="90"/>
      <c r="B30" s="53"/>
      <c r="C30" s="53"/>
      <c r="D30" s="54"/>
      <c r="E30" s="55"/>
      <c r="F30" s="55"/>
      <c r="G30" s="56"/>
      <c r="H30" s="56"/>
      <c r="I30" s="108"/>
      <c r="J30" s="108"/>
      <c r="K30" s="57"/>
      <c r="L30" s="58"/>
      <c r="M30" s="54"/>
      <c r="N30" s="59"/>
      <c r="O30" s="60"/>
      <c r="P30" s="72"/>
    </row>
    <row r="31" spans="1:16" ht="18.75" customHeight="1" x14ac:dyDescent="0.15">
      <c r="A31" s="90"/>
      <c r="B31" s="45" t="s">
        <v>208</v>
      </c>
      <c r="C31" s="45" t="s">
        <v>209</v>
      </c>
      <c r="D31" s="46">
        <v>30</v>
      </c>
      <c r="E31" s="47" t="s">
        <v>32</v>
      </c>
      <c r="F31" s="47">
        <f>ROUNDUP(D31*0.75,2)</f>
        <v>22.5</v>
      </c>
      <c r="G31" s="48">
        <f>ROUNDUP((K4*D31)+(K5*D31*0.75)+(K6*(D31*2)),0)</f>
        <v>0</v>
      </c>
      <c r="H31" s="48">
        <f>G31</f>
        <v>0</v>
      </c>
      <c r="I31" s="109"/>
      <c r="J31" s="110"/>
      <c r="K31" s="49"/>
      <c r="L31" s="50"/>
      <c r="M31" s="46"/>
      <c r="N31" s="51"/>
      <c r="O31" s="52" t="s">
        <v>34</v>
      </c>
      <c r="P31" s="71"/>
    </row>
    <row r="32" spans="1:16" ht="18.75" customHeight="1" x14ac:dyDescent="0.15">
      <c r="A32" s="90"/>
      <c r="B32" s="45"/>
      <c r="C32" s="45"/>
      <c r="D32" s="46"/>
      <c r="E32" s="47"/>
      <c r="F32" s="47"/>
      <c r="G32" s="48"/>
      <c r="H32" s="48"/>
      <c r="I32" s="107"/>
      <c r="J32" s="107"/>
      <c r="K32" s="49"/>
      <c r="L32" s="50"/>
      <c r="M32" s="46"/>
      <c r="N32" s="51"/>
      <c r="O32" s="52"/>
      <c r="P32" s="71"/>
    </row>
    <row r="33" spans="1:16" ht="18.75" customHeight="1" thickBot="1" x14ac:dyDescent="0.2">
      <c r="A33" s="91"/>
      <c r="B33" s="62"/>
      <c r="C33" s="62"/>
      <c r="D33" s="63"/>
      <c r="E33" s="64"/>
      <c r="F33" s="64"/>
      <c r="G33" s="65"/>
      <c r="H33" s="65"/>
      <c r="I33" s="112"/>
      <c r="J33" s="112"/>
      <c r="K33" s="66"/>
      <c r="L33" s="67"/>
      <c r="M33" s="63"/>
      <c r="N33" s="68"/>
      <c r="O33" s="69"/>
      <c r="P33" s="73"/>
    </row>
  </sheetData>
  <mergeCells count="14">
    <mergeCell ref="I8:J8"/>
    <mergeCell ref="K8:L8"/>
    <mergeCell ref="A9:A33"/>
    <mergeCell ref="I9:J11"/>
    <mergeCell ref="I12:J20"/>
    <mergeCell ref="I21:J25"/>
    <mergeCell ref="I26:J30"/>
    <mergeCell ref="I31:J33"/>
    <mergeCell ref="A1:B1"/>
    <mergeCell ref="C1:K1"/>
    <mergeCell ref="K2:M2"/>
    <mergeCell ref="O6:P6"/>
    <mergeCell ref="A7:E7"/>
    <mergeCell ref="O7:P7"/>
  </mergeCells>
  <phoneticPr fontId="16"/>
  <printOptions horizontalCentered="1" verticalCentered="1"/>
  <pageMargins left="0.39370078740157483" right="0.39370078740157483" top="0.39370078740157483" bottom="0.39370078740157483" header="0" footer="0"/>
  <pageSetup paperSize="12"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245" width="9" style="4"/>
    <col min="246" max="246" width="4.125" style="4" customWidth="1"/>
    <col min="247" max="247" width="19.25" style="4" customWidth="1"/>
    <col min="248" max="248" width="21.375" style="4" customWidth="1"/>
    <col min="249" max="249" width="6.25" style="4" customWidth="1"/>
    <col min="250" max="250" width="4.125" style="4" customWidth="1"/>
    <col min="251" max="251" width="6.25" style="4" customWidth="1"/>
    <col min="252" max="252" width="7.125" style="4" customWidth="1"/>
    <col min="253" max="253" width="0" style="4" hidden="1" customWidth="1"/>
    <col min="254" max="254" width="43.375" style="4" customWidth="1"/>
    <col min="255" max="255" width="3.375" style="4" customWidth="1"/>
    <col min="256" max="259" width="8.75" style="4" customWidth="1"/>
    <col min="260" max="260" width="13.625" style="4" customWidth="1"/>
    <col min="261" max="261" width="10.875" style="4" customWidth="1"/>
    <col min="262" max="262" width="5.125" style="4" customWidth="1"/>
    <col min="263" max="263" width="4.5" style="4" customWidth="1"/>
    <col min="264" max="264" width="24.375" style="4" customWidth="1"/>
    <col min="265" max="265" width="21.25" style="4" customWidth="1"/>
    <col min="266" max="266" width="10" style="4" customWidth="1"/>
    <col min="267" max="269" width="18" style="4" customWidth="1"/>
    <col min="270" max="501" width="9" style="4"/>
    <col min="502" max="502" width="4.125" style="4" customWidth="1"/>
    <col min="503" max="503" width="19.25" style="4" customWidth="1"/>
    <col min="504" max="504" width="21.375" style="4" customWidth="1"/>
    <col min="505" max="505" width="6.25" style="4" customWidth="1"/>
    <col min="506" max="506" width="4.125" style="4" customWidth="1"/>
    <col min="507" max="507" width="6.25" style="4" customWidth="1"/>
    <col min="508" max="508" width="7.125" style="4" customWidth="1"/>
    <col min="509" max="509" width="0" style="4" hidden="1" customWidth="1"/>
    <col min="510" max="510" width="43.375" style="4" customWidth="1"/>
    <col min="511" max="511" width="3.375" style="4" customWidth="1"/>
    <col min="512" max="515" width="8.75" style="4" customWidth="1"/>
    <col min="516" max="516" width="13.625" style="4" customWidth="1"/>
    <col min="517" max="517" width="10.875" style="4" customWidth="1"/>
    <col min="518" max="518" width="5.125" style="4" customWidth="1"/>
    <col min="519" max="519" width="4.5" style="4" customWidth="1"/>
    <col min="520" max="520" width="24.375" style="4" customWidth="1"/>
    <col min="521" max="521" width="21.25" style="4" customWidth="1"/>
    <col min="522" max="522" width="10" style="4" customWidth="1"/>
    <col min="523" max="525" width="18" style="4" customWidth="1"/>
    <col min="526" max="757" width="9" style="4"/>
    <col min="758" max="758" width="4.125" style="4" customWidth="1"/>
    <col min="759" max="759" width="19.25" style="4" customWidth="1"/>
    <col min="760" max="760" width="21.375" style="4" customWidth="1"/>
    <col min="761" max="761" width="6.25" style="4" customWidth="1"/>
    <col min="762" max="762" width="4.125" style="4" customWidth="1"/>
    <col min="763" max="763" width="6.25" style="4" customWidth="1"/>
    <col min="764" max="764" width="7.125" style="4" customWidth="1"/>
    <col min="765" max="765" width="0" style="4" hidden="1" customWidth="1"/>
    <col min="766" max="766" width="43.375" style="4" customWidth="1"/>
    <col min="767" max="767" width="3.375" style="4" customWidth="1"/>
    <col min="768" max="771" width="8.75" style="4" customWidth="1"/>
    <col min="772" max="772" width="13.625" style="4" customWidth="1"/>
    <col min="773" max="773" width="10.875" style="4" customWidth="1"/>
    <col min="774" max="774" width="5.125" style="4" customWidth="1"/>
    <col min="775" max="775" width="4.5" style="4" customWidth="1"/>
    <col min="776" max="776" width="24.375" style="4" customWidth="1"/>
    <col min="777" max="777" width="21.25" style="4" customWidth="1"/>
    <col min="778" max="778" width="10" style="4" customWidth="1"/>
    <col min="779" max="781" width="18" style="4" customWidth="1"/>
    <col min="782" max="1013" width="9" style="4"/>
    <col min="1014" max="1014" width="4.125" style="4" customWidth="1"/>
    <col min="1015" max="1015" width="19.25" style="4" customWidth="1"/>
    <col min="1016" max="1016" width="21.375" style="4" customWidth="1"/>
    <col min="1017" max="1017" width="6.25" style="4" customWidth="1"/>
    <col min="1018" max="1018" width="4.125" style="4" customWidth="1"/>
    <col min="1019" max="1019" width="6.25" style="4" customWidth="1"/>
    <col min="1020" max="1020" width="7.125" style="4" customWidth="1"/>
    <col min="1021" max="1021" width="0" style="4" hidden="1" customWidth="1"/>
    <col min="1022" max="1022" width="43.375" style="4" customWidth="1"/>
    <col min="1023" max="1023" width="3.375" style="4" customWidth="1"/>
    <col min="1024" max="1027" width="8.75" style="4" customWidth="1"/>
    <col min="1028" max="1028" width="13.625" style="4" customWidth="1"/>
    <col min="1029" max="1029" width="10.875" style="4" customWidth="1"/>
    <col min="1030" max="1030" width="5.125" style="4" customWidth="1"/>
    <col min="1031" max="1031" width="4.5" style="4" customWidth="1"/>
    <col min="1032" max="1032" width="24.375" style="4" customWidth="1"/>
    <col min="1033" max="1033" width="21.25" style="4" customWidth="1"/>
    <col min="1034" max="1034" width="10" style="4" customWidth="1"/>
    <col min="1035" max="1037" width="18" style="4" customWidth="1"/>
    <col min="1038" max="1269" width="9" style="4"/>
    <col min="1270" max="1270" width="4.125" style="4" customWidth="1"/>
    <col min="1271" max="1271" width="19.25" style="4" customWidth="1"/>
    <col min="1272" max="1272" width="21.375" style="4" customWidth="1"/>
    <col min="1273" max="1273" width="6.25" style="4" customWidth="1"/>
    <col min="1274" max="1274" width="4.125" style="4" customWidth="1"/>
    <col min="1275" max="1275" width="6.25" style="4" customWidth="1"/>
    <col min="1276" max="1276" width="7.125" style="4" customWidth="1"/>
    <col min="1277" max="1277" width="0" style="4" hidden="1" customWidth="1"/>
    <col min="1278" max="1278" width="43.375" style="4" customWidth="1"/>
    <col min="1279" max="1279" width="3.375" style="4" customWidth="1"/>
    <col min="1280" max="1283" width="8.75" style="4" customWidth="1"/>
    <col min="1284" max="1284" width="13.625" style="4" customWidth="1"/>
    <col min="1285" max="1285" width="10.875" style="4" customWidth="1"/>
    <col min="1286" max="1286" width="5.125" style="4" customWidth="1"/>
    <col min="1287" max="1287" width="4.5" style="4" customWidth="1"/>
    <col min="1288" max="1288" width="24.375" style="4" customWidth="1"/>
    <col min="1289" max="1289" width="21.25" style="4" customWidth="1"/>
    <col min="1290" max="1290" width="10" style="4" customWidth="1"/>
    <col min="1291" max="1293" width="18" style="4" customWidth="1"/>
    <col min="1294" max="1525" width="9" style="4"/>
    <col min="1526" max="1526" width="4.125" style="4" customWidth="1"/>
    <col min="1527" max="1527" width="19.25" style="4" customWidth="1"/>
    <col min="1528" max="1528" width="21.375" style="4" customWidth="1"/>
    <col min="1529" max="1529" width="6.25" style="4" customWidth="1"/>
    <col min="1530" max="1530" width="4.125" style="4" customWidth="1"/>
    <col min="1531" max="1531" width="6.25" style="4" customWidth="1"/>
    <col min="1532" max="1532" width="7.125" style="4" customWidth="1"/>
    <col min="1533" max="1533" width="0" style="4" hidden="1" customWidth="1"/>
    <col min="1534" max="1534" width="43.375" style="4" customWidth="1"/>
    <col min="1535" max="1535" width="3.375" style="4" customWidth="1"/>
    <col min="1536" max="1539" width="8.75" style="4" customWidth="1"/>
    <col min="1540" max="1540" width="13.625" style="4" customWidth="1"/>
    <col min="1541" max="1541" width="10.875" style="4" customWidth="1"/>
    <col min="1542" max="1542" width="5.125" style="4" customWidth="1"/>
    <col min="1543" max="1543" width="4.5" style="4" customWidth="1"/>
    <col min="1544" max="1544" width="24.375" style="4" customWidth="1"/>
    <col min="1545" max="1545" width="21.25" style="4" customWidth="1"/>
    <col min="1546" max="1546" width="10" style="4" customWidth="1"/>
    <col min="1547" max="1549" width="18" style="4" customWidth="1"/>
    <col min="1550" max="1781" width="9" style="4"/>
    <col min="1782" max="1782" width="4.125" style="4" customWidth="1"/>
    <col min="1783" max="1783" width="19.25" style="4" customWidth="1"/>
    <col min="1784" max="1784" width="21.375" style="4" customWidth="1"/>
    <col min="1785" max="1785" width="6.25" style="4" customWidth="1"/>
    <col min="1786" max="1786" width="4.125" style="4" customWidth="1"/>
    <col min="1787" max="1787" width="6.25" style="4" customWidth="1"/>
    <col min="1788" max="1788" width="7.125" style="4" customWidth="1"/>
    <col min="1789" max="1789" width="0" style="4" hidden="1" customWidth="1"/>
    <col min="1790" max="1790" width="43.375" style="4" customWidth="1"/>
    <col min="1791" max="1791" width="3.375" style="4" customWidth="1"/>
    <col min="1792" max="1795" width="8.75" style="4" customWidth="1"/>
    <col min="1796" max="1796" width="13.625" style="4" customWidth="1"/>
    <col min="1797" max="1797" width="10.875" style="4" customWidth="1"/>
    <col min="1798" max="1798" width="5.125" style="4" customWidth="1"/>
    <col min="1799" max="1799" width="4.5" style="4" customWidth="1"/>
    <col min="1800" max="1800" width="24.375" style="4" customWidth="1"/>
    <col min="1801" max="1801" width="21.25" style="4" customWidth="1"/>
    <col min="1802" max="1802" width="10" style="4" customWidth="1"/>
    <col min="1803" max="1805" width="18" style="4" customWidth="1"/>
    <col min="1806" max="2037" width="9" style="4"/>
    <col min="2038" max="2038" width="4.125" style="4" customWidth="1"/>
    <col min="2039" max="2039" width="19.25" style="4" customWidth="1"/>
    <col min="2040" max="2040" width="21.375" style="4" customWidth="1"/>
    <col min="2041" max="2041" width="6.25" style="4" customWidth="1"/>
    <col min="2042" max="2042" width="4.125" style="4" customWidth="1"/>
    <col min="2043" max="2043" width="6.25" style="4" customWidth="1"/>
    <col min="2044" max="2044" width="7.125" style="4" customWidth="1"/>
    <col min="2045" max="2045" width="0" style="4" hidden="1" customWidth="1"/>
    <col min="2046" max="2046" width="43.375" style="4" customWidth="1"/>
    <col min="2047" max="2047" width="3.375" style="4" customWidth="1"/>
    <col min="2048" max="2051" width="8.75" style="4" customWidth="1"/>
    <col min="2052" max="2052" width="13.625" style="4" customWidth="1"/>
    <col min="2053" max="2053" width="10.875" style="4" customWidth="1"/>
    <col min="2054" max="2054" width="5.125" style="4" customWidth="1"/>
    <col min="2055" max="2055" width="4.5" style="4" customWidth="1"/>
    <col min="2056" max="2056" width="24.375" style="4" customWidth="1"/>
    <col min="2057" max="2057" width="21.25" style="4" customWidth="1"/>
    <col min="2058" max="2058" width="10" style="4" customWidth="1"/>
    <col min="2059" max="2061" width="18" style="4" customWidth="1"/>
    <col min="2062" max="2293" width="9" style="4"/>
    <col min="2294" max="2294" width="4.125" style="4" customWidth="1"/>
    <col min="2295" max="2295" width="19.25" style="4" customWidth="1"/>
    <col min="2296" max="2296" width="21.375" style="4" customWidth="1"/>
    <col min="2297" max="2297" width="6.25" style="4" customWidth="1"/>
    <col min="2298" max="2298" width="4.125" style="4" customWidth="1"/>
    <col min="2299" max="2299" width="6.25" style="4" customWidth="1"/>
    <col min="2300" max="2300" width="7.125" style="4" customWidth="1"/>
    <col min="2301" max="2301" width="0" style="4" hidden="1" customWidth="1"/>
    <col min="2302" max="2302" width="43.375" style="4" customWidth="1"/>
    <col min="2303" max="2303" width="3.375" style="4" customWidth="1"/>
    <col min="2304" max="2307" width="8.75" style="4" customWidth="1"/>
    <col min="2308" max="2308" width="13.625" style="4" customWidth="1"/>
    <col min="2309" max="2309" width="10.875" style="4" customWidth="1"/>
    <col min="2310" max="2310" width="5.125" style="4" customWidth="1"/>
    <col min="2311" max="2311" width="4.5" style="4" customWidth="1"/>
    <col min="2312" max="2312" width="24.375" style="4" customWidth="1"/>
    <col min="2313" max="2313" width="21.25" style="4" customWidth="1"/>
    <col min="2314" max="2314" width="10" style="4" customWidth="1"/>
    <col min="2315" max="2317" width="18" style="4" customWidth="1"/>
    <col min="2318" max="2549" width="9" style="4"/>
    <col min="2550" max="2550" width="4.125" style="4" customWidth="1"/>
    <col min="2551" max="2551" width="19.25" style="4" customWidth="1"/>
    <col min="2552" max="2552" width="21.375" style="4" customWidth="1"/>
    <col min="2553" max="2553" width="6.25" style="4" customWidth="1"/>
    <col min="2554" max="2554" width="4.125" style="4" customWidth="1"/>
    <col min="2555" max="2555" width="6.25" style="4" customWidth="1"/>
    <col min="2556" max="2556" width="7.125" style="4" customWidth="1"/>
    <col min="2557" max="2557" width="0" style="4" hidden="1" customWidth="1"/>
    <col min="2558" max="2558" width="43.375" style="4" customWidth="1"/>
    <col min="2559" max="2559" width="3.375" style="4" customWidth="1"/>
    <col min="2560" max="2563" width="8.75" style="4" customWidth="1"/>
    <col min="2564" max="2564" width="13.625" style="4" customWidth="1"/>
    <col min="2565" max="2565" width="10.875" style="4" customWidth="1"/>
    <col min="2566" max="2566" width="5.125" style="4" customWidth="1"/>
    <col min="2567" max="2567" width="4.5" style="4" customWidth="1"/>
    <col min="2568" max="2568" width="24.375" style="4" customWidth="1"/>
    <col min="2569" max="2569" width="21.25" style="4" customWidth="1"/>
    <col min="2570" max="2570" width="10" style="4" customWidth="1"/>
    <col min="2571" max="2573" width="18" style="4" customWidth="1"/>
    <col min="2574" max="2805" width="9" style="4"/>
    <col min="2806" max="2806" width="4.125" style="4" customWidth="1"/>
    <col min="2807" max="2807" width="19.25" style="4" customWidth="1"/>
    <col min="2808" max="2808" width="21.375" style="4" customWidth="1"/>
    <col min="2809" max="2809" width="6.25" style="4" customWidth="1"/>
    <col min="2810" max="2810" width="4.125" style="4" customWidth="1"/>
    <col min="2811" max="2811" width="6.25" style="4" customWidth="1"/>
    <col min="2812" max="2812" width="7.125" style="4" customWidth="1"/>
    <col min="2813" max="2813" width="0" style="4" hidden="1" customWidth="1"/>
    <col min="2814" max="2814" width="43.375" style="4" customWidth="1"/>
    <col min="2815" max="2815" width="3.375" style="4" customWidth="1"/>
    <col min="2816" max="2819" width="8.75" style="4" customWidth="1"/>
    <col min="2820" max="2820" width="13.625" style="4" customWidth="1"/>
    <col min="2821" max="2821" width="10.875" style="4" customWidth="1"/>
    <col min="2822" max="2822" width="5.125" style="4" customWidth="1"/>
    <col min="2823" max="2823" width="4.5" style="4" customWidth="1"/>
    <col min="2824" max="2824" width="24.375" style="4" customWidth="1"/>
    <col min="2825" max="2825" width="21.25" style="4" customWidth="1"/>
    <col min="2826" max="2826" width="10" style="4" customWidth="1"/>
    <col min="2827" max="2829" width="18" style="4" customWidth="1"/>
    <col min="2830" max="3061" width="9" style="4"/>
    <col min="3062" max="3062" width="4.125" style="4" customWidth="1"/>
    <col min="3063" max="3063" width="19.25" style="4" customWidth="1"/>
    <col min="3064" max="3064" width="21.375" style="4" customWidth="1"/>
    <col min="3065" max="3065" width="6.25" style="4" customWidth="1"/>
    <col min="3066" max="3066" width="4.125" style="4" customWidth="1"/>
    <col min="3067" max="3067" width="6.25" style="4" customWidth="1"/>
    <col min="3068" max="3068" width="7.125" style="4" customWidth="1"/>
    <col min="3069" max="3069" width="0" style="4" hidden="1" customWidth="1"/>
    <col min="3070" max="3070" width="43.375" style="4" customWidth="1"/>
    <col min="3071" max="3071" width="3.375" style="4" customWidth="1"/>
    <col min="3072" max="3075" width="8.75" style="4" customWidth="1"/>
    <col min="3076" max="3076" width="13.625" style="4" customWidth="1"/>
    <col min="3077" max="3077" width="10.875" style="4" customWidth="1"/>
    <col min="3078" max="3078" width="5.125" style="4" customWidth="1"/>
    <col min="3079" max="3079" width="4.5" style="4" customWidth="1"/>
    <col min="3080" max="3080" width="24.375" style="4" customWidth="1"/>
    <col min="3081" max="3081" width="21.25" style="4" customWidth="1"/>
    <col min="3082" max="3082" width="10" style="4" customWidth="1"/>
    <col min="3083" max="3085" width="18" style="4" customWidth="1"/>
    <col min="3086" max="3317" width="9" style="4"/>
    <col min="3318" max="3318" width="4.125" style="4" customWidth="1"/>
    <col min="3319" max="3319" width="19.25" style="4" customWidth="1"/>
    <col min="3320" max="3320" width="21.375" style="4" customWidth="1"/>
    <col min="3321" max="3321" width="6.25" style="4" customWidth="1"/>
    <col min="3322" max="3322" width="4.125" style="4" customWidth="1"/>
    <col min="3323" max="3323" width="6.25" style="4" customWidth="1"/>
    <col min="3324" max="3324" width="7.125" style="4" customWidth="1"/>
    <col min="3325" max="3325" width="0" style="4" hidden="1" customWidth="1"/>
    <col min="3326" max="3326" width="43.375" style="4" customWidth="1"/>
    <col min="3327" max="3327" width="3.375" style="4" customWidth="1"/>
    <col min="3328" max="3331" width="8.75" style="4" customWidth="1"/>
    <col min="3332" max="3332" width="13.625" style="4" customWidth="1"/>
    <col min="3333" max="3333" width="10.875" style="4" customWidth="1"/>
    <col min="3334" max="3334" width="5.125" style="4" customWidth="1"/>
    <col min="3335" max="3335" width="4.5" style="4" customWidth="1"/>
    <col min="3336" max="3336" width="24.375" style="4" customWidth="1"/>
    <col min="3337" max="3337" width="21.25" style="4" customWidth="1"/>
    <col min="3338" max="3338" width="10" style="4" customWidth="1"/>
    <col min="3339" max="3341" width="18" style="4" customWidth="1"/>
    <col min="3342" max="3573" width="9" style="4"/>
    <col min="3574" max="3574" width="4.125" style="4" customWidth="1"/>
    <col min="3575" max="3575" width="19.25" style="4" customWidth="1"/>
    <col min="3576" max="3576" width="21.375" style="4" customWidth="1"/>
    <col min="3577" max="3577" width="6.25" style="4" customWidth="1"/>
    <col min="3578" max="3578" width="4.125" style="4" customWidth="1"/>
    <col min="3579" max="3579" width="6.25" style="4" customWidth="1"/>
    <col min="3580" max="3580" width="7.125" style="4" customWidth="1"/>
    <col min="3581" max="3581" width="0" style="4" hidden="1" customWidth="1"/>
    <col min="3582" max="3582" width="43.375" style="4" customWidth="1"/>
    <col min="3583" max="3583" width="3.375" style="4" customWidth="1"/>
    <col min="3584" max="3587" width="8.75" style="4" customWidth="1"/>
    <col min="3588" max="3588" width="13.625" style="4" customWidth="1"/>
    <col min="3589" max="3589" width="10.875" style="4" customWidth="1"/>
    <col min="3590" max="3590" width="5.125" style="4" customWidth="1"/>
    <col min="3591" max="3591" width="4.5" style="4" customWidth="1"/>
    <col min="3592" max="3592" width="24.375" style="4" customWidth="1"/>
    <col min="3593" max="3593" width="21.25" style="4" customWidth="1"/>
    <col min="3594" max="3594" width="10" style="4" customWidth="1"/>
    <col min="3595" max="3597" width="18" style="4" customWidth="1"/>
    <col min="3598" max="3829" width="9" style="4"/>
    <col min="3830" max="3830" width="4.125" style="4" customWidth="1"/>
    <col min="3831" max="3831" width="19.25" style="4" customWidth="1"/>
    <col min="3832" max="3832" width="21.375" style="4" customWidth="1"/>
    <col min="3833" max="3833" width="6.25" style="4" customWidth="1"/>
    <col min="3834" max="3834" width="4.125" style="4" customWidth="1"/>
    <col min="3835" max="3835" width="6.25" style="4" customWidth="1"/>
    <col min="3836" max="3836" width="7.125" style="4" customWidth="1"/>
    <col min="3837" max="3837" width="0" style="4" hidden="1" customWidth="1"/>
    <col min="3838" max="3838" width="43.375" style="4" customWidth="1"/>
    <col min="3839" max="3839" width="3.375" style="4" customWidth="1"/>
    <col min="3840" max="3843" width="8.75" style="4" customWidth="1"/>
    <col min="3844" max="3844" width="13.625" style="4" customWidth="1"/>
    <col min="3845" max="3845" width="10.875" style="4" customWidth="1"/>
    <col min="3846" max="3846" width="5.125" style="4" customWidth="1"/>
    <col min="3847" max="3847" width="4.5" style="4" customWidth="1"/>
    <col min="3848" max="3848" width="24.375" style="4" customWidth="1"/>
    <col min="3849" max="3849" width="21.25" style="4" customWidth="1"/>
    <col min="3850" max="3850" width="10" style="4" customWidth="1"/>
    <col min="3851" max="3853" width="18" style="4" customWidth="1"/>
    <col min="3854" max="4085" width="9" style="4"/>
    <col min="4086" max="4086" width="4.125" style="4" customWidth="1"/>
    <col min="4087" max="4087" width="19.25" style="4" customWidth="1"/>
    <col min="4088" max="4088" width="21.375" style="4" customWidth="1"/>
    <col min="4089" max="4089" width="6.25" style="4" customWidth="1"/>
    <col min="4090" max="4090" width="4.125" style="4" customWidth="1"/>
    <col min="4091" max="4091" width="6.25" style="4" customWidth="1"/>
    <col min="4092" max="4092" width="7.125" style="4" customWidth="1"/>
    <col min="4093" max="4093" width="0" style="4" hidden="1" customWidth="1"/>
    <col min="4094" max="4094" width="43.375" style="4" customWidth="1"/>
    <col min="4095" max="4095" width="3.375" style="4" customWidth="1"/>
    <col min="4096" max="4099" width="8.75" style="4" customWidth="1"/>
    <col min="4100" max="4100" width="13.625" style="4" customWidth="1"/>
    <col min="4101" max="4101" width="10.875" style="4" customWidth="1"/>
    <col min="4102" max="4102" width="5.125" style="4" customWidth="1"/>
    <col min="4103" max="4103" width="4.5" style="4" customWidth="1"/>
    <col min="4104" max="4104" width="24.375" style="4" customWidth="1"/>
    <col min="4105" max="4105" width="21.25" style="4" customWidth="1"/>
    <col min="4106" max="4106" width="10" style="4" customWidth="1"/>
    <col min="4107" max="4109" width="18" style="4" customWidth="1"/>
    <col min="4110" max="4341" width="9" style="4"/>
    <col min="4342" max="4342" width="4.125" style="4" customWidth="1"/>
    <col min="4343" max="4343" width="19.25" style="4" customWidth="1"/>
    <col min="4344" max="4344" width="21.375" style="4" customWidth="1"/>
    <col min="4345" max="4345" width="6.25" style="4" customWidth="1"/>
    <col min="4346" max="4346" width="4.125" style="4" customWidth="1"/>
    <col min="4347" max="4347" width="6.25" style="4" customWidth="1"/>
    <col min="4348" max="4348" width="7.125" style="4" customWidth="1"/>
    <col min="4349" max="4349" width="0" style="4" hidden="1" customWidth="1"/>
    <col min="4350" max="4350" width="43.375" style="4" customWidth="1"/>
    <col min="4351" max="4351" width="3.375" style="4" customWidth="1"/>
    <col min="4352" max="4355" width="8.75" style="4" customWidth="1"/>
    <col min="4356" max="4356" width="13.625" style="4" customWidth="1"/>
    <col min="4357" max="4357" width="10.875" style="4" customWidth="1"/>
    <col min="4358" max="4358" width="5.125" style="4" customWidth="1"/>
    <col min="4359" max="4359" width="4.5" style="4" customWidth="1"/>
    <col min="4360" max="4360" width="24.375" style="4" customWidth="1"/>
    <col min="4361" max="4361" width="21.25" style="4" customWidth="1"/>
    <col min="4362" max="4362" width="10" style="4" customWidth="1"/>
    <col min="4363" max="4365" width="18" style="4" customWidth="1"/>
    <col min="4366" max="4597" width="9" style="4"/>
    <col min="4598" max="4598" width="4.125" style="4" customWidth="1"/>
    <col min="4599" max="4599" width="19.25" style="4" customWidth="1"/>
    <col min="4600" max="4600" width="21.375" style="4" customWidth="1"/>
    <col min="4601" max="4601" width="6.25" style="4" customWidth="1"/>
    <col min="4602" max="4602" width="4.125" style="4" customWidth="1"/>
    <col min="4603" max="4603" width="6.25" style="4" customWidth="1"/>
    <col min="4604" max="4604" width="7.125" style="4" customWidth="1"/>
    <col min="4605" max="4605" width="0" style="4" hidden="1" customWidth="1"/>
    <col min="4606" max="4606" width="43.375" style="4" customWidth="1"/>
    <col min="4607" max="4607" width="3.375" style="4" customWidth="1"/>
    <col min="4608" max="4611" width="8.75" style="4" customWidth="1"/>
    <col min="4612" max="4612" width="13.625" style="4" customWidth="1"/>
    <col min="4613" max="4613" width="10.875" style="4" customWidth="1"/>
    <col min="4614" max="4614" width="5.125" style="4" customWidth="1"/>
    <col min="4615" max="4615" width="4.5" style="4" customWidth="1"/>
    <col min="4616" max="4616" width="24.375" style="4" customWidth="1"/>
    <col min="4617" max="4617" width="21.25" style="4" customWidth="1"/>
    <col min="4618" max="4618" width="10" style="4" customWidth="1"/>
    <col min="4619" max="4621" width="18" style="4" customWidth="1"/>
    <col min="4622" max="4853" width="9" style="4"/>
    <col min="4854" max="4854" width="4.125" style="4" customWidth="1"/>
    <col min="4855" max="4855" width="19.25" style="4" customWidth="1"/>
    <col min="4856" max="4856" width="21.375" style="4" customWidth="1"/>
    <col min="4857" max="4857" width="6.25" style="4" customWidth="1"/>
    <col min="4858" max="4858" width="4.125" style="4" customWidth="1"/>
    <col min="4859" max="4859" width="6.25" style="4" customWidth="1"/>
    <col min="4860" max="4860" width="7.125" style="4" customWidth="1"/>
    <col min="4861" max="4861" width="0" style="4" hidden="1" customWidth="1"/>
    <col min="4862" max="4862" width="43.375" style="4" customWidth="1"/>
    <col min="4863" max="4863" width="3.375" style="4" customWidth="1"/>
    <col min="4864" max="4867" width="8.75" style="4" customWidth="1"/>
    <col min="4868" max="4868" width="13.625" style="4" customWidth="1"/>
    <col min="4869" max="4869" width="10.875" style="4" customWidth="1"/>
    <col min="4870" max="4870" width="5.125" style="4" customWidth="1"/>
    <col min="4871" max="4871" width="4.5" style="4" customWidth="1"/>
    <col min="4872" max="4872" width="24.375" style="4" customWidth="1"/>
    <col min="4873" max="4873" width="21.25" style="4" customWidth="1"/>
    <col min="4874" max="4874" width="10" style="4" customWidth="1"/>
    <col min="4875" max="4877" width="18" style="4" customWidth="1"/>
    <col min="4878" max="5109" width="9" style="4"/>
    <col min="5110" max="5110" width="4.125" style="4" customWidth="1"/>
    <col min="5111" max="5111" width="19.25" style="4" customWidth="1"/>
    <col min="5112" max="5112" width="21.375" style="4" customWidth="1"/>
    <col min="5113" max="5113" width="6.25" style="4" customWidth="1"/>
    <col min="5114" max="5114" width="4.125" style="4" customWidth="1"/>
    <col min="5115" max="5115" width="6.25" style="4" customWidth="1"/>
    <col min="5116" max="5116" width="7.125" style="4" customWidth="1"/>
    <col min="5117" max="5117" width="0" style="4" hidden="1" customWidth="1"/>
    <col min="5118" max="5118" width="43.375" style="4" customWidth="1"/>
    <col min="5119" max="5119" width="3.375" style="4" customWidth="1"/>
    <col min="5120" max="5123" width="8.75" style="4" customWidth="1"/>
    <col min="5124" max="5124" width="13.625" style="4" customWidth="1"/>
    <col min="5125" max="5125" width="10.875" style="4" customWidth="1"/>
    <col min="5126" max="5126" width="5.125" style="4" customWidth="1"/>
    <col min="5127" max="5127" width="4.5" style="4" customWidth="1"/>
    <col min="5128" max="5128" width="24.375" style="4" customWidth="1"/>
    <col min="5129" max="5129" width="21.25" style="4" customWidth="1"/>
    <col min="5130" max="5130" width="10" style="4" customWidth="1"/>
    <col min="5131" max="5133" width="18" style="4" customWidth="1"/>
    <col min="5134" max="5365" width="9" style="4"/>
    <col min="5366" max="5366" width="4.125" style="4" customWidth="1"/>
    <col min="5367" max="5367" width="19.25" style="4" customWidth="1"/>
    <col min="5368" max="5368" width="21.375" style="4" customWidth="1"/>
    <col min="5369" max="5369" width="6.25" style="4" customWidth="1"/>
    <col min="5370" max="5370" width="4.125" style="4" customWidth="1"/>
    <col min="5371" max="5371" width="6.25" style="4" customWidth="1"/>
    <col min="5372" max="5372" width="7.125" style="4" customWidth="1"/>
    <col min="5373" max="5373" width="0" style="4" hidden="1" customWidth="1"/>
    <col min="5374" max="5374" width="43.375" style="4" customWidth="1"/>
    <col min="5375" max="5375" width="3.375" style="4" customWidth="1"/>
    <col min="5376" max="5379" width="8.75" style="4" customWidth="1"/>
    <col min="5380" max="5380" width="13.625" style="4" customWidth="1"/>
    <col min="5381" max="5381" width="10.875" style="4" customWidth="1"/>
    <col min="5382" max="5382" width="5.125" style="4" customWidth="1"/>
    <col min="5383" max="5383" width="4.5" style="4" customWidth="1"/>
    <col min="5384" max="5384" width="24.375" style="4" customWidth="1"/>
    <col min="5385" max="5385" width="21.25" style="4" customWidth="1"/>
    <col min="5386" max="5386" width="10" style="4" customWidth="1"/>
    <col min="5387" max="5389" width="18" style="4" customWidth="1"/>
    <col min="5390" max="5621" width="9" style="4"/>
    <col min="5622" max="5622" width="4.125" style="4" customWidth="1"/>
    <col min="5623" max="5623" width="19.25" style="4" customWidth="1"/>
    <col min="5624" max="5624" width="21.375" style="4" customWidth="1"/>
    <col min="5625" max="5625" width="6.25" style="4" customWidth="1"/>
    <col min="5626" max="5626" width="4.125" style="4" customWidth="1"/>
    <col min="5627" max="5627" width="6.25" style="4" customWidth="1"/>
    <col min="5628" max="5628" width="7.125" style="4" customWidth="1"/>
    <col min="5629" max="5629" width="0" style="4" hidden="1" customWidth="1"/>
    <col min="5630" max="5630" width="43.375" style="4" customWidth="1"/>
    <col min="5631" max="5631" width="3.375" style="4" customWidth="1"/>
    <col min="5632" max="5635" width="8.75" style="4" customWidth="1"/>
    <col min="5636" max="5636" width="13.625" style="4" customWidth="1"/>
    <col min="5637" max="5637" width="10.875" style="4" customWidth="1"/>
    <col min="5638" max="5638" width="5.125" style="4" customWidth="1"/>
    <col min="5639" max="5639" width="4.5" style="4" customWidth="1"/>
    <col min="5640" max="5640" width="24.375" style="4" customWidth="1"/>
    <col min="5641" max="5641" width="21.25" style="4" customWidth="1"/>
    <col min="5642" max="5642" width="10" style="4" customWidth="1"/>
    <col min="5643" max="5645" width="18" style="4" customWidth="1"/>
    <col min="5646" max="5877" width="9" style="4"/>
    <col min="5878" max="5878" width="4.125" style="4" customWidth="1"/>
    <col min="5879" max="5879" width="19.25" style="4" customWidth="1"/>
    <col min="5880" max="5880" width="21.375" style="4" customWidth="1"/>
    <col min="5881" max="5881" width="6.25" style="4" customWidth="1"/>
    <col min="5882" max="5882" width="4.125" style="4" customWidth="1"/>
    <col min="5883" max="5883" width="6.25" style="4" customWidth="1"/>
    <col min="5884" max="5884" width="7.125" style="4" customWidth="1"/>
    <col min="5885" max="5885" width="0" style="4" hidden="1" customWidth="1"/>
    <col min="5886" max="5886" width="43.375" style="4" customWidth="1"/>
    <col min="5887" max="5887" width="3.375" style="4" customWidth="1"/>
    <col min="5888" max="5891" width="8.75" style="4" customWidth="1"/>
    <col min="5892" max="5892" width="13.625" style="4" customWidth="1"/>
    <col min="5893" max="5893" width="10.875" style="4" customWidth="1"/>
    <col min="5894" max="5894" width="5.125" style="4" customWidth="1"/>
    <col min="5895" max="5895" width="4.5" style="4" customWidth="1"/>
    <col min="5896" max="5896" width="24.375" style="4" customWidth="1"/>
    <col min="5897" max="5897" width="21.25" style="4" customWidth="1"/>
    <col min="5898" max="5898" width="10" style="4" customWidth="1"/>
    <col min="5899" max="5901" width="18" style="4" customWidth="1"/>
    <col min="5902" max="6133" width="9" style="4"/>
    <col min="6134" max="6134" width="4.125" style="4" customWidth="1"/>
    <col min="6135" max="6135" width="19.25" style="4" customWidth="1"/>
    <col min="6136" max="6136" width="21.375" style="4" customWidth="1"/>
    <col min="6137" max="6137" width="6.25" style="4" customWidth="1"/>
    <col min="6138" max="6138" width="4.125" style="4" customWidth="1"/>
    <col min="6139" max="6139" width="6.25" style="4" customWidth="1"/>
    <col min="6140" max="6140" width="7.125" style="4" customWidth="1"/>
    <col min="6141" max="6141" width="0" style="4" hidden="1" customWidth="1"/>
    <col min="6142" max="6142" width="43.375" style="4" customWidth="1"/>
    <col min="6143" max="6143" width="3.375" style="4" customWidth="1"/>
    <col min="6144" max="6147" width="8.75" style="4" customWidth="1"/>
    <col min="6148" max="6148" width="13.625" style="4" customWidth="1"/>
    <col min="6149" max="6149" width="10.875" style="4" customWidth="1"/>
    <col min="6150" max="6150" width="5.125" style="4" customWidth="1"/>
    <col min="6151" max="6151" width="4.5" style="4" customWidth="1"/>
    <col min="6152" max="6152" width="24.375" style="4" customWidth="1"/>
    <col min="6153" max="6153" width="21.25" style="4" customWidth="1"/>
    <col min="6154" max="6154" width="10" style="4" customWidth="1"/>
    <col min="6155" max="6157" width="18" style="4" customWidth="1"/>
    <col min="6158" max="6389" width="9" style="4"/>
    <col min="6390" max="6390" width="4.125" style="4" customWidth="1"/>
    <col min="6391" max="6391" width="19.25" style="4" customWidth="1"/>
    <col min="6392" max="6392" width="21.375" style="4" customWidth="1"/>
    <col min="6393" max="6393" width="6.25" style="4" customWidth="1"/>
    <col min="6394" max="6394" width="4.125" style="4" customWidth="1"/>
    <col min="6395" max="6395" width="6.25" style="4" customWidth="1"/>
    <col min="6396" max="6396" width="7.125" style="4" customWidth="1"/>
    <col min="6397" max="6397" width="0" style="4" hidden="1" customWidth="1"/>
    <col min="6398" max="6398" width="43.375" style="4" customWidth="1"/>
    <col min="6399" max="6399" width="3.375" style="4" customWidth="1"/>
    <col min="6400" max="6403" width="8.75" style="4" customWidth="1"/>
    <col min="6404" max="6404" width="13.625" style="4" customWidth="1"/>
    <col min="6405" max="6405" width="10.875" style="4" customWidth="1"/>
    <col min="6406" max="6406" width="5.125" style="4" customWidth="1"/>
    <col min="6407" max="6407" width="4.5" style="4" customWidth="1"/>
    <col min="6408" max="6408" width="24.375" style="4" customWidth="1"/>
    <col min="6409" max="6409" width="21.25" style="4" customWidth="1"/>
    <col min="6410" max="6410" width="10" style="4" customWidth="1"/>
    <col min="6411" max="6413" width="18" style="4" customWidth="1"/>
    <col min="6414" max="6645" width="9" style="4"/>
    <col min="6646" max="6646" width="4.125" style="4" customWidth="1"/>
    <col min="6647" max="6647" width="19.25" style="4" customWidth="1"/>
    <col min="6648" max="6648" width="21.375" style="4" customWidth="1"/>
    <col min="6649" max="6649" width="6.25" style="4" customWidth="1"/>
    <col min="6650" max="6650" width="4.125" style="4" customWidth="1"/>
    <col min="6651" max="6651" width="6.25" style="4" customWidth="1"/>
    <col min="6652" max="6652" width="7.125" style="4" customWidth="1"/>
    <col min="6653" max="6653" width="0" style="4" hidden="1" customWidth="1"/>
    <col min="6654" max="6654" width="43.375" style="4" customWidth="1"/>
    <col min="6655" max="6655" width="3.375" style="4" customWidth="1"/>
    <col min="6656" max="6659" width="8.75" style="4" customWidth="1"/>
    <col min="6660" max="6660" width="13.625" style="4" customWidth="1"/>
    <col min="6661" max="6661" width="10.875" style="4" customWidth="1"/>
    <col min="6662" max="6662" width="5.125" style="4" customWidth="1"/>
    <col min="6663" max="6663" width="4.5" style="4" customWidth="1"/>
    <col min="6664" max="6664" width="24.375" style="4" customWidth="1"/>
    <col min="6665" max="6665" width="21.25" style="4" customWidth="1"/>
    <col min="6666" max="6666" width="10" style="4" customWidth="1"/>
    <col min="6667" max="6669" width="18" style="4" customWidth="1"/>
    <col min="6670" max="6901" width="9" style="4"/>
    <col min="6902" max="6902" width="4.125" style="4" customWidth="1"/>
    <col min="6903" max="6903" width="19.25" style="4" customWidth="1"/>
    <col min="6904" max="6904" width="21.375" style="4" customWidth="1"/>
    <col min="6905" max="6905" width="6.25" style="4" customWidth="1"/>
    <col min="6906" max="6906" width="4.125" style="4" customWidth="1"/>
    <col min="6907" max="6907" width="6.25" style="4" customWidth="1"/>
    <col min="6908" max="6908" width="7.125" style="4" customWidth="1"/>
    <col min="6909" max="6909" width="0" style="4" hidden="1" customWidth="1"/>
    <col min="6910" max="6910" width="43.375" style="4" customWidth="1"/>
    <col min="6911" max="6911" width="3.375" style="4" customWidth="1"/>
    <col min="6912" max="6915" width="8.75" style="4" customWidth="1"/>
    <col min="6916" max="6916" width="13.625" style="4" customWidth="1"/>
    <col min="6917" max="6917" width="10.875" style="4" customWidth="1"/>
    <col min="6918" max="6918" width="5.125" style="4" customWidth="1"/>
    <col min="6919" max="6919" width="4.5" style="4" customWidth="1"/>
    <col min="6920" max="6920" width="24.375" style="4" customWidth="1"/>
    <col min="6921" max="6921" width="21.25" style="4" customWidth="1"/>
    <col min="6922" max="6922" width="10" style="4" customWidth="1"/>
    <col min="6923" max="6925" width="18" style="4" customWidth="1"/>
    <col min="6926" max="7157" width="9" style="4"/>
    <col min="7158" max="7158" width="4.125" style="4" customWidth="1"/>
    <col min="7159" max="7159" width="19.25" style="4" customWidth="1"/>
    <col min="7160" max="7160" width="21.375" style="4" customWidth="1"/>
    <col min="7161" max="7161" width="6.25" style="4" customWidth="1"/>
    <col min="7162" max="7162" width="4.125" style="4" customWidth="1"/>
    <col min="7163" max="7163" width="6.25" style="4" customWidth="1"/>
    <col min="7164" max="7164" width="7.125" style="4" customWidth="1"/>
    <col min="7165" max="7165" width="0" style="4" hidden="1" customWidth="1"/>
    <col min="7166" max="7166" width="43.375" style="4" customWidth="1"/>
    <col min="7167" max="7167" width="3.375" style="4" customWidth="1"/>
    <col min="7168" max="7171" width="8.75" style="4" customWidth="1"/>
    <col min="7172" max="7172" width="13.625" style="4" customWidth="1"/>
    <col min="7173" max="7173" width="10.875" style="4" customWidth="1"/>
    <col min="7174" max="7174" width="5.125" style="4" customWidth="1"/>
    <col min="7175" max="7175" width="4.5" style="4" customWidth="1"/>
    <col min="7176" max="7176" width="24.375" style="4" customWidth="1"/>
    <col min="7177" max="7177" width="21.25" style="4" customWidth="1"/>
    <col min="7178" max="7178" width="10" style="4" customWidth="1"/>
    <col min="7179" max="7181" width="18" style="4" customWidth="1"/>
    <col min="7182" max="7413" width="9" style="4"/>
    <col min="7414" max="7414" width="4.125" style="4" customWidth="1"/>
    <col min="7415" max="7415" width="19.25" style="4" customWidth="1"/>
    <col min="7416" max="7416" width="21.375" style="4" customWidth="1"/>
    <col min="7417" max="7417" width="6.25" style="4" customWidth="1"/>
    <col min="7418" max="7418" width="4.125" style="4" customWidth="1"/>
    <col min="7419" max="7419" width="6.25" style="4" customWidth="1"/>
    <col min="7420" max="7420" width="7.125" style="4" customWidth="1"/>
    <col min="7421" max="7421" width="0" style="4" hidden="1" customWidth="1"/>
    <col min="7422" max="7422" width="43.375" style="4" customWidth="1"/>
    <col min="7423" max="7423" width="3.375" style="4" customWidth="1"/>
    <col min="7424" max="7427" width="8.75" style="4" customWidth="1"/>
    <col min="7428" max="7428" width="13.625" style="4" customWidth="1"/>
    <col min="7429" max="7429" width="10.875" style="4" customWidth="1"/>
    <col min="7430" max="7430" width="5.125" style="4" customWidth="1"/>
    <col min="7431" max="7431" width="4.5" style="4" customWidth="1"/>
    <col min="7432" max="7432" width="24.375" style="4" customWidth="1"/>
    <col min="7433" max="7433" width="21.25" style="4" customWidth="1"/>
    <col min="7434" max="7434" width="10" style="4" customWidth="1"/>
    <col min="7435" max="7437" width="18" style="4" customWidth="1"/>
    <col min="7438" max="7669" width="9" style="4"/>
    <col min="7670" max="7670" width="4.125" style="4" customWidth="1"/>
    <col min="7671" max="7671" width="19.25" style="4" customWidth="1"/>
    <col min="7672" max="7672" width="21.375" style="4" customWidth="1"/>
    <col min="7673" max="7673" width="6.25" style="4" customWidth="1"/>
    <col min="7674" max="7674" width="4.125" style="4" customWidth="1"/>
    <col min="7675" max="7675" width="6.25" style="4" customWidth="1"/>
    <col min="7676" max="7676" width="7.125" style="4" customWidth="1"/>
    <col min="7677" max="7677" width="0" style="4" hidden="1" customWidth="1"/>
    <col min="7678" max="7678" width="43.375" style="4" customWidth="1"/>
    <col min="7679" max="7679" width="3.375" style="4" customWidth="1"/>
    <col min="7680" max="7683" width="8.75" style="4" customWidth="1"/>
    <col min="7684" max="7684" width="13.625" style="4" customWidth="1"/>
    <col min="7685" max="7685" width="10.875" style="4" customWidth="1"/>
    <col min="7686" max="7686" width="5.125" style="4" customWidth="1"/>
    <col min="7687" max="7687" width="4.5" style="4" customWidth="1"/>
    <col min="7688" max="7688" width="24.375" style="4" customWidth="1"/>
    <col min="7689" max="7689" width="21.25" style="4" customWidth="1"/>
    <col min="7690" max="7690" width="10" style="4" customWidth="1"/>
    <col min="7691" max="7693" width="18" style="4" customWidth="1"/>
    <col min="7694" max="7925" width="9" style="4"/>
    <col min="7926" max="7926" width="4.125" style="4" customWidth="1"/>
    <col min="7927" max="7927" width="19.25" style="4" customWidth="1"/>
    <col min="7928" max="7928" width="21.375" style="4" customWidth="1"/>
    <col min="7929" max="7929" width="6.25" style="4" customWidth="1"/>
    <col min="7930" max="7930" width="4.125" style="4" customWidth="1"/>
    <col min="7931" max="7931" width="6.25" style="4" customWidth="1"/>
    <col min="7932" max="7932" width="7.125" style="4" customWidth="1"/>
    <col min="7933" max="7933" width="0" style="4" hidden="1" customWidth="1"/>
    <col min="7934" max="7934" width="43.375" style="4" customWidth="1"/>
    <col min="7935" max="7935" width="3.375" style="4" customWidth="1"/>
    <col min="7936" max="7939" width="8.75" style="4" customWidth="1"/>
    <col min="7940" max="7940" width="13.625" style="4" customWidth="1"/>
    <col min="7941" max="7941" width="10.875" style="4" customWidth="1"/>
    <col min="7942" max="7942" width="5.125" style="4" customWidth="1"/>
    <col min="7943" max="7943" width="4.5" style="4" customWidth="1"/>
    <col min="7944" max="7944" width="24.375" style="4" customWidth="1"/>
    <col min="7945" max="7945" width="21.25" style="4" customWidth="1"/>
    <col min="7946" max="7946" width="10" style="4" customWidth="1"/>
    <col min="7947" max="7949" width="18" style="4" customWidth="1"/>
    <col min="7950" max="8181" width="9" style="4"/>
    <col min="8182" max="8182" width="4.125" style="4" customWidth="1"/>
    <col min="8183" max="8183" width="19.25" style="4" customWidth="1"/>
    <col min="8184" max="8184" width="21.375" style="4" customWidth="1"/>
    <col min="8185" max="8185" width="6.25" style="4" customWidth="1"/>
    <col min="8186" max="8186" width="4.125" style="4" customWidth="1"/>
    <col min="8187" max="8187" width="6.25" style="4" customWidth="1"/>
    <col min="8188" max="8188" width="7.125" style="4" customWidth="1"/>
    <col min="8189" max="8189" width="0" style="4" hidden="1" customWidth="1"/>
    <col min="8190" max="8190" width="43.375" style="4" customWidth="1"/>
    <col min="8191" max="8191" width="3.375" style="4" customWidth="1"/>
    <col min="8192" max="8195" width="8.75" style="4" customWidth="1"/>
    <col min="8196" max="8196" width="13.625" style="4" customWidth="1"/>
    <col min="8197" max="8197" width="10.875" style="4" customWidth="1"/>
    <col min="8198" max="8198" width="5.125" style="4" customWidth="1"/>
    <col min="8199" max="8199" width="4.5" style="4" customWidth="1"/>
    <col min="8200" max="8200" width="24.375" style="4" customWidth="1"/>
    <col min="8201" max="8201" width="21.25" style="4" customWidth="1"/>
    <col min="8202" max="8202" width="10" style="4" customWidth="1"/>
    <col min="8203" max="8205" width="18" style="4" customWidth="1"/>
    <col min="8206" max="8437" width="9" style="4"/>
    <col min="8438" max="8438" width="4.125" style="4" customWidth="1"/>
    <col min="8439" max="8439" width="19.25" style="4" customWidth="1"/>
    <col min="8440" max="8440" width="21.375" style="4" customWidth="1"/>
    <col min="8441" max="8441" width="6.25" style="4" customWidth="1"/>
    <col min="8442" max="8442" width="4.125" style="4" customWidth="1"/>
    <col min="8443" max="8443" width="6.25" style="4" customWidth="1"/>
    <col min="8444" max="8444" width="7.125" style="4" customWidth="1"/>
    <col min="8445" max="8445" width="0" style="4" hidden="1" customWidth="1"/>
    <col min="8446" max="8446" width="43.375" style="4" customWidth="1"/>
    <col min="8447" max="8447" width="3.375" style="4" customWidth="1"/>
    <col min="8448" max="8451" width="8.75" style="4" customWidth="1"/>
    <col min="8452" max="8452" width="13.625" style="4" customWidth="1"/>
    <col min="8453" max="8453" width="10.875" style="4" customWidth="1"/>
    <col min="8454" max="8454" width="5.125" style="4" customWidth="1"/>
    <col min="8455" max="8455" width="4.5" style="4" customWidth="1"/>
    <col min="8456" max="8456" width="24.375" style="4" customWidth="1"/>
    <col min="8457" max="8457" width="21.25" style="4" customWidth="1"/>
    <col min="8458" max="8458" width="10" style="4" customWidth="1"/>
    <col min="8459" max="8461" width="18" style="4" customWidth="1"/>
    <col min="8462" max="8693" width="9" style="4"/>
    <col min="8694" max="8694" width="4.125" style="4" customWidth="1"/>
    <col min="8695" max="8695" width="19.25" style="4" customWidth="1"/>
    <col min="8696" max="8696" width="21.375" style="4" customWidth="1"/>
    <col min="8697" max="8697" width="6.25" style="4" customWidth="1"/>
    <col min="8698" max="8698" width="4.125" style="4" customWidth="1"/>
    <col min="8699" max="8699" width="6.25" style="4" customWidth="1"/>
    <col min="8700" max="8700" width="7.125" style="4" customWidth="1"/>
    <col min="8701" max="8701" width="0" style="4" hidden="1" customWidth="1"/>
    <col min="8702" max="8702" width="43.375" style="4" customWidth="1"/>
    <col min="8703" max="8703" width="3.375" style="4" customWidth="1"/>
    <col min="8704" max="8707" width="8.75" style="4" customWidth="1"/>
    <col min="8708" max="8708" width="13.625" style="4" customWidth="1"/>
    <col min="8709" max="8709" width="10.875" style="4" customWidth="1"/>
    <col min="8710" max="8710" width="5.125" style="4" customWidth="1"/>
    <col min="8711" max="8711" width="4.5" style="4" customWidth="1"/>
    <col min="8712" max="8712" width="24.375" style="4" customWidth="1"/>
    <col min="8713" max="8713" width="21.25" style="4" customWidth="1"/>
    <col min="8714" max="8714" width="10" style="4" customWidth="1"/>
    <col min="8715" max="8717" width="18" style="4" customWidth="1"/>
    <col min="8718" max="8949" width="9" style="4"/>
    <col min="8950" max="8950" width="4.125" style="4" customWidth="1"/>
    <col min="8951" max="8951" width="19.25" style="4" customWidth="1"/>
    <col min="8952" max="8952" width="21.375" style="4" customWidth="1"/>
    <col min="8953" max="8953" width="6.25" style="4" customWidth="1"/>
    <col min="8954" max="8954" width="4.125" style="4" customWidth="1"/>
    <col min="8955" max="8955" width="6.25" style="4" customWidth="1"/>
    <col min="8956" max="8956" width="7.125" style="4" customWidth="1"/>
    <col min="8957" max="8957" width="0" style="4" hidden="1" customWidth="1"/>
    <col min="8958" max="8958" width="43.375" style="4" customWidth="1"/>
    <col min="8959" max="8959" width="3.375" style="4" customWidth="1"/>
    <col min="8960" max="8963" width="8.75" style="4" customWidth="1"/>
    <col min="8964" max="8964" width="13.625" style="4" customWidth="1"/>
    <col min="8965" max="8965" width="10.875" style="4" customWidth="1"/>
    <col min="8966" max="8966" width="5.125" style="4" customWidth="1"/>
    <col min="8967" max="8967" width="4.5" style="4" customWidth="1"/>
    <col min="8968" max="8968" width="24.375" style="4" customWidth="1"/>
    <col min="8969" max="8969" width="21.25" style="4" customWidth="1"/>
    <col min="8970" max="8970" width="10" style="4" customWidth="1"/>
    <col min="8971" max="8973" width="18" style="4" customWidth="1"/>
    <col min="8974" max="9205" width="9" style="4"/>
    <col min="9206" max="9206" width="4.125" style="4" customWidth="1"/>
    <col min="9207" max="9207" width="19.25" style="4" customWidth="1"/>
    <col min="9208" max="9208" width="21.375" style="4" customWidth="1"/>
    <col min="9209" max="9209" width="6.25" style="4" customWidth="1"/>
    <col min="9210" max="9210" width="4.125" style="4" customWidth="1"/>
    <col min="9211" max="9211" width="6.25" style="4" customWidth="1"/>
    <col min="9212" max="9212" width="7.125" style="4" customWidth="1"/>
    <col min="9213" max="9213" width="0" style="4" hidden="1" customWidth="1"/>
    <col min="9214" max="9214" width="43.375" style="4" customWidth="1"/>
    <col min="9215" max="9215" width="3.375" style="4" customWidth="1"/>
    <col min="9216" max="9219" width="8.75" style="4" customWidth="1"/>
    <col min="9220" max="9220" width="13.625" style="4" customWidth="1"/>
    <col min="9221" max="9221" width="10.875" style="4" customWidth="1"/>
    <col min="9222" max="9222" width="5.125" style="4" customWidth="1"/>
    <col min="9223" max="9223" width="4.5" style="4" customWidth="1"/>
    <col min="9224" max="9224" width="24.375" style="4" customWidth="1"/>
    <col min="9225" max="9225" width="21.25" style="4" customWidth="1"/>
    <col min="9226" max="9226" width="10" style="4" customWidth="1"/>
    <col min="9227" max="9229" width="18" style="4" customWidth="1"/>
    <col min="9230" max="9461" width="9" style="4"/>
    <col min="9462" max="9462" width="4.125" style="4" customWidth="1"/>
    <col min="9463" max="9463" width="19.25" style="4" customWidth="1"/>
    <col min="9464" max="9464" width="21.375" style="4" customWidth="1"/>
    <col min="9465" max="9465" width="6.25" style="4" customWidth="1"/>
    <col min="9466" max="9466" width="4.125" style="4" customWidth="1"/>
    <col min="9467" max="9467" width="6.25" style="4" customWidth="1"/>
    <col min="9468" max="9468" width="7.125" style="4" customWidth="1"/>
    <col min="9469" max="9469" width="0" style="4" hidden="1" customWidth="1"/>
    <col min="9470" max="9470" width="43.375" style="4" customWidth="1"/>
    <col min="9471" max="9471" width="3.375" style="4" customWidth="1"/>
    <col min="9472" max="9475" width="8.75" style="4" customWidth="1"/>
    <col min="9476" max="9476" width="13.625" style="4" customWidth="1"/>
    <col min="9477" max="9477" width="10.875" style="4" customWidth="1"/>
    <col min="9478" max="9478" width="5.125" style="4" customWidth="1"/>
    <col min="9479" max="9479" width="4.5" style="4" customWidth="1"/>
    <col min="9480" max="9480" width="24.375" style="4" customWidth="1"/>
    <col min="9481" max="9481" width="21.25" style="4" customWidth="1"/>
    <col min="9482" max="9482" width="10" style="4" customWidth="1"/>
    <col min="9483" max="9485" width="18" style="4" customWidth="1"/>
    <col min="9486" max="9717" width="9" style="4"/>
    <col min="9718" max="9718" width="4.125" style="4" customWidth="1"/>
    <col min="9719" max="9719" width="19.25" style="4" customWidth="1"/>
    <col min="9720" max="9720" width="21.375" style="4" customWidth="1"/>
    <col min="9721" max="9721" width="6.25" style="4" customWidth="1"/>
    <col min="9722" max="9722" width="4.125" style="4" customWidth="1"/>
    <col min="9723" max="9723" width="6.25" style="4" customWidth="1"/>
    <col min="9724" max="9724" width="7.125" style="4" customWidth="1"/>
    <col min="9725" max="9725" width="0" style="4" hidden="1" customWidth="1"/>
    <col min="9726" max="9726" width="43.375" style="4" customWidth="1"/>
    <col min="9727" max="9727" width="3.375" style="4" customWidth="1"/>
    <col min="9728" max="9731" width="8.75" style="4" customWidth="1"/>
    <col min="9732" max="9732" width="13.625" style="4" customWidth="1"/>
    <col min="9733" max="9733" width="10.875" style="4" customWidth="1"/>
    <col min="9734" max="9734" width="5.125" style="4" customWidth="1"/>
    <col min="9735" max="9735" width="4.5" style="4" customWidth="1"/>
    <col min="9736" max="9736" width="24.375" style="4" customWidth="1"/>
    <col min="9737" max="9737" width="21.25" style="4" customWidth="1"/>
    <col min="9738" max="9738" width="10" style="4" customWidth="1"/>
    <col min="9739" max="9741" width="18" style="4" customWidth="1"/>
    <col min="9742" max="9973" width="9" style="4"/>
    <col min="9974" max="9974" width="4.125" style="4" customWidth="1"/>
    <col min="9975" max="9975" width="19.25" style="4" customWidth="1"/>
    <col min="9976" max="9976" width="21.375" style="4" customWidth="1"/>
    <col min="9977" max="9977" width="6.25" style="4" customWidth="1"/>
    <col min="9978" max="9978" width="4.125" style="4" customWidth="1"/>
    <col min="9979" max="9979" width="6.25" style="4" customWidth="1"/>
    <col min="9980" max="9980" width="7.125" style="4" customWidth="1"/>
    <col min="9981" max="9981" width="0" style="4" hidden="1" customWidth="1"/>
    <col min="9982" max="9982" width="43.375" style="4" customWidth="1"/>
    <col min="9983" max="9983" width="3.375" style="4" customWidth="1"/>
    <col min="9984" max="9987" width="8.75" style="4" customWidth="1"/>
    <col min="9988" max="9988" width="13.625" style="4" customWidth="1"/>
    <col min="9989" max="9989" width="10.875" style="4" customWidth="1"/>
    <col min="9990" max="9990" width="5.125" style="4" customWidth="1"/>
    <col min="9991" max="9991" width="4.5" style="4" customWidth="1"/>
    <col min="9992" max="9992" width="24.375" style="4" customWidth="1"/>
    <col min="9993" max="9993" width="21.25" style="4" customWidth="1"/>
    <col min="9994" max="9994" width="10" style="4" customWidth="1"/>
    <col min="9995" max="9997" width="18" style="4" customWidth="1"/>
    <col min="9998" max="10229" width="9" style="4"/>
    <col min="10230" max="10230" width="4.125" style="4" customWidth="1"/>
    <col min="10231" max="10231" width="19.25" style="4" customWidth="1"/>
    <col min="10232" max="10232" width="21.375" style="4" customWidth="1"/>
    <col min="10233" max="10233" width="6.25" style="4" customWidth="1"/>
    <col min="10234" max="10234" width="4.125" style="4" customWidth="1"/>
    <col min="10235" max="10235" width="6.25" style="4" customWidth="1"/>
    <col min="10236" max="10236" width="7.125" style="4" customWidth="1"/>
    <col min="10237" max="10237" width="0" style="4" hidden="1" customWidth="1"/>
    <col min="10238" max="10238" width="43.375" style="4" customWidth="1"/>
    <col min="10239" max="10239" width="3.375" style="4" customWidth="1"/>
    <col min="10240" max="10243" width="8.75" style="4" customWidth="1"/>
    <col min="10244" max="10244" width="13.625" style="4" customWidth="1"/>
    <col min="10245" max="10245" width="10.875" style="4" customWidth="1"/>
    <col min="10246" max="10246" width="5.125" style="4" customWidth="1"/>
    <col min="10247" max="10247" width="4.5" style="4" customWidth="1"/>
    <col min="10248" max="10248" width="24.375" style="4" customWidth="1"/>
    <col min="10249" max="10249" width="21.25" style="4" customWidth="1"/>
    <col min="10250" max="10250" width="10" style="4" customWidth="1"/>
    <col min="10251" max="10253" width="18" style="4" customWidth="1"/>
    <col min="10254" max="10485" width="9" style="4"/>
    <col min="10486" max="10486" width="4.125" style="4" customWidth="1"/>
    <col min="10487" max="10487" width="19.25" style="4" customWidth="1"/>
    <col min="10488" max="10488" width="21.375" style="4" customWidth="1"/>
    <col min="10489" max="10489" width="6.25" style="4" customWidth="1"/>
    <col min="10490" max="10490" width="4.125" style="4" customWidth="1"/>
    <col min="10491" max="10491" width="6.25" style="4" customWidth="1"/>
    <col min="10492" max="10492" width="7.125" style="4" customWidth="1"/>
    <col min="10493" max="10493" width="0" style="4" hidden="1" customWidth="1"/>
    <col min="10494" max="10494" width="43.375" style="4" customWidth="1"/>
    <col min="10495" max="10495" width="3.375" style="4" customWidth="1"/>
    <col min="10496" max="10499" width="8.75" style="4" customWidth="1"/>
    <col min="10500" max="10500" width="13.625" style="4" customWidth="1"/>
    <col min="10501" max="10501" width="10.875" style="4" customWidth="1"/>
    <col min="10502" max="10502" width="5.125" style="4" customWidth="1"/>
    <col min="10503" max="10503" width="4.5" style="4" customWidth="1"/>
    <col min="10504" max="10504" width="24.375" style="4" customWidth="1"/>
    <col min="10505" max="10505" width="21.25" style="4" customWidth="1"/>
    <col min="10506" max="10506" width="10" style="4" customWidth="1"/>
    <col min="10507" max="10509" width="18" style="4" customWidth="1"/>
    <col min="10510" max="10741" width="9" style="4"/>
    <col min="10742" max="10742" width="4.125" style="4" customWidth="1"/>
    <col min="10743" max="10743" width="19.25" style="4" customWidth="1"/>
    <col min="10744" max="10744" width="21.375" style="4" customWidth="1"/>
    <col min="10745" max="10745" width="6.25" style="4" customWidth="1"/>
    <col min="10746" max="10746" width="4.125" style="4" customWidth="1"/>
    <col min="10747" max="10747" width="6.25" style="4" customWidth="1"/>
    <col min="10748" max="10748" width="7.125" style="4" customWidth="1"/>
    <col min="10749" max="10749" width="0" style="4" hidden="1" customWidth="1"/>
    <col min="10750" max="10750" width="43.375" style="4" customWidth="1"/>
    <col min="10751" max="10751" width="3.375" style="4" customWidth="1"/>
    <col min="10752" max="10755" width="8.75" style="4" customWidth="1"/>
    <col min="10756" max="10756" width="13.625" style="4" customWidth="1"/>
    <col min="10757" max="10757" width="10.875" style="4" customWidth="1"/>
    <col min="10758" max="10758" width="5.125" style="4" customWidth="1"/>
    <col min="10759" max="10759" width="4.5" style="4" customWidth="1"/>
    <col min="10760" max="10760" width="24.375" style="4" customWidth="1"/>
    <col min="10761" max="10761" width="21.25" style="4" customWidth="1"/>
    <col min="10762" max="10762" width="10" style="4" customWidth="1"/>
    <col min="10763" max="10765" width="18" style="4" customWidth="1"/>
    <col min="10766" max="10997" width="9" style="4"/>
    <col min="10998" max="10998" width="4.125" style="4" customWidth="1"/>
    <col min="10999" max="10999" width="19.25" style="4" customWidth="1"/>
    <col min="11000" max="11000" width="21.375" style="4" customWidth="1"/>
    <col min="11001" max="11001" width="6.25" style="4" customWidth="1"/>
    <col min="11002" max="11002" width="4.125" style="4" customWidth="1"/>
    <col min="11003" max="11003" width="6.25" style="4" customWidth="1"/>
    <col min="11004" max="11004" width="7.125" style="4" customWidth="1"/>
    <col min="11005" max="11005" width="0" style="4" hidden="1" customWidth="1"/>
    <col min="11006" max="11006" width="43.375" style="4" customWidth="1"/>
    <col min="11007" max="11007" width="3.375" style="4" customWidth="1"/>
    <col min="11008" max="11011" width="8.75" style="4" customWidth="1"/>
    <col min="11012" max="11012" width="13.625" style="4" customWidth="1"/>
    <col min="11013" max="11013" width="10.875" style="4" customWidth="1"/>
    <col min="11014" max="11014" width="5.125" style="4" customWidth="1"/>
    <col min="11015" max="11015" width="4.5" style="4" customWidth="1"/>
    <col min="11016" max="11016" width="24.375" style="4" customWidth="1"/>
    <col min="11017" max="11017" width="21.25" style="4" customWidth="1"/>
    <col min="11018" max="11018" width="10" style="4" customWidth="1"/>
    <col min="11019" max="11021" width="18" style="4" customWidth="1"/>
    <col min="11022" max="11253" width="9" style="4"/>
    <col min="11254" max="11254" width="4.125" style="4" customWidth="1"/>
    <col min="11255" max="11255" width="19.25" style="4" customWidth="1"/>
    <col min="11256" max="11256" width="21.375" style="4" customWidth="1"/>
    <col min="11257" max="11257" width="6.25" style="4" customWidth="1"/>
    <col min="11258" max="11258" width="4.125" style="4" customWidth="1"/>
    <col min="11259" max="11259" width="6.25" style="4" customWidth="1"/>
    <col min="11260" max="11260" width="7.125" style="4" customWidth="1"/>
    <col min="11261" max="11261" width="0" style="4" hidden="1" customWidth="1"/>
    <col min="11262" max="11262" width="43.375" style="4" customWidth="1"/>
    <col min="11263" max="11263" width="3.375" style="4" customWidth="1"/>
    <col min="11264" max="11267" width="8.75" style="4" customWidth="1"/>
    <col min="11268" max="11268" width="13.625" style="4" customWidth="1"/>
    <col min="11269" max="11269" width="10.875" style="4" customWidth="1"/>
    <col min="11270" max="11270" width="5.125" style="4" customWidth="1"/>
    <col min="11271" max="11271" width="4.5" style="4" customWidth="1"/>
    <col min="11272" max="11272" width="24.375" style="4" customWidth="1"/>
    <col min="11273" max="11273" width="21.25" style="4" customWidth="1"/>
    <col min="11274" max="11274" width="10" style="4" customWidth="1"/>
    <col min="11275" max="11277" width="18" style="4" customWidth="1"/>
    <col min="11278" max="11509" width="9" style="4"/>
    <col min="11510" max="11510" width="4.125" style="4" customWidth="1"/>
    <col min="11511" max="11511" width="19.25" style="4" customWidth="1"/>
    <col min="11512" max="11512" width="21.375" style="4" customWidth="1"/>
    <col min="11513" max="11513" width="6.25" style="4" customWidth="1"/>
    <col min="11514" max="11514" width="4.125" style="4" customWidth="1"/>
    <col min="11515" max="11515" width="6.25" style="4" customWidth="1"/>
    <col min="11516" max="11516" width="7.125" style="4" customWidth="1"/>
    <col min="11517" max="11517" width="0" style="4" hidden="1" customWidth="1"/>
    <col min="11518" max="11518" width="43.375" style="4" customWidth="1"/>
    <col min="11519" max="11519" width="3.375" style="4" customWidth="1"/>
    <col min="11520" max="11523" width="8.75" style="4" customWidth="1"/>
    <col min="11524" max="11524" width="13.625" style="4" customWidth="1"/>
    <col min="11525" max="11525" width="10.875" style="4" customWidth="1"/>
    <col min="11526" max="11526" width="5.125" style="4" customWidth="1"/>
    <col min="11527" max="11527" width="4.5" style="4" customWidth="1"/>
    <col min="11528" max="11528" width="24.375" style="4" customWidth="1"/>
    <col min="11529" max="11529" width="21.25" style="4" customWidth="1"/>
    <col min="11530" max="11530" width="10" style="4" customWidth="1"/>
    <col min="11531" max="11533" width="18" style="4" customWidth="1"/>
    <col min="11534" max="11765" width="9" style="4"/>
    <col min="11766" max="11766" width="4.125" style="4" customWidth="1"/>
    <col min="11767" max="11767" width="19.25" style="4" customWidth="1"/>
    <col min="11768" max="11768" width="21.375" style="4" customWidth="1"/>
    <col min="11769" max="11769" width="6.25" style="4" customWidth="1"/>
    <col min="11770" max="11770" width="4.125" style="4" customWidth="1"/>
    <col min="11771" max="11771" width="6.25" style="4" customWidth="1"/>
    <col min="11772" max="11772" width="7.125" style="4" customWidth="1"/>
    <col min="11773" max="11773" width="0" style="4" hidden="1" customWidth="1"/>
    <col min="11774" max="11774" width="43.375" style="4" customWidth="1"/>
    <col min="11775" max="11775" width="3.375" style="4" customWidth="1"/>
    <col min="11776" max="11779" width="8.75" style="4" customWidth="1"/>
    <col min="11780" max="11780" width="13.625" style="4" customWidth="1"/>
    <col min="11781" max="11781" width="10.875" style="4" customWidth="1"/>
    <col min="11782" max="11782" width="5.125" style="4" customWidth="1"/>
    <col min="11783" max="11783" width="4.5" style="4" customWidth="1"/>
    <col min="11784" max="11784" width="24.375" style="4" customWidth="1"/>
    <col min="11785" max="11785" width="21.25" style="4" customWidth="1"/>
    <col min="11786" max="11786" width="10" style="4" customWidth="1"/>
    <col min="11787" max="11789" width="18" style="4" customWidth="1"/>
    <col min="11790" max="12021" width="9" style="4"/>
    <col min="12022" max="12022" width="4.125" style="4" customWidth="1"/>
    <col min="12023" max="12023" width="19.25" style="4" customWidth="1"/>
    <col min="12024" max="12024" width="21.375" style="4" customWidth="1"/>
    <col min="12025" max="12025" width="6.25" style="4" customWidth="1"/>
    <col min="12026" max="12026" width="4.125" style="4" customWidth="1"/>
    <col min="12027" max="12027" width="6.25" style="4" customWidth="1"/>
    <col min="12028" max="12028" width="7.125" style="4" customWidth="1"/>
    <col min="12029" max="12029" width="0" style="4" hidden="1" customWidth="1"/>
    <col min="12030" max="12030" width="43.375" style="4" customWidth="1"/>
    <col min="12031" max="12031" width="3.375" style="4" customWidth="1"/>
    <col min="12032" max="12035" width="8.75" style="4" customWidth="1"/>
    <col min="12036" max="12036" width="13.625" style="4" customWidth="1"/>
    <col min="12037" max="12037" width="10.875" style="4" customWidth="1"/>
    <col min="12038" max="12038" width="5.125" style="4" customWidth="1"/>
    <col min="12039" max="12039" width="4.5" style="4" customWidth="1"/>
    <col min="12040" max="12040" width="24.375" style="4" customWidth="1"/>
    <col min="12041" max="12041" width="21.25" style="4" customWidth="1"/>
    <col min="12042" max="12042" width="10" style="4" customWidth="1"/>
    <col min="12043" max="12045" width="18" style="4" customWidth="1"/>
    <col min="12046" max="12277" width="9" style="4"/>
    <col min="12278" max="12278" width="4.125" style="4" customWidth="1"/>
    <col min="12279" max="12279" width="19.25" style="4" customWidth="1"/>
    <col min="12280" max="12280" width="21.375" style="4" customWidth="1"/>
    <col min="12281" max="12281" width="6.25" style="4" customWidth="1"/>
    <col min="12282" max="12282" width="4.125" style="4" customWidth="1"/>
    <col min="12283" max="12283" width="6.25" style="4" customWidth="1"/>
    <col min="12284" max="12284" width="7.125" style="4" customWidth="1"/>
    <col min="12285" max="12285" width="0" style="4" hidden="1" customWidth="1"/>
    <col min="12286" max="12286" width="43.375" style="4" customWidth="1"/>
    <col min="12287" max="12287" width="3.375" style="4" customWidth="1"/>
    <col min="12288" max="12291" width="8.75" style="4" customWidth="1"/>
    <col min="12292" max="12292" width="13.625" style="4" customWidth="1"/>
    <col min="12293" max="12293" width="10.875" style="4" customWidth="1"/>
    <col min="12294" max="12294" width="5.125" style="4" customWidth="1"/>
    <col min="12295" max="12295" width="4.5" style="4" customWidth="1"/>
    <col min="12296" max="12296" width="24.375" style="4" customWidth="1"/>
    <col min="12297" max="12297" width="21.25" style="4" customWidth="1"/>
    <col min="12298" max="12298" width="10" style="4" customWidth="1"/>
    <col min="12299" max="12301" width="18" style="4" customWidth="1"/>
    <col min="12302" max="12533" width="9" style="4"/>
    <col min="12534" max="12534" width="4.125" style="4" customWidth="1"/>
    <col min="12535" max="12535" width="19.25" style="4" customWidth="1"/>
    <col min="12536" max="12536" width="21.375" style="4" customWidth="1"/>
    <col min="12537" max="12537" width="6.25" style="4" customWidth="1"/>
    <col min="12538" max="12538" width="4.125" style="4" customWidth="1"/>
    <col min="12539" max="12539" width="6.25" style="4" customWidth="1"/>
    <col min="12540" max="12540" width="7.125" style="4" customWidth="1"/>
    <col min="12541" max="12541" width="0" style="4" hidden="1" customWidth="1"/>
    <col min="12542" max="12542" width="43.375" style="4" customWidth="1"/>
    <col min="12543" max="12543" width="3.375" style="4" customWidth="1"/>
    <col min="12544" max="12547" width="8.75" style="4" customWidth="1"/>
    <col min="12548" max="12548" width="13.625" style="4" customWidth="1"/>
    <col min="12549" max="12549" width="10.875" style="4" customWidth="1"/>
    <col min="12550" max="12550" width="5.125" style="4" customWidth="1"/>
    <col min="12551" max="12551" width="4.5" style="4" customWidth="1"/>
    <col min="12552" max="12552" width="24.375" style="4" customWidth="1"/>
    <col min="12553" max="12553" width="21.25" style="4" customWidth="1"/>
    <col min="12554" max="12554" width="10" style="4" customWidth="1"/>
    <col min="12555" max="12557" width="18" style="4" customWidth="1"/>
    <col min="12558" max="12789" width="9" style="4"/>
    <col min="12790" max="12790" width="4.125" style="4" customWidth="1"/>
    <col min="12791" max="12791" width="19.25" style="4" customWidth="1"/>
    <col min="12792" max="12792" width="21.375" style="4" customWidth="1"/>
    <col min="12793" max="12793" width="6.25" style="4" customWidth="1"/>
    <col min="12794" max="12794" width="4.125" style="4" customWidth="1"/>
    <col min="12795" max="12795" width="6.25" style="4" customWidth="1"/>
    <col min="12796" max="12796" width="7.125" style="4" customWidth="1"/>
    <col min="12797" max="12797" width="0" style="4" hidden="1" customWidth="1"/>
    <col min="12798" max="12798" width="43.375" style="4" customWidth="1"/>
    <col min="12799" max="12799" width="3.375" style="4" customWidth="1"/>
    <col min="12800" max="12803" width="8.75" style="4" customWidth="1"/>
    <col min="12804" max="12804" width="13.625" style="4" customWidth="1"/>
    <col min="12805" max="12805" width="10.875" style="4" customWidth="1"/>
    <col min="12806" max="12806" width="5.125" style="4" customWidth="1"/>
    <col min="12807" max="12807" width="4.5" style="4" customWidth="1"/>
    <col min="12808" max="12808" width="24.375" style="4" customWidth="1"/>
    <col min="12809" max="12809" width="21.25" style="4" customWidth="1"/>
    <col min="12810" max="12810" width="10" style="4" customWidth="1"/>
    <col min="12811" max="12813" width="18" style="4" customWidth="1"/>
    <col min="12814" max="13045" width="9" style="4"/>
    <col min="13046" max="13046" width="4.125" style="4" customWidth="1"/>
    <col min="13047" max="13047" width="19.25" style="4" customWidth="1"/>
    <col min="13048" max="13048" width="21.375" style="4" customWidth="1"/>
    <col min="13049" max="13049" width="6.25" style="4" customWidth="1"/>
    <col min="13050" max="13050" width="4.125" style="4" customWidth="1"/>
    <col min="13051" max="13051" width="6.25" style="4" customWidth="1"/>
    <col min="13052" max="13052" width="7.125" style="4" customWidth="1"/>
    <col min="13053" max="13053" width="0" style="4" hidden="1" customWidth="1"/>
    <col min="13054" max="13054" width="43.375" style="4" customWidth="1"/>
    <col min="13055" max="13055" width="3.375" style="4" customWidth="1"/>
    <col min="13056" max="13059" width="8.75" style="4" customWidth="1"/>
    <col min="13060" max="13060" width="13.625" style="4" customWidth="1"/>
    <col min="13061" max="13061" width="10.875" style="4" customWidth="1"/>
    <col min="13062" max="13062" width="5.125" style="4" customWidth="1"/>
    <col min="13063" max="13063" width="4.5" style="4" customWidth="1"/>
    <col min="13064" max="13064" width="24.375" style="4" customWidth="1"/>
    <col min="13065" max="13065" width="21.25" style="4" customWidth="1"/>
    <col min="13066" max="13066" width="10" style="4" customWidth="1"/>
    <col min="13067" max="13069" width="18" style="4" customWidth="1"/>
    <col min="13070" max="13301" width="9" style="4"/>
    <col min="13302" max="13302" width="4.125" style="4" customWidth="1"/>
    <col min="13303" max="13303" width="19.25" style="4" customWidth="1"/>
    <col min="13304" max="13304" width="21.375" style="4" customWidth="1"/>
    <col min="13305" max="13305" width="6.25" style="4" customWidth="1"/>
    <col min="13306" max="13306" width="4.125" style="4" customWidth="1"/>
    <col min="13307" max="13307" width="6.25" style="4" customWidth="1"/>
    <col min="13308" max="13308" width="7.125" style="4" customWidth="1"/>
    <col min="13309" max="13309" width="0" style="4" hidden="1" customWidth="1"/>
    <col min="13310" max="13310" width="43.375" style="4" customWidth="1"/>
    <col min="13311" max="13311" width="3.375" style="4" customWidth="1"/>
    <col min="13312" max="13315" width="8.75" style="4" customWidth="1"/>
    <col min="13316" max="13316" width="13.625" style="4" customWidth="1"/>
    <col min="13317" max="13317" width="10.875" style="4" customWidth="1"/>
    <col min="13318" max="13318" width="5.125" style="4" customWidth="1"/>
    <col min="13319" max="13319" width="4.5" style="4" customWidth="1"/>
    <col min="13320" max="13320" width="24.375" style="4" customWidth="1"/>
    <col min="13321" max="13321" width="21.25" style="4" customWidth="1"/>
    <col min="13322" max="13322" width="10" style="4" customWidth="1"/>
    <col min="13323" max="13325" width="18" style="4" customWidth="1"/>
    <col min="13326" max="13557" width="9" style="4"/>
    <col min="13558" max="13558" width="4.125" style="4" customWidth="1"/>
    <col min="13559" max="13559" width="19.25" style="4" customWidth="1"/>
    <col min="13560" max="13560" width="21.375" style="4" customWidth="1"/>
    <col min="13561" max="13561" width="6.25" style="4" customWidth="1"/>
    <col min="13562" max="13562" width="4.125" style="4" customWidth="1"/>
    <col min="13563" max="13563" width="6.25" style="4" customWidth="1"/>
    <col min="13564" max="13564" width="7.125" style="4" customWidth="1"/>
    <col min="13565" max="13565" width="0" style="4" hidden="1" customWidth="1"/>
    <col min="13566" max="13566" width="43.375" style="4" customWidth="1"/>
    <col min="13567" max="13567" width="3.375" style="4" customWidth="1"/>
    <col min="13568" max="13571" width="8.75" style="4" customWidth="1"/>
    <col min="13572" max="13572" width="13.625" style="4" customWidth="1"/>
    <col min="13573" max="13573" width="10.875" style="4" customWidth="1"/>
    <col min="13574" max="13574" width="5.125" style="4" customWidth="1"/>
    <col min="13575" max="13575" width="4.5" style="4" customWidth="1"/>
    <col min="13576" max="13576" width="24.375" style="4" customWidth="1"/>
    <col min="13577" max="13577" width="21.25" style="4" customWidth="1"/>
    <col min="13578" max="13578" width="10" style="4" customWidth="1"/>
    <col min="13579" max="13581" width="18" style="4" customWidth="1"/>
    <col min="13582" max="13813" width="9" style="4"/>
    <col min="13814" max="13814" width="4.125" style="4" customWidth="1"/>
    <col min="13815" max="13815" width="19.25" style="4" customWidth="1"/>
    <col min="13816" max="13816" width="21.375" style="4" customWidth="1"/>
    <col min="13817" max="13817" width="6.25" style="4" customWidth="1"/>
    <col min="13818" max="13818" width="4.125" style="4" customWidth="1"/>
    <col min="13819" max="13819" width="6.25" style="4" customWidth="1"/>
    <col min="13820" max="13820" width="7.125" style="4" customWidth="1"/>
    <col min="13821" max="13821" width="0" style="4" hidden="1" customWidth="1"/>
    <col min="13822" max="13822" width="43.375" style="4" customWidth="1"/>
    <col min="13823" max="13823" width="3.375" style="4" customWidth="1"/>
    <col min="13824" max="13827" width="8.75" style="4" customWidth="1"/>
    <col min="13828" max="13828" width="13.625" style="4" customWidth="1"/>
    <col min="13829" max="13829" width="10.875" style="4" customWidth="1"/>
    <col min="13830" max="13830" width="5.125" style="4" customWidth="1"/>
    <col min="13831" max="13831" width="4.5" style="4" customWidth="1"/>
    <col min="13832" max="13832" width="24.375" style="4" customWidth="1"/>
    <col min="13833" max="13833" width="21.25" style="4" customWidth="1"/>
    <col min="13834" max="13834" width="10" style="4" customWidth="1"/>
    <col min="13835" max="13837" width="18" style="4" customWidth="1"/>
    <col min="13838" max="14069" width="9" style="4"/>
    <col min="14070" max="14070" width="4.125" style="4" customWidth="1"/>
    <col min="14071" max="14071" width="19.25" style="4" customWidth="1"/>
    <col min="14072" max="14072" width="21.375" style="4" customWidth="1"/>
    <col min="14073" max="14073" width="6.25" style="4" customWidth="1"/>
    <col min="14074" max="14074" width="4.125" style="4" customWidth="1"/>
    <col min="14075" max="14075" width="6.25" style="4" customWidth="1"/>
    <col min="14076" max="14076" width="7.125" style="4" customWidth="1"/>
    <col min="14077" max="14077" width="0" style="4" hidden="1" customWidth="1"/>
    <col min="14078" max="14078" width="43.375" style="4" customWidth="1"/>
    <col min="14079" max="14079" width="3.375" style="4" customWidth="1"/>
    <col min="14080" max="14083" width="8.75" style="4" customWidth="1"/>
    <col min="14084" max="14084" width="13.625" style="4" customWidth="1"/>
    <col min="14085" max="14085" width="10.875" style="4" customWidth="1"/>
    <col min="14086" max="14086" width="5.125" style="4" customWidth="1"/>
    <col min="14087" max="14087" width="4.5" style="4" customWidth="1"/>
    <col min="14088" max="14088" width="24.375" style="4" customWidth="1"/>
    <col min="14089" max="14089" width="21.25" style="4" customWidth="1"/>
    <col min="14090" max="14090" width="10" style="4" customWidth="1"/>
    <col min="14091" max="14093" width="18" style="4" customWidth="1"/>
    <col min="14094" max="14325" width="9" style="4"/>
    <col min="14326" max="14326" width="4.125" style="4" customWidth="1"/>
    <col min="14327" max="14327" width="19.25" style="4" customWidth="1"/>
    <col min="14328" max="14328" width="21.375" style="4" customWidth="1"/>
    <col min="14329" max="14329" width="6.25" style="4" customWidth="1"/>
    <col min="14330" max="14330" width="4.125" style="4" customWidth="1"/>
    <col min="14331" max="14331" width="6.25" style="4" customWidth="1"/>
    <col min="14332" max="14332" width="7.125" style="4" customWidth="1"/>
    <col min="14333" max="14333" width="0" style="4" hidden="1" customWidth="1"/>
    <col min="14334" max="14334" width="43.375" style="4" customWidth="1"/>
    <col min="14335" max="14335" width="3.375" style="4" customWidth="1"/>
    <col min="14336" max="14339" width="8.75" style="4" customWidth="1"/>
    <col min="14340" max="14340" width="13.625" style="4" customWidth="1"/>
    <col min="14341" max="14341" width="10.875" style="4" customWidth="1"/>
    <col min="14342" max="14342" width="5.125" style="4" customWidth="1"/>
    <col min="14343" max="14343" width="4.5" style="4" customWidth="1"/>
    <col min="14344" max="14344" width="24.375" style="4" customWidth="1"/>
    <col min="14345" max="14345" width="21.25" style="4" customWidth="1"/>
    <col min="14346" max="14346" width="10" style="4" customWidth="1"/>
    <col min="14347" max="14349" width="18" style="4" customWidth="1"/>
    <col min="14350" max="14581" width="9" style="4"/>
    <col min="14582" max="14582" width="4.125" style="4" customWidth="1"/>
    <col min="14583" max="14583" width="19.25" style="4" customWidth="1"/>
    <col min="14584" max="14584" width="21.375" style="4" customWidth="1"/>
    <col min="14585" max="14585" width="6.25" style="4" customWidth="1"/>
    <col min="14586" max="14586" width="4.125" style="4" customWidth="1"/>
    <col min="14587" max="14587" width="6.25" style="4" customWidth="1"/>
    <col min="14588" max="14588" width="7.125" style="4" customWidth="1"/>
    <col min="14589" max="14589" width="0" style="4" hidden="1" customWidth="1"/>
    <col min="14590" max="14590" width="43.375" style="4" customWidth="1"/>
    <col min="14591" max="14591" width="3.375" style="4" customWidth="1"/>
    <col min="14592" max="14595" width="8.75" style="4" customWidth="1"/>
    <col min="14596" max="14596" width="13.625" style="4" customWidth="1"/>
    <col min="14597" max="14597" width="10.875" style="4" customWidth="1"/>
    <col min="14598" max="14598" width="5.125" style="4" customWidth="1"/>
    <col min="14599" max="14599" width="4.5" style="4" customWidth="1"/>
    <col min="14600" max="14600" width="24.375" style="4" customWidth="1"/>
    <col min="14601" max="14601" width="21.25" style="4" customWidth="1"/>
    <col min="14602" max="14602" width="10" style="4" customWidth="1"/>
    <col min="14603" max="14605" width="18" style="4" customWidth="1"/>
    <col min="14606" max="14837" width="9" style="4"/>
    <col min="14838" max="14838" width="4.125" style="4" customWidth="1"/>
    <col min="14839" max="14839" width="19.25" style="4" customWidth="1"/>
    <col min="14840" max="14840" width="21.375" style="4" customWidth="1"/>
    <col min="14841" max="14841" width="6.25" style="4" customWidth="1"/>
    <col min="14842" max="14842" width="4.125" style="4" customWidth="1"/>
    <col min="14843" max="14843" width="6.25" style="4" customWidth="1"/>
    <col min="14844" max="14844" width="7.125" style="4" customWidth="1"/>
    <col min="14845" max="14845" width="0" style="4" hidden="1" customWidth="1"/>
    <col min="14846" max="14846" width="43.375" style="4" customWidth="1"/>
    <col min="14847" max="14847" width="3.375" style="4" customWidth="1"/>
    <col min="14848" max="14851" width="8.75" style="4" customWidth="1"/>
    <col min="14852" max="14852" width="13.625" style="4" customWidth="1"/>
    <col min="14853" max="14853" width="10.875" style="4" customWidth="1"/>
    <col min="14854" max="14854" width="5.125" style="4" customWidth="1"/>
    <col min="14855" max="14855" width="4.5" style="4" customWidth="1"/>
    <col min="14856" max="14856" width="24.375" style="4" customWidth="1"/>
    <col min="14857" max="14857" width="21.25" style="4" customWidth="1"/>
    <col min="14858" max="14858" width="10" style="4" customWidth="1"/>
    <col min="14859" max="14861" width="18" style="4" customWidth="1"/>
    <col min="14862" max="15093" width="9" style="4"/>
    <col min="15094" max="15094" width="4.125" style="4" customWidth="1"/>
    <col min="15095" max="15095" width="19.25" style="4" customWidth="1"/>
    <col min="15096" max="15096" width="21.375" style="4" customWidth="1"/>
    <col min="15097" max="15097" width="6.25" style="4" customWidth="1"/>
    <col min="15098" max="15098" width="4.125" style="4" customWidth="1"/>
    <col min="15099" max="15099" width="6.25" style="4" customWidth="1"/>
    <col min="15100" max="15100" width="7.125" style="4" customWidth="1"/>
    <col min="15101" max="15101" width="0" style="4" hidden="1" customWidth="1"/>
    <col min="15102" max="15102" width="43.375" style="4" customWidth="1"/>
    <col min="15103" max="15103" width="3.375" style="4" customWidth="1"/>
    <col min="15104" max="15107" width="8.75" style="4" customWidth="1"/>
    <col min="15108" max="15108" width="13.625" style="4" customWidth="1"/>
    <col min="15109" max="15109" width="10.875" style="4" customWidth="1"/>
    <col min="15110" max="15110" width="5.125" style="4" customWidth="1"/>
    <col min="15111" max="15111" width="4.5" style="4" customWidth="1"/>
    <col min="15112" max="15112" width="24.375" style="4" customWidth="1"/>
    <col min="15113" max="15113" width="21.25" style="4" customWidth="1"/>
    <col min="15114" max="15114" width="10" style="4" customWidth="1"/>
    <col min="15115" max="15117" width="18" style="4" customWidth="1"/>
    <col min="15118" max="15349" width="9" style="4"/>
    <col min="15350" max="15350" width="4.125" style="4" customWidth="1"/>
    <col min="15351" max="15351" width="19.25" style="4" customWidth="1"/>
    <col min="15352" max="15352" width="21.375" style="4" customWidth="1"/>
    <col min="15353" max="15353" width="6.25" style="4" customWidth="1"/>
    <col min="15354" max="15354" width="4.125" style="4" customWidth="1"/>
    <col min="15355" max="15355" width="6.25" style="4" customWidth="1"/>
    <col min="15356" max="15356" width="7.125" style="4" customWidth="1"/>
    <col min="15357" max="15357" width="0" style="4" hidden="1" customWidth="1"/>
    <col min="15358" max="15358" width="43.375" style="4" customWidth="1"/>
    <col min="15359" max="15359" width="3.375" style="4" customWidth="1"/>
    <col min="15360" max="15363" width="8.75" style="4" customWidth="1"/>
    <col min="15364" max="15364" width="13.625" style="4" customWidth="1"/>
    <col min="15365" max="15365" width="10.875" style="4" customWidth="1"/>
    <col min="15366" max="15366" width="5.125" style="4" customWidth="1"/>
    <col min="15367" max="15367" width="4.5" style="4" customWidth="1"/>
    <col min="15368" max="15368" width="24.375" style="4" customWidth="1"/>
    <col min="15369" max="15369" width="21.25" style="4" customWidth="1"/>
    <col min="15370" max="15370" width="10" style="4" customWidth="1"/>
    <col min="15371" max="15373" width="18" style="4" customWidth="1"/>
    <col min="15374" max="15605" width="9" style="4"/>
    <col min="15606" max="15606" width="4.125" style="4" customWidth="1"/>
    <col min="15607" max="15607" width="19.25" style="4" customWidth="1"/>
    <col min="15608" max="15608" width="21.375" style="4" customWidth="1"/>
    <col min="15609" max="15609" width="6.25" style="4" customWidth="1"/>
    <col min="15610" max="15610" width="4.125" style="4" customWidth="1"/>
    <col min="15611" max="15611" width="6.25" style="4" customWidth="1"/>
    <col min="15612" max="15612" width="7.125" style="4" customWidth="1"/>
    <col min="15613" max="15613" width="0" style="4" hidden="1" customWidth="1"/>
    <col min="15614" max="15614" width="43.375" style="4" customWidth="1"/>
    <col min="15615" max="15615" width="3.375" style="4" customWidth="1"/>
    <col min="15616" max="15619" width="8.75" style="4" customWidth="1"/>
    <col min="15620" max="15620" width="13.625" style="4" customWidth="1"/>
    <col min="15621" max="15621" width="10.875" style="4" customWidth="1"/>
    <col min="15622" max="15622" width="5.125" style="4" customWidth="1"/>
    <col min="15623" max="15623" width="4.5" style="4" customWidth="1"/>
    <col min="15624" max="15624" width="24.375" style="4" customWidth="1"/>
    <col min="15625" max="15625" width="21.25" style="4" customWidth="1"/>
    <col min="15626" max="15626" width="10" style="4" customWidth="1"/>
    <col min="15627" max="15629" width="18" style="4" customWidth="1"/>
    <col min="15630" max="15861" width="9" style="4"/>
    <col min="15862" max="15862" width="4.125" style="4" customWidth="1"/>
    <col min="15863" max="15863" width="19.25" style="4" customWidth="1"/>
    <col min="15864" max="15864" width="21.375" style="4" customWidth="1"/>
    <col min="15865" max="15865" width="6.25" style="4" customWidth="1"/>
    <col min="15866" max="15866" width="4.125" style="4" customWidth="1"/>
    <col min="15867" max="15867" width="6.25" style="4" customWidth="1"/>
    <col min="15868" max="15868" width="7.125" style="4" customWidth="1"/>
    <col min="15869" max="15869" width="0" style="4" hidden="1" customWidth="1"/>
    <col min="15870" max="15870" width="43.375" style="4" customWidth="1"/>
    <col min="15871" max="15871" width="3.375" style="4" customWidth="1"/>
    <col min="15872" max="15875" width="8.75" style="4" customWidth="1"/>
    <col min="15876" max="15876" width="13.625" style="4" customWidth="1"/>
    <col min="15877" max="15877" width="10.875" style="4" customWidth="1"/>
    <col min="15878" max="15878" width="5.125" style="4" customWidth="1"/>
    <col min="15879" max="15879" width="4.5" style="4" customWidth="1"/>
    <col min="15880" max="15880" width="24.375" style="4" customWidth="1"/>
    <col min="15881" max="15881" width="21.25" style="4" customWidth="1"/>
    <col min="15882" max="15882" width="10" style="4" customWidth="1"/>
    <col min="15883" max="15885" width="18" style="4" customWidth="1"/>
    <col min="15886" max="16117" width="9" style="4"/>
    <col min="16118" max="16118" width="4.125" style="4" customWidth="1"/>
    <col min="16119" max="16119" width="19.25" style="4" customWidth="1"/>
    <col min="16120" max="16120" width="21.375" style="4" customWidth="1"/>
    <col min="16121" max="16121" width="6.25" style="4" customWidth="1"/>
    <col min="16122" max="16122" width="4.125" style="4" customWidth="1"/>
    <col min="16123" max="16123" width="6.25" style="4" customWidth="1"/>
    <col min="16124" max="16124" width="7.125" style="4" customWidth="1"/>
    <col min="16125" max="16125" width="0" style="4" hidden="1" customWidth="1"/>
    <col min="16126" max="16126" width="43.375" style="4" customWidth="1"/>
    <col min="16127" max="16127" width="3.375" style="4" customWidth="1"/>
    <col min="16128" max="16131" width="8.75" style="4" customWidth="1"/>
    <col min="16132" max="16132" width="13.625" style="4" customWidth="1"/>
    <col min="16133" max="16133" width="10.875" style="4" customWidth="1"/>
    <col min="16134" max="16134" width="5.125" style="4" customWidth="1"/>
    <col min="16135" max="16135" width="4.5" style="4" customWidth="1"/>
    <col min="16136" max="16136" width="24.375" style="4" customWidth="1"/>
    <col min="16137" max="16137" width="21.25" style="4" customWidth="1"/>
    <col min="16138" max="16138" width="10" style="4" customWidth="1"/>
    <col min="16139" max="16141" width="18" style="4" customWidth="1"/>
    <col min="16142" max="16384" width="9" style="4"/>
  </cols>
  <sheetData>
    <row r="1" spans="1:17" ht="30.75" customHeight="1" x14ac:dyDescent="0.15">
      <c r="A1" s="92" t="s">
        <v>443</v>
      </c>
      <c r="B1" s="92"/>
      <c r="C1" s="93" t="s">
        <v>421</v>
      </c>
      <c r="D1" s="93"/>
      <c r="E1" s="93"/>
      <c r="F1" s="93"/>
      <c r="G1" s="93"/>
      <c r="H1" s="93"/>
      <c r="I1" s="93"/>
      <c r="J1" s="93"/>
      <c r="K1" s="93"/>
      <c r="L1" s="3"/>
      <c r="M1" s="3"/>
      <c r="N1" s="3"/>
      <c r="O1" s="4"/>
      <c r="P1" s="4"/>
      <c r="Q1" s="4"/>
    </row>
    <row r="2" spans="1:17" ht="18.75" customHeight="1" x14ac:dyDescent="0.15">
      <c r="A2" s="83"/>
      <c r="B2" s="83"/>
      <c r="C2" s="84"/>
      <c r="D2" s="5"/>
      <c r="E2" s="84"/>
      <c r="F2" s="6"/>
      <c r="G2" s="6"/>
      <c r="H2" s="6"/>
      <c r="I2" s="84"/>
      <c r="J2" s="84"/>
      <c r="K2" s="94" t="s">
        <v>422</v>
      </c>
      <c r="L2" s="94"/>
      <c r="M2" s="94"/>
      <c r="N2" s="3"/>
      <c r="O2" s="4"/>
      <c r="P2" s="4"/>
      <c r="Q2" s="4"/>
    </row>
    <row r="3" spans="1:17" ht="15.75" customHeight="1" x14ac:dyDescent="0.15">
      <c r="A3" s="83"/>
      <c r="B3" s="83"/>
      <c r="C3" s="84"/>
      <c r="D3" s="5"/>
      <c r="E3" s="84"/>
      <c r="F3" s="6"/>
      <c r="G3" s="7"/>
      <c r="H3" s="7"/>
      <c r="I3" s="84"/>
      <c r="J3" s="8"/>
      <c r="K3" s="9" t="s">
        <v>423</v>
      </c>
      <c r="L3" s="10" t="s">
        <v>424</v>
      </c>
      <c r="M3" s="10" t="s">
        <v>425</v>
      </c>
      <c r="N3" s="11"/>
      <c r="O3" s="4"/>
      <c r="P3" s="4"/>
      <c r="Q3" s="4"/>
    </row>
    <row r="4" spans="1:17" ht="30" customHeight="1" x14ac:dyDescent="0.15">
      <c r="A4" s="83"/>
      <c r="B4" s="83"/>
      <c r="C4" s="84"/>
      <c r="D4" s="5"/>
      <c r="E4" s="84"/>
      <c r="F4" s="6"/>
      <c r="G4" s="7"/>
      <c r="H4" s="7"/>
      <c r="I4" s="84"/>
      <c r="J4" s="12" t="s">
        <v>426</v>
      </c>
      <c r="K4" s="13"/>
      <c r="L4" s="14"/>
      <c r="M4" s="14"/>
      <c r="N4" s="15"/>
      <c r="O4" s="4"/>
      <c r="P4" s="4"/>
      <c r="Q4" s="4"/>
    </row>
    <row r="5" spans="1:17" ht="30" customHeight="1" x14ac:dyDescent="0.15">
      <c r="A5" s="83"/>
      <c r="B5" s="83"/>
      <c r="C5" s="84"/>
      <c r="D5" s="5"/>
      <c r="E5" s="84"/>
      <c r="F5" s="6"/>
      <c r="G5" s="7"/>
      <c r="H5" s="7"/>
      <c r="I5" s="84"/>
      <c r="J5" s="12" t="s">
        <v>427</v>
      </c>
      <c r="K5" s="13"/>
      <c r="L5" s="14"/>
      <c r="M5" s="14"/>
      <c r="N5" s="15"/>
      <c r="O5" s="4"/>
      <c r="P5" s="4"/>
      <c r="Q5" s="4"/>
    </row>
    <row r="6" spans="1:17" ht="30" customHeight="1" x14ac:dyDescent="0.15">
      <c r="A6" s="83"/>
      <c r="B6" s="83"/>
      <c r="C6" s="84"/>
      <c r="D6" s="5"/>
      <c r="E6" s="84"/>
      <c r="F6" s="6"/>
      <c r="G6" s="16"/>
      <c r="H6" s="16"/>
      <c r="I6" s="84"/>
      <c r="J6" s="12" t="s">
        <v>428</v>
      </c>
      <c r="K6" s="13"/>
      <c r="L6" s="14"/>
      <c r="M6" s="14"/>
      <c r="N6" s="15"/>
      <c r="O6" s="95" t="s">
        <v>429</v>
      </c>
      <c r="P6" s="96"/>
      <c r="Q6" s="85"/>
    </row>
    <row r="7" spans="1:17" ht="24" customHeight="1" thickBot="1" x14ac:dyDescent="0.3">
      <c r="A7" s="97" t="s">
        <v>444</v>
      </c>
      <c r="B7" s="98"/>
      <c r="C7" s="98"/>
      <c r="D7" s="98"/>
      <c r="E7" s="98"/>
      <c r="F7" s="86"/>
      <c r="G7" s="86"/>
      <c r="H7" s="86"/>
      <c r="I7" s="4"/>
      <c r="J7" s="4"/>
      <c r="K7" s="77"/>
      <c r="L7" s="18"/>
      <c r="M7" s="3"/>
      <c r="N7" s="3"/>
      <c r="O7" s="99" t="s">
        <v>445</v>
      </c>
      <c r="P7" s="100"/>
      <c r="Q7" s="87"/>
    </row>
    <row r="8" spans="1:17" ht="21.75" thickBot="1" x14ac:dyDescent="0.2">
      <c r="A8" s="61"/>
      <c r="B8" s="30" t="s">
        <v>240</v>
      </c>
      <c r="C8" s="30" t="s">
        <v>432</v>
      </c>
      <c r="D8" s="31" t="s">
        <v>433</v>
      </c>
      <c r="E8" s="30" t="s">
        <v>434</v>
      </c>
      <c r="F8" s="32" t="s">
        <v>435</v>
      </c>
      <c r="G8" s="32" t="s">
        <v>436</v>
      </c>
      <c r="H8" s="88" t="s">
        <v>437</v>
      </c>
      <c r="I8" s="101" t="s">
        <v>438</v>
      </c>
      <c r="J8" s="102"/>
      <c r="K8" s="103" t="s">
        <v>439</v>
      </c>
      <c r="L8" s="104"/>
      <c r="M8" s="33" t="s">
        <v>440</v>
      </c>
      <c r="N8" s="34" t="s">
        <v>441</v>
      </c>
      <c r="O8" s="35" t="s">
        <v>442</v>
      </c>
      <c r="P8" s="36" t="s">
        <v>241</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244</v>
      </c>
      <c r="C12" s="45" t="s">
        <v>27</v>
      </c>
      <c r="D12" s="46">
        <v>40</v>
      </c>
      <c r="E12" s="47" t="s">
        <v>32</v>
      </c>
      <c r="F12" s="47">
        <f>ROUNDUP(D12*0.75,2)</f>
        <v>30</v>
      </c>
      <c r="G12" s="48">
        <f>ROUNDUP((K4*D12)+(K5*D12*0.75)+(K6*(D12*2)),0)</f>
        <v>0</v>
      </c>
      <c r="H12" s="48">
        <f>G12</f>
        <v>0</v>
      </c>
      <c r="I12" s="109" t="s">
        <v>446</v>
      </c>
      <c r="J12" s="110"/>
      <c r="K12" s="49" t="s">
        <v>35</v>
      </c>
      <c r="L12" s="50">
        <f>ROUNDUP((K4*M12)+(K5*M12*0.75)+(K6*(M12*2)),2)</f>
        <v>0</v>
      </c>
      <c r="M12" s="46">
        <v>0.5</v>
      </c>
      <c r="N12" s="51">
        <f>ROUNDUP(M12*0.75,2)</f>
        <v>0.38</v>
      </c>
      <c r="O12" s="52"/>
      <c r="P12" s="71"/>
    </row>
    <row r="13" spans="1:17" ht="18.75" customHeight="1" x14ac:dyDescent="0.15">
      <c r="A13" s="90"/>
      <c r="B13" s="45"/>
      <c r="C13" s="45" t="s">
        <v>33</v>
      </c>
      <c r="D13" s="46">
        <v>2</v>
      </c>
      <c r="E13" s="47" t="s">
        <v>32</v>
      </c>
      <c r="F13" s="47">
        <f>ROUNDUP(D13*0.75,2)</f>
        <v>1.5</v>
      </c>
      <c r="G13" s="48">
        <f>ROUNDUP((K4*D13)+(K5*D13*0.75)+(K6*(D13*2)),0)</f>
        <v>0</v>
      </c>
      <c r="H13" s="48">
        <f>G13</f>
        <v>0</v>
      </c>
      <c r="I13" s="107"/>
      <c r="J13" s="107"/>
      <c r="K13" s="49" t="s">
        <v>36</v>
      </c>
      <c r="L13" s="50">
        <f>ROUNDUP((K4*M13)+(K5*M13*0.75)+(K6*(M13*2)),2)</f>
        <v>0</v>
      </c>
      <c r="M13" s="46">
        <v>2</v>
      </c>
      <c r="N13" s="51">
        <f>ROUNDUP(M13*0.75,2)</f>
        <v>1.5</v>
      </c>
      <c r="O13" s="52" t="s">
        <v>34</v>
      </c>
      <c r="P13" s="71" t="s">
        <v>37</v>
      </c>
    </row>
    <row r="14" spans="1:17" ht="18.75" customHeight="1" x14ac:dyDescent="0.15">
      <c r="A14" s="90"/>
      <c r="B14" s="45"/>
      <c r="C14" s="45" t="s">
        <v>28</v>
      </c>
      <c r="D14" s="46">
        <v>20</v>
      </c>
      <c r="E14" s="47" t="s">
        <v>32</v>
      </c>
      <c r="F14" s="47">
        <f>ROUNDUP(D14*0.75,2)</f>
        <v>15</v>
      </c>
      <c r="G14" s="48">
        <f>ROUNDUP((K4*D14)+(K5*D14*0.75)+(K6*(D14*2)),0)</f>
        <v>0</v>
      </c>
      <c r="H14" s="48">
        <f>G14+(G14*6/100)</f>
        <v>0</v>
      </c>
      <c r="I14" s="107"/>
      <c r="J14" s="107"/>
      <c r="K14" s="49" t="s">
        <v>38</v>
      </c>
      <c r="L14" s="50">
        <f>ROUNDUP((K4*M14)+(K5*M14*0.75)+(K6*(M14*2)),2)</f>
        <v>0</v>
      </c>
      <c r="M14" s="46">
        <v>1</v>
      </c>
      <c r="N14" s="51">
        <f>ROUNDUP(M14*0.75,2)</f>
        <v>0.75</v>
      </c>
      <c r="O14" s="52"/>
      <c r="P14" s="71"/>
    </row>
    <row r="15" spans="1:17" ht="18.75" customHeight="1" x14ac:dyDescent="0.15">
      <c r="A15" s="90"/>
      <c r="B15" s="45"/>
      <c r="C15" s="45" t="s">
        <v>108</v>
      </c>
      <c r="D15" s="46">
        <v>20</v>
      </c>
      <c r="E15" s="47" t="s">
        <v>32</v>
      </c>
      <c r="F15" s="47">
        <f>ROUNDUP(D15*0.75,2)</f>
        <v>15</v>
      </c>
      <c r="G15" s="48">
        <f>ROUNDUP((K4*D15)+(K5*D15*0.75)+(K6*(D15*2)),0)</f>
        <v>0</v>
      </c>
      <c r="H15" s="48">
        <f>G15</f>
        <v>0</v>
      </c>
      <c r="I15" s="107"/>
      <c r="J15" s="107"/>
      <c r="K15" s="49" t="s">
        <v>39</v>
      </c>
      <c r="L15" s="50">
        <f>ROUNDUP((K4*M15)+(K5*M15*0.75)+(K6*(M15*2)),2)</f>
        <v>0</v>
      </c>
      <c r="M15" s="46">
        <v>1</v>
      </c>
      <c r="N15" s="51">
        <f>ROUNDUP(M15*0.75,2)</f>
        <v>0.75</v>
      </c>
      <c r="O15" s="52" t="s">
        <v>34</v>
      </c>
      <c r="P15" s="71"/>
    </row>
    <row r="16" spans="1:17" ht="18.75" customHeight="1" x14ac:dyDescent="0.15">
      <c r="A16" s="90"/>
      <c r="B16" s="45"/>
      <c r="C16" s="45"/>
      <c r="D16" s="46"/>
      <c r="E16" s="47"/>
      <c r="F16" s="47"/>
      <c r="G16" s="48"/>
      <c r="H16" s="48"/>
      <c r="I16" s="107"/>
      <c r="J16" s="107"/>
      <c r="K16" s="49" t="s">
        <v>31</v>
      </c>
      <c r="L16" s="50">
        <f>ROUNDUP((K4*M16)+(K5*M16*0.75)+(K6*(M16*2)),2)</f>
        <v>0</v>
      </c>
      <c r="M16" s="46">
        <v>1</v>
      </c>
      <c r="N16" s="51">
        <f>ROUNDUP(M16*0.75,2)</f>
        <v>0.75</v>
      </c>
      <c r="O16" s="52"/>
      <c r="P16" s="71"/>
    </row>
    <row r="17" spans="1:16" ht="18.75" customHeight="1" x14ac:dyDescent="0.15">
      <c r="A17" s="90"/>
      <c r="B17" s="45"/>
      <c r="C17" s="45"/>
      <c r="D17" s="46"/>
      <c r="E17" s="47"/>
      <c r="F17" s="47"/>
      <c r="G17" s="48"/>
      <c r="H17" s="48"/>
      <c r="I17" s="107"/>
      <c r="J17" s="107"/>
      <c r="K17" s="49"/>
      <c r="L17" s="50"/>
      <c r="M17" s="46"/>
      <c r="N17" s="51"/>
      <c r="O17" s="52"/>
      <c r="P17" s="71"/>
    </row>
    <row r="18" spans="1:16" ht="18.75" customHeight="1" x14ac:dyDescent="0.15">
      <c r="A18" s="90"/>
      <c r="B18" s="53"/>
      <c r="C18" s="53"/>
      <c r="D18" s="54"/>
      <c r="E18" s="55"/>
      <c r="F18" s="55"/>
      <c r="G18" s="56"/>
      <c r="H18" s="56"/>
      <c r="I18" s="108"/>
      <c r="J18" s="108"/>
      <c r="K18" s="57"/>
      <c r="L18" s="58"/>
      <c r="M18" s="54"/>
      <c r="N18" s="59"/>
      <c r="O18" s="60"/>
      <c r="P18" s="72"/>
    </row>
    <row r="19" spans="1:16" ht="18.75" customHeight="1" x14ac:dyDescent="0.15">
      <c r="A19" s="90"/>
      <c r="B19" s="45" t="s">
        <v>40</v>
      </c>
      <c r="C19" s="45" t="s">
        <v>447</v>
      </c>
      <c r="D19" s="46">
        <v>50</v>
      </c>
      <c r="E19" s="47" t="s">
        <v>32</v>
      </c>
      <c r="F19" s="47">
        <f>ROUNDUP(D19*0.75,2)</f>
        <v>37.5</v>
      </c>
      <c r="G19" s="48">
        <f>ROUNDUP((K4*D19)+(K5*D19*0.75)+(K6*(D19*2)),0)</f>
        <v>0</v>
      </c>
      <c r="H19" s="48">
        <f>G19</f>
        <v>0</v>
      </c>
      <c r="I19" s="109" t="s">
        <v>448</v>
      </c>
      <c r="J19" s="110"/>
      <c r="K19" s="49" t="s">
        <v>38</v>
      </c>
      <c r="L19" s="50">
        <f>ROUNDUP((K4*M19)+(K5*M19*0.75)+(K6*(M19*2)),2)</f>
        <v>0</v>
      </c>
      <c r="M19" s="46">
        <v>2</v>
      </c>
      <c r="N19" s="51">
        <f>ROUNDUP(M19*0.75,2)</f>
        <v>1.5</v>
      </c>
      <c r="O19" s="52" t="s">
        <v>34</v>
      </c>
      <c r="P19" s="71"/>
    </row>
    <row r="20" spans="1:16" ht="18.75" customHeight="1" x14ac:dyDescent="0.15">
      <c r="A20" s="90"/>
      <c r="B20" s="45"/>
      <c r="C20" s="45"/>
      <c r="D20" s="46"/>
      <c r="E20" s="47"/>
      <c r="F20" s="47"/>
      <c r="G20" s="48"/>
      <c r="H20" s="48"/>
      <c r="I20" s="107"/>
      <c r="J20" s="107"/>
      <c r="K20" s="49" t="s">
        <v>36</v>
      </c>
      <c r="L20" s="50">
        <f>ROUNDUP((K4*M20)+(K5*M20*0.75)+(K6*(M20*2)),2)</f>
        <v>0</v>
      </c>
      <c r="M20" s="46">
        <v>0.5</v>
      </c>
      <c r="N20" s="51">
        <f>ROUNDUP(M20*0.75,2)</f>
        <v>0.38</v>
      </c>
      <c r="O20" s="52"/>
      <c r="P20" s="71" t="s">
        <v>37</v>
      </c>
    </row>
    <row r="21" spans="1:16" ht="18.75" customHeight="1" x14ac:dyDescent="0.15">
      <c r="A21" s="90"/>
      <c r="B21" s="45"/>
      <c r="C21" s="45"/>
      <c r="D21" s="46"/>
      <c r="E21" s="47"/>
      <c r="F21" s="47"/>
      <c r="G21" s="48"/>
      <c r="H21" s="48"/>
      <c r="I21" s="107"/>
      <c r="J21" s="107"/>
      <c r="K21" s="49" t="s">
        <v>43</v>
      </c>
      <c r="L21" s="50">
        <f>ROUNDUP((K4*M21)+(K5*M21*0.75)+(K6*(M21*2)),2)</f>
        <v>0</v>
      </c>
      <c r="M21" s="46">
        <v>30</v>
      </c>
      <c r="N21" s="51">
        <f>ROUNDUP(M21*0.75,2)</f>
        <v>22.5</v>
      </c>
      <c r="O21" s="52"/>
      <c r="P21" s="71"/>
    </row>
    <row r="22" spans="1:16" ht="18.75" customHeight="1" x14ac:dyDescent="0.15">
      <c r="A22" s="90"/>
      <c r="B22" s="45"/>
      <c r="C22" s="45"/>
      <c r="D22" s="46"/>
      <c r="E22" s="47"/>
      <c r="F22" s="47"/>
      <c r="G22" s="48"/>
      <c r="H22" s="48"/>
      <c r="I22" s="107"/>
      <c r="J22" s="107"/>
      <c r="K22" s="49"/>
      <c r="L22" s="50"/>
      <c r="M22" s="46"/>
      <c r="N22" s="51"/>
      <c r="O22" s="52"/>
      <c r="P22" s="71"/>
    </row>
    <row r="23" spans="1:16" ht="18.75" customHeight="1" x14ac:dyDescent="0.15">
      <c r="A23" s="90"/>
      <c r="B23" s="53"/>
      <c r="C23" s="53"/>
      <c r="D23" s="54"/>
      <c r="E23" s="55"/>
      <c r="F23" s="55"/>
      <c r="G23" s="56"/>
      <c r="H23" s="56"/>
      <c r="I23" s="108"/>
      <c r="J23" s="108"/>
      <c r="K23" s="57"/>
      <c r="L23" s="58"/>
      <c r="M23" s="54"/>
      <c r="N23" s="59"/>
      <c r="O23" s="60"/>
      <c r="P23" s="72"/>
    </row>
    <row r="24" spans="1:16" ht="18.75" customHeight="1" x14ac:dyDescent="0.15">
      <c r="A24" s="90"/>
      <c r="B24" s="45" t="s">
        <v>44</v>
      </c>
      <c r="C24" s="45" t="s">
        <v>210</v>
      </c>
      <c r="D24" s="46">
        <v>20</v>
      </c>
      <c r="E24" s="47" t="s">
        <v>32</v>
      </c>
      <c r="F24" s="47">
        <f>ROUNDUP(D24*0.75,2)</f>
        <v>15</v>
      </c>
      <c r="G24" s="48">
        <f>ROUNDUP((K4*D24)+(K5*D24*0.75)+(K6*(D24*2)),0)</f>
        <v>0</v>
      </c>
      <c r="H24" s="48">
        <f>G24</f>
        <v>0</v>
      </c>
      <c r="I24" s="109" t="s">
        <v>45</v>
      </c>
      <c r="J24" s="110"/>
      <c r="K24" s="49" t="s">
        <v>43</v>
      </c>
      <c r="L24" s="50">
        <f>ROUNDUP((K4*M24)+(K5*M24*0.75)+(K6*(M24*2)),2)</f>
        <v>0</v>
      </c>
      <c r="M24" s="46">
        <v>100</v>
      </c>
      <c r="N24" s="51">
        <f>ROUNDUP(M24*0.75,2)</f>
        <v>75</v>
      </c>
      <c r="O24" s="52"/>
      <c r="P24" s="71"/>
    </row>
    <row r="25" spans="1:16" ht="18.75" customHeight="1" x14ac:dyDescent="0.15">
      <c r="A25" s="90"/>
      <c r="B25" s="45"/>
      <c r="C25" s="45" t="s">
        <v>47</v>
      </c>
      <c r="D25" s="46">
        <v>0.5</v>
      </c>
      <c r="E25" s="47" t="s">
        <v>32</v>
      </c>
      <c r="F25" s="47">
        <f>ROUNDUP(D25*0.75,2)</f>
        <v>0.38</v>
      </c>
      <c r="G25" s="48">
        <f>ROUNDUP((K4*D25)+(K5*D25*0.75)+(K6*(D25*2)),0)</f>
        <v>0</v>
      </c>
      <c r="H25" s="48">
        <f>G25</f>
        <v>0</v>
      </c>
      <c r="I25" s="107"/>
      <c r="J25" s="107"/>
      <c r="K25" s="49" t="s">
        <v>48</v>
      </c>
      <c r="L25" s="50">
        <f>ROUNDUP((K4*M25)+(K5*M25*0.75)+(K6*(M25*2)),2)</f>
        <v>0</v>
      </c>
      <c r="M25" s="46">
        <v>0.1</v>
      </c>
      <c r="N25" s="51">
        <f>ROUNDUP(M25*0.75,2)</f>
        <v>0.08</v>
      </c>
      <c r="O25" s="52" t="s">
        <v>34</v>
      </c>
      <c r="P25" s="71"/>
    </row>
    <row r="26" spans="1:16" ht="18.75" customHeight="1" x14ac:dyDescent="0.15">
      <c r="A26" s="90"/>
      <c r="B26" s="45"/>
      <c r="C26" s="45"/>
      <c r="D26" s="46"/>
      <c r="E26" s="47"/>
      <c r="F26" s="47"/>
      <c r="G26" s="48"/>
      <c r="H26" s="48"/>
      <c r="I26" s="107"/>
      <c r="J26" s="107"/>
      <c r="K26" s="49" t="s">
        <v>36</v>
      </c>
      <c r="L26" s="50">
        <f>ROUNDUP((K4*M26)+(K5*M26*0.75)+(K6*(M26*2)),2)</f>
        <v>0</v>
      </c>
      <c r="M26" s="46">
        <v>1</v>
      </c>
      <c r="N26" s="51">
        <f>ROUNDUP(M26*0.75,2)</f>
        <v>0.75</v>
      </c>
      <c r="O26" s="52"/>
      <c r="P26" s="71" t="s">
        <v>37</v>
      </c>
    </row>
    <row r="27" spans="1:16" ht="18.75" customHeight="1" thickBot="1" x14ac:dyDescent="0.2">
      <c r="A27" s="91"/>
      <c r="B27" s="62"/>
      <c r="C27" s="62"/>
      <c r="D27" s="63"/>
      <c r="E27" s="64"/>
      <c r="F27" s="64"/>
      <c r="G27" s="65"/>
      <c r="H27" s="65"/>
      <c r="I27" s="112"/>
      <c r="J27" s="112"/>
      <c r="K27" s="66"/>
      <c r="L27" s="67"/>
      <c r="M27" s="63"/>
      <c r="N27" s="68"/>
      <c r="O27" s="69"/>
      <c r="P27" s="73"/>
    </row>
  </sheetData>
  <mergeCells count="13">
    <mergeCell ref="I8:J8"/>
    <mergeCell ref="K8:L8"/>
    <mergeCell ref="A9:A27"/>
    <mergeCell ref="I9:J11"/>
    <mergeCell ref="I12:J18"/>
    <mergeCell ref="I19:J23"/>
    <mergeCell ref="I24:J27"/>
    <mergeCell ref="A1:B1"/>
    <mergeCell ref="C1:K1"/>
    <mergeCell ref="K2:M2"/>
    <mergeCell ref="O6:P6"/>
    <mergeCell ref="A7:E7"/>
    <mergeCell ref="O7:P7"/>
  </mergeCells>
  <phoneticPr fontId="16"/>
  <printOptions horizontalCentered="1" verticalCentered="1"/>
  <pageMargins left="0.39370078740157483" right="0.39370078740157483" top="0.39370078740157483" bottom="0.39370078740157483" header="0" footer="0"/>
  <pageSetup paperSize="12" scale="5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Q26"/>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243</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77</v>
      </c>
      <c r="C9" s="37" t="s">
        <v>78</v>
      </c>
      <c r="D9" s="75">
        <v>0.5</v>
      </c>
      <c r="E9" s="39" t="s">
        <v>80</v>
      </c>
      <c r="F9" s="39">
        <f>ROUNDUP(D9*0.75,2)</f>
        <v>0.38</v>
      </c>
      <c r="G9" s="40">
        <f>ROUNDUP((K4*D9)+(K5*D9*0.75)+(K6*(D9*2)),0)</f>
        <v>0</v>
      </c>
      <c r="H9" s="40">
        <f>G9</f>
        <v>0</v>
      </c>
      <c r="I9" s="105"/>
      <c r="J9" s="106"/>
      <c r="K9" s="41" t="s">
        <v>25</v>
      </c>
      <c r="L9" s="42">
        <f>ROUNDUP((K4*M9)+(K5*M9*0.75)+(K6*(M9*2)),2)</f>
        <v>0</v>
      </c>
      <c r="M9" s="38">
        <v>110</v>
      </c>
      <c r="N9" s="43">
        <f>ROUNDUP(M9*0.75,2)</f>
        <v>82.5</v>
      </c>
      <c r="O9" s="44" t="s">
        <v>79</v>
      </c>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81</v>
      </c>
      <c r="C12" s="45" t="s">
        <v>83</v>
      </c>
      <c r="D12" s="46">
        <v>1</v>
      </c>
      <c r="E12" s="47" t="s">
        <v>84</v>
      </c>
      <c r="F12" s="47">
        <f>ROUNDUP(D12*0.75,2)</f>
        <v>0.75</v>
      </c>
      <c r="G12" s="48">
        <f>ROUNDUP((K4*D12)+(K5*D12*0.75)+(K6*(D12*2)),0)</f>
        <v>0</v>
      </c>
      <c r="H12" s="48">
        <f>G12</f>
        <v>0</v>
      </c>
      <c r="I12" s="109" t="s">
        <v>211</v>
      </c>
      <c r="J12" s="110"/>
      <c r="K12" s="49" t="s">
        <v>36</v>
      </c>
      <c r="L12" s="50">
        <f>ROUNDUP((K4*M12)+(K5*M12*0.75)+(K6*(M12*2)),2)</f>
        <v>0</v>
      </c>
      <c r="M12" s="46">
        <v>1</v>
      </c>
      <c r="N12" s="51">
        <f>ROUNDUP(M12*0.75,2)</f>
        <v>0.75</v>
      </c>
      <c r="O12" s="52" t="s">
        <v>34</v>
      </c>
      <c r="P12" s="71" t="s">
        <v>37</v>
      </c>
    </row>
    <row r="13" spans="1:17" ht="18.75" customHeight="1" x14ac:dyDescent="0.15">
      <c r="A13" s="90"/>
      <c r="B13" s="45"/>
      <c r="C13" s="45" t="s">
        <v>190</v>
      </c>
      <c r="D13" s="46">
        <v>10</v>
      </c>
      <c r="E13" s="47" t="s">
        <v>32</v>
      </c>
      <c r="F13" s="47">
        <f>ROUNDUP(D13*0.75,2)</f>
        <v>7.5</v>
      </c>
      <c r="G13" s="48">
        <f>ROUNDUP((K4*D13)+(K5*D13*0.75)+(K6*(D13*2)),0)</f>
        <v>0</v>
      </c>
      <c r="H13" s="48">
        <f>G13</f>
        <v>0</v>
      </c>
      <c r="I13" s="107"/>
      <c r="J13" s="107"/>
      <c r="K13" s="49" t="s">
        <v>38</v>
      </c>
      <c r="L13" s="50">
        <f>ROUNDUP((K4*M13)+(K5*M13*0.75)+(K6*(M13*2)),2)</f>
        <v>0</v>
      </c>
      <c r="M13" s="46">
        <v>2</v>
      </c>
      <c r="N13" s="51">
        <f>ROUNDUP(M13*0.75,2)</f>
        <v>1.5</v>
      </c>
      <c r="O13" s="52" t="s">
        <v>34</v>
      </c>
      <c r="P13" s="71"/>
    </row>
    <row r="14" spans="1:17" ht="18.75" customHeight="1" x14ac:dyDescent="0.15">
      <c r="A14" s="90"/>
      <c r="B14" s="45"/>
      <c r="C14" s="45"/>
      <c r="D14" s="46"/>
      <c r="E14" s="47"/>
      <c r="F14" s="47"/>
      <c r="G14" s="48"/>
      <c r="H14" s="48"/>
      <c r="I14" s="107"/>
      <c r="J14" s="107"/>
      <c r="K14" s="49" t="s">
        <v>31</v>
      </c>
      <c r="L14" s="50">
        <f>ROUNDUP((K4*M14)+(K5*M14*0.75)+(K6*(M14*2)),2)</f>
        <v>0</v>
      </c>
      <c r="M14" s="46">
        <v>2</v>
      </c>
      <c r="N14" s="51">
        <f>ROUNDUP(M14*0.75,2)</f>
        <v>1.5</v>
      </c>
      <c r="O14" s="52"/>
      <c r="P14" s="71"/>
    </row>
    <row r="15" spans="1:17" ht="18.75" customHeight="1" x14ac:dyDescent="0.15">
      <c r="A15" s="90"/>
      <c r="B15" s="45"/>
      <c r="C15" s="45"/>
      <c r="D15" s="46"/>
      <c r="E15" s="47"/>
      <c r="F15" s="47"/>
      <c r="G15" s="48"/>
      <c r="H15" s="48"/>
      <c r="I15" s="107"/>
      <c r="J15" s="107"/>
      <c r="K15" s="49"/>
      <c r="L15" s="50"/>
      <c r="M15" s="46"/>
      <c r="N15" s="51"/>
      <c r="O15" s="52"/>
      <c r="P15" s="71"/>
    </row>
    <row r="16" spans="1:17" ht="18.75" customHeight="1" x14ac:dyDescent="0.15">
      <c r="A16" s="90"/>
      <c r="B16" s="53"/>
      <c r="C16" s="53"/>
      <c r="D16" s="54"/>
      <c r="E16" s="55"/>
      <c r="F16" s="55"/>
      <c r="G16" s="56"/>
      <c r="H16" s="56"/>
      <c r="I16" s="108"/>
      <c r="J16" s="108"/>
      <c r="K16" s="57"/>
      <c r="L16" s="58"/>
      <c r="M16" s="54"/>
      <c r="N16" s="59"/>
      <c r="O16" s="60"/>
      <c r="P16" s="72"/>
    </row>
    <row r="17" spans="1:16" ht="18.75" customHeight="1" x14ac:dyDescent="0.15">
      <c r="A17" s="90"/>
      <c r="B17" s="45" t="s">
        <v>212</v>
      </c>
      <c r="C17" s="45" t="s">
        <v>27</v>
      </c>
      <c r="D17" s="46">
        <v>20</v>
      </c>
      <c r="E17" s="47" t="s">
        <v>32</v>
      </c>
      <c r="F17" s="47">
        <f>ROUNDUP(D17*0.75,2)</f>
        <v>15</v>
      </c>
      <c r="G17" s="48">
        <f>ROUNDUP((K4*D17)+(K5*D17*0.75)+(K6*(D17*2)),0)</f>
        <v>0</v>
      </c>
      <c r="H17" s="48">
        <f>G17</f>
        <v>0</v>
      </c>
      <c r="I17" s="109" t="s">
        <v>213</v>
      </c>
      <c r="J17" s="110"/>
      <c r="K17" s="49" t="s">
        <v>43</v>
      </c>
      <c r="L17" s="50">
        <f>ROUNDUP((K4*M17)+(K5*M17*0.75)+(K6*(M17*2)),2)</f>
        <v>0</v>
      </c>
      <c r="M17" s="46">
        <v>30</v>
      </c>
      <c r="N17" s="51">
        <f>ROUNDUP(M17*0.75,2)</f>
        <v>22.5</v>
      </c>
      <c r="O17" s="52"/>
      <c r="P17" s="71"/>
    </row>
    <row r="18" spans="1:16" ht="18.75" customHeight="1" x14ac:dyDescent="0.15">
      <c r="A18" s="90"/>
      <c r="B18" s="45"/>
      <c r="C18" s="45" t="s">
        <v>199</v>
      </c>
      <c r="D18" s="46">
        <v>40</v>
      </c>
      <c r="E18" s="47" t="s">
        <v>32</v>
      </c>
      <c r="F18" s="47">
        <f>ROUNDUP(D18*0.75,2)</f>
        <v>30</v>
      </c>
      <c r="G18" s="48">
        <f>ROUNDUP((K4*D18)+(K5*D18*0.75)+(K6*(D18*2)),0)</f>
        <v>0</v>
      </c>
      <c r="H18" s="48">
        <f>G18</f>
        <v>0</v>
      </c>
      <c r="I18" s="107"/>
      <c r="J18" s="107"/>
      <c r="K18" s="49" t="s">
        <v>35</v>
      </c>
      <c r="L18" s="50">
        <f>ROUNDUP((K4*M18)+(K5*M18*0.75)+(K6*(M18*2)),2)</f>
        <v>0</v>
      </c>
      <c r="M18" s="46">
        <v>2</v>
      </c>
      <c r="N18" s="51">
        <f>ROUNDUP(M18*0.75,2)</f>
        <v>1.5</v>
      </c>
      <c r="O18" s="52" t="s">
        <v>34</v>
      </c>
      <c r="P18" s="71"/>
    </row>
    <row r="19" spans="1:16" ht="18.75" customHeight="1" x14ac:dyDescent="0.15">
      <c r="A19" s="90"/>
      <c r="B19" s="45"/>
      <c r="C19" s="45" t="s">
        <v>136</v>
      </c>
      <c r="D19" s="46">
        <v>5</v>
      </c>
      <c r="E19" s="47" t="s">
        <v>32</v>
      </c>
      <c r="F19" s="47">
        <f>ROUNDUP(D19*0.75,2)</f>
        <v>3.75</v>
      </c>
      <c r="G19" s="48">
        <f>ROUNDUP((K4*D19)+(K5*D19*0.75)+(K6*(D19*2)),0)</f>
        <v>0</v>
      </c>
      <c r="H19" s="48">
        <f>G19</f>
        <v>0</v>
      </c>
      <c r="I19" s="107"/>
      <c r="J19" s="107"/>
      <c r="K19" s="49" t="s">
        <v>38</v>
      </c>
      <c r="L19" s="50">
        <f>ROUNDUP((K4*M19)+(K5*M19*0.75)+(K6*(M19*2)),2)</f>
        <v>0</v>
      </c>
      <c r="M19" s="46">
        <v>1.5</v>
      </c>
      <c r="N19" s="51">
        <f>ROUNDUP(M19*0.75,2)</f>
        <v>1.1300000000000001</v>
      </c>
      <c r="O19" s="52" t="s">
        <v>34</v>
      </c>
      <c r="P19" s="71"/>
    </row>
    <row r="20" spans="1:16" ht="18.75" customHeight="1" x14ac:dyDescent="0.15">
      <c r="A20" s="90"/>
      <c r="B20" s="45"/>
      <c r="C20" s="45" t="s">
        <v>33</v>
      </c>
      <c r="D20" s="46">
        <v>3</v>
      </c>
      <c r="E20" s="47" t="s">
        <v>32</v>
      </c>
      <c r="F20" s="47">
        <f>ROUNDUP(D20*0.75,2)</f>
        <v>2.25</v>
      </c>
      <c r="G20" s="48">
        <f>ROUNDUP((K4*D20)+(K5*D20*0.75)+(K6*(D20*2)),0)</f>
        <v>0</v>
      </c>
      <c r="H20" s="48">
        <f>G20</f>
        <v>0</v>
      </c>
      <c r="I20" s="107"/>
      <c r="J20" s="107"/>
      <c r="K20" s="49" t="s">
        <v>36</v>
      </c>
      <c r="L20" s="50">
        <f>ROUNDUP((K4*M20)+(K5*M20*0.75)+(K6*(M20*2)),2)</f>
        <v>0</v>
      </c>
      <c r="M20" s="46">
        <v>1.5</v>
      </c>
      <c r="N20" s="51">
        <f>ROUNDUP(M20*0.75,2)</f>
        <v>1.1300000000000001</v>
      </c>
      <c r="O20" s="52" t="s">
        <v>34</v>
      </c>
      <c r="P20" s="71" t="s">
        <v>37</v>
      </c>
    </row>
    <row r="21" spans="1:16" ht="18.75" customHeight="1" x14ac:dyDescent="0.15">
      <c r="A21" s="90"/>
      <c r="B21" s="45"/>
      <c r="C21" s="45"/>
      <c r="D21" s="46"/>
      <c r="E21" s="47"/>
      <c r="F21" s="47"/>
      <c r="G21" s="48"/>
      <c r="H21" s="48"/>
      <c r="I21" s="107"/>
      <c r="J21" s="107"/>
      <c r="K21" s="49"/>
      <c r="L21" s="50"/>
      <c r="M21" s="46"/>
      <c r="N21" s="51"/>
      <c r="O21" s="52"/>
      <c r="P21" s="71"/>
    </row>
    <row r="22" spans="1:16" ht="18.75" customHeight="1" x14ac:dyDescent="0.15">
      <c r="A22" s="90"/>
      <c r="B22" s="53"/>
      <c r="C22" s="53"/>
      <c r="D22" s="54"/>
      <c r="E22" s="55"/>
      <c r="F22" s="55"/>
      <c r="G22" s="56"/>
      <c r="H22" s="56"/>
      <c r="I22" s="108"/>
      <c r="J22" s="108"/>
      <c r="K22" s="57"/>
      <c r="L22" s="58"/>
      <c r="M22" s="54"/>
      <c r="N22" s="59"/>
      <c r="O22" s="60"/>
      <c r="P22" s="72"/>
    </row>
    <row r="23" spans="1:16" ht="18.75" customHeight="1" x14ac:dyDescent="0.15">
      <c r="A23" s="90"/>
      <c r="B23" s="45" t="s">
        <v>90</v>
      </c>
      <c r="C23" s="45" t="s">
        <v>91</v>
      </c>
      <c r="D23" s="46">
        <v>20</v>
      </c>
      <c r="E23" s="47" t="s">
        <v>32</v>
      </c>
      <c r="F23" s="47">
        <f>ROUNDUP(D23*0.75,2)</f>
        <v>15</v>
      </c>
      <c r="G23" s="48">
        <f>ROUNDUP((K4*D23)+(K5*D23*0.75)+(K6*(D23*2)),0)</f>
        <v>0</v>
      </c>
      <c r="H23" s="48">
        <f>G23</f>
        <v>0</v>
      </c>
      <c r="I23" s="109" t="s">
        <v>45</v>
      </c>
      <c r="J23" s="110"/>
      <c r="K23" s="49" t="s">
        <v>43</v>
      </c>
      <c r="L23" s="50">
        <f>ROUNDUP((K4*M23)+(K5*M23*0.75)+(K6*(M23*2)),2)</f>
        <v>0</v>
      </c>
      <c r="M23" s="46">
        <v>100</v>
      </c>
      <c r="N23" s="51">
        <f>ROUNDUP(M23*0.75,2)</f>
        <v>75</v>
      </c>
      <c r="O23" s="52" t="s">
        <v>34</v>
      </c>
      <c r="P23" s="71"/>
    </row>
    <row r="24" spans="1:16" ht="18.75" customHeight="1" x14ac:dyDescent="0.15">
      <c r="A24" s="90"/>
      <c r="B24" s="45"/>
      <c r="C24" s="45" t="s">
        <v>92</v>
      </c>
      <c r="D24" s="46">
        <v>2</v>
      </c>
      <c r="E24" s="47" t="s">
        <v>60</v>
      </c>
      <c r="F24" s="47">
        <f>ROUNDUP(D24*0.75,2)</f>
        <v>1.5</v>
      </c>
      <c r="G24" s="48">
        <f>ROUNDUP((K4*D24)+(K5*D24*0.75)+(K6*(D24*2)),0)</f>
        <v>0</v>
      </c>
      <c r="H24" s="48">
        <f>G24</f>
        <v>0</v>
      </c>
      <c r="I24" s="107"/>
      <c r="J24" s="107"/>
      <c r="K24" s="49" t="s">
        <v>93</v>
      </c>
      <c r="L24" s="50">
        <f>ROUNDUP((K4*M24)+(K5*M24*0.75)+(K6*(M24*2)),2)</f>
        <v>0</v>
      </c>
      <c r="M24" s="46">
        <v>3</v>
      </c>
      <c r="N24" s="51">
        <f>ROUNDUP(M24*0.75,2)</f>
        <v>2.25</v>
      </c>
      <c r="O24" s="52" t="s">
        <v>37</v>
      </c>
      <c r="P24" s="71"/>
    </row>
    <row r="25" spans="1:16" ht="18.75" customHeight="1" x14ac:dyDescent="0.15">
      <c r="A25" s="90"/>
      <c r="B25" s="45"/>
      <c r="C25" s="45"/>
      <c r="D25" s="46"/>
      <c r="E25" s="47"/>
      <c r="F25" s="47"/>
      <c r="G25" s="48"/>
      <c r="H25" s="48"/>
      <c r="I25" s="107"/>
      <c r="J25" s="107"/>
      <c r="K25" s="49"/>
      <c r="L25" s="50"/>
      <c r="M25" s="46"/>
      <c r="N25" s="51"/>
      <c r="O25" s="52"/>
      <c r="P25" s="71"/>
    </row>
    <row r="26" spans="1:16" ht="18.75" customHeight="1" thickBot="1" x14ac:dyDescent="0.2">
      <c r="A26" s="91"/>
      <c r="B26" s="62"/>
      <c r="C26" s="62"/>
      <c r="D26" s="63"/>
      <c r="E26" s="64"/>
      <c r="F26" s="64"/>
      <c r="G26" s="65"/>
      <c r="H26" s="65"/>
      <c r="I26" s="112"/>
      <c r="J26" s="112"/>
      <c r="K26" s="66"/>
      <c r="L26" s="67"/>
      <c r="M26" s="63"/>
      <c r="N26" s="68"/>
      <c r="O26" s="69"/>
      <c r="P26" s="73"/>
    </row>
  </sheetData>
  <mergeCells count="13">
    <mergeCell ref="A9:A26"/>
    <mergeCell ref="A1:B1"/>
    <mergeCell ref="C1:K1"/>
    <mergeCell ref="K2:M2"/>
    <mergeCell ref="O6:P6"/>
    <mergeCell ref="A7:E7"/>
    <mergeCell ref="O7:P7"/>
    <mergeCell ref="I8:J8"/>
    <mergeCell ref="K8:L8"/>
    <mergeCell ref="I9:J11"/>
    <mergeCell ref="I12:J16"/>
    <mergeCell ref="I17:J22"/>
    <mergeCell ref="I23:J26"/>
  </mergeCells>
  <phoneticPr fontId="3"/>
  <printOptions horizontalCentered="1" verticalCentered="1"/>
  <pageMargins left="0.39370078740157483" right="0.39370078740157483" top="0.39370078740157483" bottom="0.39370078740157483" header="0" footer="0"/>
  <pageSetup paperSize="12"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Q24"/>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214</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215</v>
      </c>
      <c r="C9" s="37" t="s">
        <v>27</v>
      </c>
      <c r="D9" s="38">
        <v>30</v>
      </c>
      <c r="E9" s="39" t="s">
        <v>32</v>
      </c>
      <c r="F9" s="39">
        <f>ROUNDUP(D9*0.75,2)</f>
        <v>22.5</v>
      </c>
      <c r="G9" s="40">
        <f>ROUNDUP((K4*D9)+(K5*D9*0.75)+(K6*(D9*2)),0)</f>
        <v>0</v>
      </c>
      <c r="H9" s="40">
        <f>G9</f>
        <v>0</v>
      </c>
      <c r="I9" s="105" t="s">
        <v>216</v>
      </c>
      <c r="J9" s="106"/>
      <c r="K9" s="41" t="s">
        <v>25</v>
      </c>
      <c r="L9" s="42">
        <f>ROUNDUP((K4*M9)+(K5*M9*0.75)+(K6*(M9*2)),2)</f>
        <v>0</v>
      </c>
      <c r="M9" s="38">
        <v>110</v>
      </c>
      <c r="N9" s="43">
        <f>ROUNDUP(M9*0.75,2)</f>
        <v>82.5</v>
      </c>
      <c r="O9" s="44"/>
      <c r="P9" s="70"/>
    </row>
    <row r="10" spans="1:17" ht="18.75" customHeight="1" x14ac:dyDescent="0.15">
      <c r="A10" s="90"/>
      <c r="B10" s="45"/>
      <c r="C10" s="45" t="s">
        <v>28</v>
      </c>
      <c r="D10" s="46">
        <v>50</v>
      </c>
      <c r="E10" s="47" t="s">
        <v>32</v>
      </c>
      <c r="F10" s="47">
        <f>ROUNDUP(D10*0.75,2)</f>
        <v>37.5</v>
      </c>
      <c r="G10" s="48">
        <f>ROUNDUP((K4*D10)+(K5*D10*0.75)+(K6*(D10*2)),0)</f>
        <v>0</v>
      </c>
      <c r="H10" s="48">
        <f>G10+(G10*6/100)</f>
        <v>0</v>
      </c>
      <c r="I10" s="107"/>
      <c r="J10" s="107"/>
      <c r="K10" s="49" t="s">
        <v>31</v>
      </c>
      <c r="L10" s="50">
        <f>ROUNDUP((K4*M10)+(K5*M10*0.75)+(K6*(M10*2)),2)</f>
        <v>0</v>
      </c>
      <c r="M10" s="46">
        <v>1</v>
      </c>
      <c r="N10" s="51">
        <f>ROUNDUP(M10*0.75,2)</f>
        <v>0.75</v>
      </c>
      <c r="O10" s="52"/>
      <c r="P10" s="71"/>
    </row>
    <row r="11" spans="1:17" ht="18.75" customHeight="1" x14ac:dyDescent="0.15">
      <c r="A11" s="90"/>
      <c r="B11" s="45"/>
      <c r="C11" s="45" t="s">
        <v>204</v>
      </c>
      <c r="D11" s="46">
        <v>50</v>
      </c>
      <c r="E11" s="47" t="s">
        <v>32</v>
      </c>
      <c r="F11" s="47">
        <f>ROUNDUP(D11*0.75,2)</f>
        <v>37.5</v>
      </c>
      <c r="G11" s="48">
        <f>ROUNDUP((K4*D11)+(K5*D11*0.75)+(K6*(D11*2)),0)</f>
        <v>0</v>
      </c>
      <c r="H11" s="48">
        <f>G11</f>
        <v>0</v>
      </c>
      <c r="I11" s="107"/>
      <c r="J11" s="107"/>
      <c r="K11" s="49" t="s">
        <v>56</v>
      </c>
      <c r="L11" s="50">
        <f>ROUNDUP((K4*M11)+(K5*M11*0.75)+(K6*(M11*2)),2)</f>
        <v>0</v>
      </c>
      <c r="M11" s="46">
        <v>30</v>
      </c>
      <c r="N11" s="51">
        <f>ROUNDUP(M11*0.75,2)</f>
        <v>22.5</v>
      </c>
      <c r="O11" s="52" t="s">
        <v>34</v>
      </c>
      <c r="P11" s="71"/>
    </row>
    <row r="12" spans="1:17" ht="18.75" customHeight="1" x14ac:dyDescent="0.15">
      <c r="A12" s="90"/>
      <c r="B12" s="45"/>
      <c r="C12" s="45" t="s">
        <v>217</v>
      </c>
      <c r="D12" s="46">
        <v>10</v>
      </c>
      <c r="E12" s="47" t="s">
        <v>32</v>
      </c>
      <c r="F12" s="47">
        <f>ROUNDUP(D12*0.75,2)</f>
        <v>7.5</v>
      </c>
      <c r="G12" s="48">
        <f>ROUNDUP((K4*D12)+(K5*D12*0.75)+(K6*(D12*2)),0)</f>
        <v>0</v>
      </c>
      <c r="H12" s="48">
        <f>G12</f>
        <v>0</v>
      </c>
      <c r="I12" s="107"/>
      <c r="J12" s="107"/>
      <c r="K12" s="49" t="s">
        <v>35</v>
      </c>
      <c r="L12" s="50">
        <f>ROUNDUP((K4*M12)+(K5*M12*0.75)+(K6*(M12*2)),2)</f>
        <v>0</v>
      </c>
      <c r="M12" s="46">
        <v>1</v>
      </c>
      <c r="N12" s="51">
        <f>ROUNDUP(M12*0.75,2)</f>
        <v>0.75</v>
      </c>
      <c r="O12" s="52" t="s">
        <v>37</v>
      </c>
      <c r="P12" s="71"/>
    </row>
    <row r="13" spans="1:17" ht="18.75" customHeight="1" x14ac:dyDescent="0.15">
      <c r="A13" s="90"/>
      <c r="B13" s="45"/>
      <c r="C13" s="45" t="s">
        <v>164</v>
      </c>
      <c r="D13" s="46">
        <v>3</v>
      </c>
      <c r="E13" s="47" t="s">
        <v>32</v>
      </c>
      <c r="F13" s="47">
        <f>ROUNDUP(D13*0.75,2)</f>
        <v>2.25</v>
      </c>
      <c r="G13" s="48">
        <f>ROUNDUP((K4*D13)+(K5*D13*0.75)+(K6*(D13*2)),0)</f>
        <v>0</v>
      </c>
      <c r="H13" s="48">
        <f>G13</f>
        <v>0</v>
      </c>
      <c r="I13" s="107"/>
      <c r="J13" s="107"/>
      <c r="K13" s="49"/>
      <c r="L13" s="50"/>
      <c r="M13" s="46"/>
      <c r="N13" s="51"/>
      <c r="O13" s="52" t="s">
        <v>34</v>
      </c>
      <c r="P13" s="71"/>
    </row>
    <row r="14" spans="1:17" ht="18.75" customHeight="1" x14ac:dyDescent="0.15">
      <c r="A14" s="90"/>
      <c r="B14" s="45"/>
      <c r="C14" s="45"/>
      <c r="D14" s="46"/>
      <c r="E14" s="47"/>
      <c r="F14" s="47"/>
      <c r="G14" s="48"/>
      <c r="H14" s="48"/>
      <c r="I14" s="107"/>
      <c r="J14" s="107"/>
      <c r="K14" s="49"/>
      <c r="L14" s="50"/>
      <c r="M14" s="46"/>
      <c r="N14" s="51"/>
      <c r="O14" s="52"/>
      <c r="P14" s="71"/>
    </row>
    <row r="15" spans="1:17" ht="18.75" customHeight="1" x14ac:dyDescent="0.15">
      <c r="A15" s="90"/>
      <c r="B15" s="53"/>
      <c r="C15" s="53"/>
      <c r="D15" s="54"/>
      <c r="E15" s="55"/>
      <c r="F15" s="55"/>
      <c r="G15" s="56"/>
      <c r="H15" s="56"/>
      <c r="I15" s="108"/>
      <c r="J15" s="108"/>
      <c r="K15" s="57"/>
      <c r="L15" s="58"/>
      <c r="M15" s="54"/>
      <c r="N15" s="59"/>
      <c r="O15" s="60"/>
      <c r="P15" s="72"/>
    </row>
    <row r="16" spans="1:17" ht="18.75" customHeight="1" x14ac:dyDescent="0.15">
      <c r="A16" s="90"/>
      <c r="B16" s="45" t="s">
        <v>110</v>
      </c>
      <c r="C16" s="45" t="s">
        <v>210</v>
      </c>
      <c r="D16" s="46">
        <v>40</v>
      </c>
      <c r="E16" s="47" t="s">
        <v>32</v>
      </c>
      <c r="F16" s="47">
        <f>ROUNDUP(D16*0.75,2)</f>
        <v>30</v>
      </c>
      <c r="G16" s="48">
        <f>ROUNDUP((K4*D16)+(K5*D16*0.75)+(K6*(D16*2)),0)</f>
        <v>0</v>
      </c>
      <c r="H16" s="48">
        <f>G16</f>
        <v>0</v>
      </c>
      <c r="I16" s="109" t="s">
        <v>218</v>
      </c>
      <c r="J16" s="110"/>
      <c r="K16" s="49" t="s">
        <v>35</v>
      </c>
      <c r="L16" s="50">
        <f>ROUNDUP((K4*M16)+(K5*M16*0.75)+(K6*(M16*2)),2)</f>
        <v>0</v>
      </c>
      <c r="M16" s="46">
        <v>0.3</v>
      </c>
      <c r="N16" s="51">
        <f>ROUNDUP(M16*0.75,2)</f>
        <v>0.23</v>
      </c>
      <c r="O16" s="52" t="s">
        <v>34</v>
      </c>
      <c r="P16" s="71"/>
    </row>
    <row r="17" spans="1:16" ht="18.75" customHeight="1" x14ac:dyDescent="0.15">
      <c r="A17" s="90"/>
      <c r="B17" s="45"/>
      <c r="C17" s="45" t="s">
        <v>112</v>
      </c>
      <c r="D17" s="46">
        <v>5</v>
      </c>
      <c r="E17" s="47" t="s">
        <v>32</v>
      </c>
      <c r="F17" s="47">
        <f>ROUNDUP(D17*0.75,2)</f>
        <v>3.75</v>
      </c>
      <c r="G17" s="48">
        <f>ROUNDUP((K4*D17)+(K5*D17*0.75)+(K6*(D17*2)),0)</f>
        <v>0</v>
      </c>
      <c r="H17" s="48">
        <f>G17</f>
        <v>0</v>
      </c>
      <c r="I17" s="107"/>
      <c r="J17" s="107"/>
      <c r="K17" s="49" t="s">
        <v>48</v>
      </c>
      <c r="L17" s="50">
        <f>ROUNDUP((K4*M17)+(K5*M17*0.75)+(K6*(M17*2)),2)</f>
        <v>0</v>
      </c>
      <c r="M17" s="46">
        <v>0.2</v>
      </c>
      <c r="N17" s="51">
        <f>ROUNDUP(M17*0.75,2)</f>
        <v>0.15</v>
      </c>
      <c r="O17" s="52" t="s">
        <v>34</v>
      </c>
      <c r="P17" s="71"/>
    </row>
    <row r="18" spans="1:16" ht="18.75" customHeight="1" x14ac:dyDescent="0.15">
      <c r="A18" s="90"/>
      <c r="B18" s="45"/>
      <c r="C18" s="45" t="s">
        <v>201</v>
      </c>
      <c r="D18" s="46">
        <v>5</v>
      </c>
      <c r="E18" s="47" t="s">
        <v>32</v>
      </c>
      <c r="F18" s="47">
        <f>ROUNDUP(D18*0.75,2)</f>
        <v>3.75</v>
      </c>
      <c r="G18" s="48">
        <f>ROUNDUP((K4*D18)+(K5*D18*0.75)+(K6*(D18*2)),0)</f>
        <v>0</v>
      </c>
      <c r="H18" s="48">
        <f>G18</f>
        <v>0</v>
      </c>
      <c r="I18" s="107"/>
      <c r="J18" s="107"/>
      <c r="K18" s="49" t="s">
        <v>97</v>
      </c>
      <c r="L18" s="50">
        <f>ROUNDUP((K4*M18)+(K5*M18*0.75)+(K6*(M18*2)),2)</f>
        <v>0</v>
      </c>
      <c r="M18" s="46">
        <v>2</v>
      </c>
      <c r="N18" s="51">
        <f>ROUNDUP(M18*0.75,2)</f>
        <v>1.5</v>
      </c>
      <c r="O18" s="52" t="s">
        <v>34</v>
      </c>
      <c r="P18" s="71"/>
    </row>
    <row r="19" spans="1:16" ht="18.75" customHeight="1" x14ac:dyDescent="0.15">
      <c r="A19" s="90"/>
      <c r="B19" s="45"/>
      <c r="C19" s="45"/>
      <c r="D19" s="46"/>
      <c r="E19" s="47"/>
      <c r="F19" s="47"/>
      <c r="G19" s="48"/>
      <c r="H19" s="48"/>
      <c r="I19" s="107"/>
      <c r="J19" s="107"/>
      <c r="K19" s="49" t="s">
        <v>31</v>
      </c>
      <c r="L19" s="50">
        <f>ROUNDUP((K4*M19)+(K5*M19*0.75)+(K6*(M19*2)),2)</f>
        <v>0</v>
      </c>
      <c r="M19" s="46">
        <v>2</v>
      </c>
      <c r="N19" s="51">
        <f>ROUNDUP(M19*0.75,2)</f>
        <v>1.5</v>
      </c>
      <c r="O19" s="52"/>
      <c r="P19" s="71"/>
    </row>
    <row r="20" spans="1:16" ht="18.75" customHeight="1" x14ac:dyDescent="0.15">
      <c r="A20" s="90"/>
      <c r="B20" s="45"/>
      <c r="C20" s="45"/>
      <c r="D20" s="46"/>
      <c r="E20" s="47"/>
      <c r="F20" s="47"/>
      <c r="G20" s="48"/>
      <c r="H20" s="48"/>
      <c r="I20" s="107"/>
      <c r="J20" s="107"/>
      <c r="K20" s="49"/>
      <c r="L20" s="50"/>
      <c r="M20" s="46"/>
      <c r="N20" s="51"/>
      <c r="O20" s="52"/>
      <c r="P20" s="71"/>
    </row>
    <row r="21" spans="1:16" ht="18.75" customHeight="1" x14ac:dyDescent="0.15">
      <c r="A21" s="90"/>
      <c r="B21" s="53"/>
      <c r="C21" s="53"/>
      <c r="D21" s="54"/>
      <c r="E21" s="55"/>
      <c r="F21" s="55"/>
      <c r="G21" s="56"/>
      <c r="H21" s="56"/>
      <c r="I21" s="108"/>
      <c r="J21" s="108"/>
      <c r="K21" s="57"/>
      <c r="L21" s="58"/>
      <c r="M21" s="54"/>
      <c r="N21" s="59"/>
      <c r="O21" s="60"/>
      <c r="P21" s="72"/>
    </row>
    <row r="22" spans="1:16" ht="18.75" customHeight="1" x14ac:dyDescent="0.15">
      <c r="A22" s="90"/>
      <c r="B22" s="45" t="s">
        <v>195</v>
      </c>
      <c r="C22" s="45" t="s">
        <v>196</v>
      </c>
      <c r="D22" s="46">
        <v>25</v>
      </c>
      <c r="E22" s="47" t="s">
        <v>32</v>
      </c>
      <c r="F22" s="47">
        <f>ROUNDUP(D22*0.75,2)</f>
        <v>18.75</v>
      </c>
      <c r="G22" s="48">
        <f>ROUNDUP((K4*D22)+(K5*D22*0.75)+(K6*(D22*2)),0)</f>
        <v>0</v>
      </c>
      <c r="H22" s="48">
        <f>G22</f>
        <v>0</v>
      </c>
      <c r="I22" s="109"/>
      <c r="J22" s="110"/>
      <c r="K22" s="49"/>
      <c r="L22" s="50"/>
      <c r="M22" s="46"/>
      <c r="N22" s="51"/>
      <c r="O22" s="52" t="s">
        <v>34</v>
      </c>
      <c r="P22" s="71"/>
    </row>
    <row r="23" spans="1:16" ht="18.75" customHeight="1" x14ac:dyDescent="0.15">
      <c r="A23" s="90"/>
      <c r="B23" s="45"/>
      <c r="C23" s="45"/>
      <c r="D23" s="46"/>
      <c r="E23" s="47"/>
      <c r="F23" s="47"/>
      <c r="G23" s="48"/>
      <c r="H23" s="48"/>
      <c r="I23" s="107"/>
      <c r="J23" s="107"/>
      <c r="K23" s="49"/>
      <c r="L23" s="50"/>
      <c r="M23" s="46"/>
      <c r="N23" s="51"/>
      <c r="O23" s="52"/>
      <c r="P23" s="71"/>
    </row>
    <row r="24" spans="1:16" ht="18.75" customHeight="1" thickBot="1" x14ac:dyDescent="0.2">
      <c r="A24" s="91"/>
      <c r="B24" s="62"/>
      <c r="C24" s="62"/>
      <c r="D24" s="63"/>
      <c r="E24" s="64"/>
      <c r="F24" s="64"/>
      <c r="G24" s="65"/>
      <c r="H24" s="65"/>
      <c r="I24" s="112"/>
      <c r="J24" s="112"/>
      <c r="K24" s="66"/>
      <c r="L24" s="67"/>
      <c r="M24" s="63"/>
      <c r="N24" s="68"/>
      <c r="O24" s="69"/>
      <c r="P24" s="73"/>
    </row>
  </sheetData>
  <mergeCells count="12">
    <mergeCell ref="A9:A24"/>
    <mergeCell ref="I8:J8"/>
    <mergeCell ref="K8:L8"/>
    <mergeCell ref="I9:J15"/>
    <mergeCell ref="I16:J21"/>
    <mergeCell ref="I22:J24"/>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35"/>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13" t="s">
        <v>242</v>
      </c>
      <c r="C5" s="113"/>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219</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220</v>
      </c>
      <c r="C9" s="37" t="s">
        <v>222</v>
      </c>
      <c r="D9" s="75">
        <v>0.5</v>
      </c>
      <c r="E9" s="39" t="s">
        <v>224</v>
      </c>
      <c r="F9" s="39">
        <f t="shared" ref="F9:F14" si="0">ROUNDUP(D9*0.75,2)</f>
        <v>0.38</v>
      </c>
      <c r="G9" s="40">
        <f>ROUNDUP((K4*D9)+(K5*D9*0.75)+(K6*(D9*2)),0)</f>
        <v>0</v>
      </c>
      <c r="H9" s="40">
        <f>G9</f>
        <v>0</v>
      </c>
      <c r="I9" s="105" t="s">
        <v>221</v>
      </c>
      <c r="J9" s="106"/>
      <c r="K9" s="41" t="s">
        <v>31</v>
      </c>
      <c r="L9" s="42">
        <f>ROUNDUP((K4*M9)+(K5*M9*0.75)+(K6*(M9*2)),2)</f>
        <v>0</v>
      </c>
      <c r="M9" s="38">
        <v>3</v>
      </c>
      <c r="N9" s="43">
        <f>ROUNDUP(M9*0.75,2)</f>
        <v>2.25</v>
      </c>
      <c r="O9" s="44" t="s">
        <v>223</v>
      </c>
      <c r="P9" s="70"/>
    </row>
    <row r="10" spans="1:17" ht="18.75" customHeight="1" x14ac:dyDescent="0.15">
      <c r="A10" s="90"/>
      <c r="B10" s="45"/>
      <c r="C10" s="45" t="s">
        <v>127</v>
      </c>
      <c r="D10" s="74">
        <v>0.16666666666666666</v>
      </c>
      <c r="E10" s="47" t="s">
        <v>117</v>
      </c>
      <c r="F10" s="47">
        <f t="shared" si="0"/>
        <v>0.13</v>
      </c>
      <c r="G10" s="48">
        <f>ROUNDUP((K4*D10)+(K5*D10*0.75)+(K6*(D10*2)),0)</f>
        <v>0</v>
      </c>
      <c r="H10" s="48">
        <f>G10</f>
        <v>0</v>
      </c>
      <c r="I10" s="107"/>
      <c r="J10" s="107"/>
      <c r="K10" s="49" t="s">
        <v>48</v>
      </c>
      <c r="L10" s="50">
        <f>ROUNDUP((K4*M10)+(K5*M10*0.75)+(K6*(M10*2)),2)</f>
        <v>0</v>
      </c>
      <c r="M10" s="46">
        <v>0.1</v>
      </c>
      <c r="N10" s="51">
        <f>ROUNDUP(M10*0.75,2)</f>
        <v>0.08</v>
      </c>
      <c r="O10" s="52" t="s">
        <v>128</v>
      </c>
      <c r="P10" s="71"/>
    </row>
    <row r="11" spans="1:17" ht="18.75" customHeight="1" x14ac:dyDescent="0.15">
      <c r="A11" s="90"/>
      <c r="B11" s="45"/>
      <c r="C11" s="45" t="s">
        <v>28</v>
      </c>
      <c r="D11" s="46">
        <v>30</v>
      </c>
      <c r="E11" s="47" t="s">
        <v>32</v>
      </c>
      <c r="F11" s="47">
        <f t="shared" si="0"/>
        <v>22.5</v>
      </c>
      <c r="G11" s="48">
        <f>ROUNDUP((K4*D11)+(K5*D11*0.75)+(K6*(D11*2)),0)</f>
        <v>0</v>
      </c>
      <c r="H11" s="48">
        <f>G11+(G11*6/100)</f>
        <v>0</v>
      </c>
      <c r="I11" s="107"/>
      <c r="J11" s="107"/>
      <c r="K11" s="49" t="s">
        <v>109</v>
      </c>
      <c r="L11" s="50">
        <f>ROUNDUP((K4*M11)+(K5*M11*0.75)+(K6*(M11*2)),2)</f>
        <v>0</v>
      </c>
      <c r="M11" s="46">
        <v>0.01</v>
      </c>
      <c r="N11" s="51">
        <f>ROUNDUP(M11*0.75,2)</f>
        <v>0.01</v>
      </c>
      <c r="O11" s="52"/>
      <c r="P11" s="71"/>
    </row>
    <row r="12" spans="1:17" ht="18.75" customHeight="1" x14ac:dyDescent="0.15">
      <c r="A12" s="90"/>
      <c r="B12" s="45"/>
      <c r="C12" s="45" t="s">
        <v>29</v>
      </c>
      <c r="D12" s="46">
        <v>10</v>
      </c>
      <c r="E12" s="47" t="s">
        <v>32</v>
      </c>
      <c r="F12" s="47">
        <f t="shared" si="0"/>
        <v>7.5</v>
      </c>
      <c r="G12" s="48">
        <f>ROUNDUP((K4*D12)+(K5*D12*0.75)+(K6*(D12*2)),0)</f>
        <v>0</v>
      </c>
      <c r="H12" s="48">
        <f>G12+(G12*3/100)</f>
        <v>0</v>
      </c>
      <c r="I12" s="107"/>
      <c r="J12" s="107"/>
      <c r="K12" s="49" t="s">
        <v>175</v>
      </c>
      <c r="L12" s="50">
        <f>ROUNDUP((K4*M12)+(K5*M12*0.75)+(K6*(M12*2)),2)</f>
        <v>0</v>
      </c>
      <c r="M12" s="46">
        <v>10</v>
      </c>
      <c r="N12" s="51">
        <f>ROUNDUP(M12*0.75,2)</f>
        <v>7.5</v>
      </c>
      <c r="O12" s="52"/>
      <c r="P12" s="71" t="s">
        <v>34</v>
      </c>
    </row>
    <row r="13" spans="1:17" ht="18.75" customHeight="1" x14ac:dyDescent="0.15">
      <c r="A13" s="90"/>
      <c r="B13" s="45"/>
      <c r="C13" s="45" t="s">
        <v>61</v>
      </c>
      <c r="D13" s="46">
        <v>40</v>
      </c>
      <c r="E13" s="47" t="s">
        <v>32</v>
      </c>
      <c r="F13" s="47">
        <f t="shared" si="0"/>
        <v>30</v>
      </c>
      <c r="G13" s="48">
        <f>ROUNDUP((K4*D13)+(K5*D13*0.75)+(K6*(D13*2)),0)</f>
        <v>0</v>
      </c>
      <c r="H13" s="48">
        <f>G13+(G13*15/100)</f>
        <v>0</v>
      </c>
      <c r="I13" s="107"/>
      <c r="J13" s="107"/>
      <c r="K13" s="49"/>
      <c r="L13" s="50"/>
      <c r="M13" s="46"/>
      <c r="N13" s="51"/>
      <c r="O13" s="52"/>
      <c r="P13" s="71"/>
    </row>
    <row r="14" spans="1:17" ht="18.75" customHeight="1" x14ac:dyDescent="0.15">
      <c r="A14" s="90"/>
      <c r="B14" s="45"/>
      <c r="C14" s="45" t="s">
        <v>54</v>
      </c>
      <c r="D14" s="46">
        <v>0.5</v>
      </c>
      <c r="E14" s="47" t="s">
        <v>32</v>
      </c>
      <c r="F14" s="47">
        <f t="shared" si="0"/>
        <v>0.38</v>
      </c>
      <c r="G14" s="48">
        <f>ROUNDUP((K4*D14)+(K5*D14*0.75)+(K6*(D14*2)),0)</f>
        <v>0</v>
      </c>
      <c r="H14" s="48">
        <f>G14</f>
        <v>0</v>
      </c>
      <c r="I14" s="107"/>
      <c r="J14" s="107"/>
      <c r="K14" s="49"/>
      <c r="L14" s="50"/>
      <c r="M14" s="46"/>
      <c r="N14" s="51"/>
      <c r="O14" s="52" t="s">
        <v>34</v>
      </c>
      <c r="P14" s="71"/>
    </row>
    <row r="15" spans="1:17" ht="18.75" customHeight="1" x14ac:dyDescent="0.15">
      <c r="A15" s="90"/>
      <c r="B15" s="45"/>
      <c r="C15" s="45"/>
      <c r="D15" s="46"/>
      <c r="E15" s="47"/>
      <c r="F15" s="47"/>
      <c r="G15" s="48"/>
      <c r="H15" s="48"/>
      <c r="I15" s="107"/>
      <c r="J15" s="107"/>
      <c r="K15" s="49"/>
      <c r="L15" s="50"/>
      <c r="M15" s="46"/>
      <c r="N15" s="51"/>
      <c r="O15" s="52"/>
      <c r="P15" s="71"/>
    </row>
    <row r="16" spans="1:17" ht="18.75" customHeight="1" x14ac:dyDescent="0.15">
      <c r="A16" s="90"/>
      <c r="B16" s="53"/>
      <c r="C16" s="53"/>
      <c r="D16" s="54"/>
      <c r="E16" s="55"/>
      <c r="F16" s="55"/>
      <c r="G16" s="56"/>
      <c r="H16" s="56"/>
      <c r="I16" s="108"/>
      <c r="J16" s="108"/>
      <c r="K16" s="57"/>
      <c r="L16" s="58"/>
      <c r="M16" s="54"/>
      <c r="N16" s="59"/>
      <c r="O16" s="60"/>
      <c r="P16" s="72"/>
    </row>
    <row r="17" spans="1:16" ht="18.75" customHeight="1" x14ac:dyDescent="0.15">
      <c r="A17" s="90"/>
      <c r="B17" s="45" t="s">
        <v>225</v>
      </c>
      <c r="C17" s="45" t="s">
        <v>126</v>
      </c>
      <c r="D17" s="46">
        <v>1</v>
      </c>
      <c r="E17" s="47" t="s">
        <v>117</v>
      </c>
      <c r="F17" s="47">
        <f>ROUNDUP(D17*0.75,2)</f>
        <v>0.75</v>
      </c>
      <c r="G17" s="48">
        <f>ROUNDUP((K4*D17)+(K5*D17*0.75)+(K6*(D17*2)),0)</f>
        <v>0</v>
      </c>
      <c r="H17" s="48">
        <f>G17</f>
        <v>0</v>
      </c>
      <c r="I17" s="111" t="s">
        <v>226</v>
      </c>
      <c r="J17" s="110"/>
      <c r="K17" s="49" t="s">
        <v>31</v>
      </c>
      <c r="L17" s="50">
        <f>ROUNDUP((K4*M17)+(K5*M17*0.75)+(K6*(M17*2)),2)</f>
        <v>0</v>
      </c>
      <c r="M17" s="46">
        <v>3</v>
      </c>
      <c r="N17" s="51">
        <f>ROUNDUP(M17*0.75,2)</f>
        <v>2.25</v>
      </c>
      <c r="O17" s="52" t="s">
        <v>37</v>
      </c>
      <c r="P17" s="71"/>
    </row>
    <row r="18" spans="1:16" ht="18.75" customHeight="1" x14ac:dyDescent="0.15">
      <c r="A18" s="90"/>
      <c r="B18" s="45"/>
      <c r="C18" s="45" t="s">
        <v>143</v>
      </c>
      <c r="D18" s="46">
        <v>10</v>
      </c>
      <c r="E18" s="47" t="s">
        <v>32</v>
      </c>
      <c r="F18" s="47">
        <f>ROUNDUP(D18*0.75,2)</f>
        <v>7.5</v>
      </c>
      <c r="G18" s="48">
        <f>ROUNDUP((K4*D18)+(K5*D18*0.75)+(K6*(D18*2)),0)</f>
        <v>0</v>
      </c>
      <c r="H18" s="48">
        <f>G18</f>
        <v>0</v>
      </c>
      <c r="I18" s="107"/>
      <c r="J18" s="107"/>
      <c r="K18" s="49"/>
      <c r="L18" s="50"/>
      <c r="M18" s="46"/>
      <c r="N18" s="51"/>
      <c r="O18" s="52" t="s">
        <v>144</v>
      </c>
      <c r="P18" s="71"/>
    </row>
    <row r="19" spans="1:16" ht="18.75" customHeight="1" x14ac:dyDescent="0.15">
      <c r="A19" s="90"/>
      <c r="B19" s="45"/>
      <c r="C19" s="45" t="s">
        <v>50</v>
      </c>
      <c r="D19" s="46">
        <v>8</v>
      </c>
      <c r="E19" s="47" t="s">
        <v>52</v>
      </c>
      <c r="F19" s="47">
        <f>ROUNDUP(D19*0.75,2)</f>
        <v>6</v>
      </c>
      <c r="G19" s="48">
        <f>ROUNDUP((K4*D19)+(K5*D19*0.75)+(K6*(D19*2)),0)</f>
        <v>0</v>
      </c>
      <c r="H19" s="48">
        <f>G19</f>
        <v>0</v>
      </c>
      <c r="I19" s="107"/>
      <c r="J19" s="107"/>
      <c r="K19" s="49"/>
      <c r="L19" s="50"/>
      <c r="M19" s="46"/>
      <c r="N19" s="51"/>
      <c r="O19" s="52" t="s">
        <v>51</v>
      </c>
      <c r="P19" s="71"/>
    </row>
    <row r="20" spans="1:16" ht="18.75" customHeight="1" x14ac:dyDescent="0.15">
      <c r="A20" s="90"/>
      <c r="B20" s="45"/>
      <c r="C20" s="45"/>
      <c r="D20" s="46"/>
      <c r="E20" s="47"/>
      <c r="F20" s="47"/>
      <c r="G20" s="48"/>
      <c r="H20" s="48"/>
      <c r="I20" s="107"/>
      <c r="J20" s="107"/>
      <c r="K20" s="49"/>
      <c r="L20" s="50"/>
      <c r="M20" s="46"/>
      <c r="N20" s="51"/>
      <c r="O20" s="52"/>
      <c r="P20" s="71"/>
    </row>
    <row r="21" spans="1:16" ht="18.75" customHeight="1" x14ac:dyDescent="0.15">
      <c r="A21" s="90"/>
      <c r="B21" s="45"/>
      <c r="C21" s="45"/>
      <c r="D21" s="46"/>
      <c r="E21" s="47"/>
      <c r="F21" s="47"/>
      <c r="G21" s="48"/>
      <c r="H21" s="48"/>
      <c r="I21" s="107"/>
      <c r="J21" s="107"/>
      <c r="K21" s="49"/>
      <c r="L21" s="50"/>
      <c r="M21" s="46"/>
      <c r="N21" s="51"/>
      <c r="O21" s="52"/>
      <c r="P21" s="71"/>
    </row>
    <row r="22" spans="1:16" ht="18.75" customHeight="1" x14ac:dyDescent="0.15">
      <c r="A22" s="90"/>
      <c r="B22" s="45"/>
      <c r="C22" s="45"/>
      <c r="D22" s="46"/>
      <c r="E22" s="47"/>
      <c r="F22" s="47"/>
      <c r="G22" s="48"/>
      <c r="H22" s="48"/>
      <c r="I22" s="107"/>
      <c r="J22" s="107"/>
      <c r="K22" s="49"/>
      <c r="L22" s="50"/>
      <c r="M22" s="46"/>
      <c r="N22" s="51"/>
      <c r="O22" s="52"/>
      <c r="P22" s="71"/>
    </row>
    <row r="23" spans="1:16" ht="18.75" customHeight="1" x14ac:dyDescent="0.15">
      <c r="A23" s="90"/>
      <c r="B23" s="45"/>
      <c r="C23" s="45"/>
      <c r="D23" s="46"/>
      <c r="E23" s="47"/>
      <c r="F23" s="47"/>
      <c r="G23" s="48"/>
      <c r="H23" s="48"/>
      <c r="I23" s="107"/>
      <c r="J23" s="107"/>
      <c r="K23" s="49"/>
      <c r="L23" s="50"/>
      <c r="M23" s="46"/>
      <c r="N23" s="51"/>
      <c r="O23" s="52"/>
      <c r="P23" s="71"/>
    </row>
    <row r="24" spans="1:16" ht="18.75" customHeight="1" x14ac:dyDescent="0.15">
      <c r="A24" s="90"/>
      <c r="B24" s="45"/>
      <c r="C24" s="45"/>
      <c r="D24" s="46"/>
      <c r="E24" s="47"/>
      <c r="F24" s="47"/>
      <c r="G24" s="48"/>
      <c r="H24" s="48"/>
      <c r="I24" s="107"/>
      <c r="J24" s="107"/>
      <c r="K24" s="49"/>
      <c r="L24" s="50"/>
      <c r="M24" s="46"/>
      <c r="N24" s="51"/>
      <c r="O24" s="52"/>
      <c r="P24" s="71"/>
    </row>
    <row r="25" spans="1:16" ht="18.75" customHeight="1" x14ac:dyDescent="0.15">
      <c r="A25" s="90"/>
      <c r="B25" s="53"/>
      <c r="C25" s="53"/>
      <c r="D25" s="54"/>
      <c r="E25" s="55"/>
      <c r="F25" s="55"/>
      <c r="G25" s="56"/>
      <c r="H25" s="56"/>
      <c r="I25" s="108"/>
      <c r="J25" s="108"/>
      <c r="K25" s="57"/>
      <c r="L25" s="58"/>
      <c r="M25" s="54"/>
      <c r="N25" s="59"/>
      <c r="O25" s="60"/>
      <c r="P25" s="72"/>
    </row>
    <row r="26" spans="1:16" ht="18.75" customHeight="1" x14ac:dyDescent="0.15">
      <c r="A26" s="90"/>
      <c r="B26" s="45" t="s">
        <v>227</v>
      </c>
      <c r="C26" s="45" t="s">
        <v>66</v>
      </c>
      <c r="D26" s="46">
        <v>10</v>
      </c>
      <c r="E26" s="47" t="s">
        <v>32</v>
      </c>
      <c r="F26" s="47">
        <f>ROUNDUP(D26*0.75,2)</f>
        <v>7.5</v>
      </c>
      <c r="G26" s="48">
        <f>ROUNDUP((K4*D26)+(K5*D26*0.75)+(K6*(D26*2)),0)</f>
        <v>0</v>
      </c>
      <c r="H26" s="48">
        <f>G26+(G26*2/100)</f>
        <v>0</v>
      </c>
      <c r="I26" s="111" t="s">
        <v>228</v>
      </c>
      <c r="J26" s="110"/>
      <c r="K26" s="49" t="s">
        <v>48</v>
      </c>
      <c r="L26" s="50">
        <f>ROUNDUP((K4*M26)+(K5*M26*0.75)+(K6*(M26*2)),2)</f>
        <v>0</v>
      </c>
      <c r="M26" s="46">
        <v>0.1</v>
      </c>
      <c r="N26" s="51">
        <f>ROUNDUP(M26*0.75,2)</f>
        <v>0.08</v>
      </c>
      <c r="O26" s="52"/>
      <c r="P26" s="71"/>
    </row>
    <row r="27" spans="1:16" ht="18.75" customHeight="1" x14ac:dyDescent="0.15">
      <c r="A27" s="90"/>
      <c r="B27" s="45"/>
      <c r="C27" s="45"/>
      <c r="D27" s="46"/>
      <c r="E27" s="47"/>
      <c r="F27" s="47"/>
      <c r="G27" s="48"/>
      <c r="H27" s="48"/>
      <c r="I27" s="107"/>
      <c r="J27" s="107"/>
      <c r="K27" s="49"/>
      <c r="L27" s="50"/>
      <c r="M27" s="46"/>
      <c r="N27" s="51"/>
      <c r="O27" s="52"/>
      <c r="P27" s="71"/>
    </row>
    <row r="28" spans="1:16" ht="18.75" customHeight="1" x14ac:dyDescent="0.15">
      <c r="A28" s="90"/>
      <c r="B28" s="45"/>
      <c r="C28" s="45"/>
      <c r="D28" s="46"/>
      <c r="E28" s="47"/>
      <c r="F28" s="47"/>
      <c r="G28" s="48"/>
      <c r="H28" s="48"/>
      <c r="I28" s="107"/>
      <c r="J28" s="107"/>
      <c r="K28" s="49"/>
      <c r="L28" s="50"/>
      <c r="M28" s="46"/>
      <c r="N28" s="51"/>
      <c r="O28" s="52"/>
      <c r="P28" s="71"/>
    </row>
    <row r="29" spans="1:16" ht="18.75" customHeight="1" x14ac:dyDescent="0.15">
      <c r="A29" s="90"/>
      <c r="B29" s="53"/>
      <c r="C29" s="53"/>
      <c r="D29" s="54"/>
      <c r="E29" s="55"/>
      <c r="F29" s="55"/>
      <c r="G29" s="56"/>
      <c r="H29" s="56"/>
      <c r="I29" s="108"/>
      <c r="J29" s="108"/>
      <c r="K29" s="57"/>
      <c r="L29" s="58"/>
      <c r="M29" s="54"/>
      <c r="N29" s="59"/>
      <c r="O29" s="60"/>
      <c r="P29" s="72"/>
    </row>
    <row r="30" spans="1:16" ht="18.75" customHeight="1" x14ac:dyDescent="0.15">
      <c r="A30" s="90"/>
      <c r="B30" s="45" t="s">
        <v>229</v>
      </c>
      <c r="C30" s="45" t="s">
        <v>231</v>
      </c>
      <c r="D30" s="74">
        <v>0.2</v>
      </c>
      <c r="E30" s="47" t="s">
        <v>117</v>
      </c>
      <c r="F30" s="47">
        <f>ROUNDUP(D30*0.75,2)</f>
        <v>0.15</v>
      </c>
      <c r="G30" s="48">
        <f>ROUNDUP((K4*D30)+(K5*D30*0.75)+(K6*(D30*2)),0)</f>
        <v>0</v>
      </c>
      <c r="H30" s="48">
        <f>G30</f>
        <v>0</v>
      </c>
      <c r="I30" s="111" t="s">
        <v>230</v>
      </c>
      <c r="J30" s="110"/>
      <c r="K30" s="49" t="s">
        <v>63</v>
      </c>
      <c r="L30" s="50">
        <f>ROUNDUP((K4*M30)+(K5*M30*0.75)+(K6*(M30*2)),2)</f>
        <v>0</v>
      </c>
      <c r="M30" s="46">
        <v>2</v>
      </c>
      <c r="N30" s="51">
        <f>ROUNDUP(M30*0.75,2)</f>
        <v>1.5</v>
      </c>
      <c r="O30" s="52"/>
      <c r="P30" s="71" t="s">
        <v>51</v>
      </c>
    </row>
    <row r="31" spans="1:16" ht="18.75" customHeight="1" x14ac:dyDescent="0.15">
      <c r="A31" s="90"/>
      <c r="B31" s="45"/>
      <c r="C31" s="45"/>
      <c r="D31" s="46"/>
      <c r="E31" s="47"/>
      <c r="F31" s="47"/>
      <c r="G31" s="48"/>
      <c r="H31" s="48"/>
      <c r="I31" s="107"/>
      <c r="J31" s="107"/>
      <c r="K31" s="49" t="s">
        <v>36</v>
      </c>
      <c r="L31" s="50">
        <f>ROUNDUP((K4*M31)+(K5*M31*0.75)+(K6*(M31*2)),2)</f>
        <v>0</v>
      </c>
      <c r="M31" s="46">
        <v>0.5</v>
      </c>
      <c r="N31" s="51">
        <f>ROUNDUP(M31*0.75,2)</f>
        <v>0.38</v>
      </c>
      <c r="O31" s="52"/>
      <c r="P31" s="71" t="s">
        <v>37</v>
      </c>
    </row>
    <row r="32" spans="1:16" ht="18.75" customHeight="1" x14ac:dyDescent="0.15">
      <c r="A32" s="90"/>
      <c r="B32" s="45"/>
      <c r="C32" s="45"/>
      <c r="D32" s="46"/>
      <c r="E32" s="47"/>
      <c r="F32" s="47"/>
      <c r="G32" s="48"/>
      <c r="H32" s="48"/>
      <c r="I32" s="107"/>
      <c r="J32" s="107"/>
      <c r="K32" s="49"/>
      <c r="L32" s="50"/>
      <c r="M32" s="46"/>
      <c r="N32" s="51"/>
      <c r="O32" s="52"/>
      <c r="P32" s="71"/>
    </row>
    <row r="33" spans="1:16" ht="18.75" customHeight="1" x14ac:dyDescent="0.15">
      <c r="A33" s="90"/>
      <c r="B33" s="45"/>
      <c r="C33" s="45"/>
      <c r="D33" s="46"/>
      <c r="E33" s="47"/>
      <c r="F33" s="47"/>
      <c r="G33" s="48"/>
      <c r="H33" s="48"/>
      <c r="I33" s="107"/>
      <c r="J33" s="107"/>
      <c r="K33" s="49"/>
      <c r="L33" s="50"/>
      <c r="M33" s="46"/>
      <c r="N33" s="51"/>
      <c r="O33" s="52"/>
      <c r="P33" s="71"/>
    </row>
    <row r="34" spans="1:16" ht="18.75" customHeight="1" x14ac:dyDescent="0.15">
      <c r="A34" s="90"/>
      <c r="B34" s="45"/>
      <c r="C34" s="45"/>
      <c r="D34" s="46"/>
      <c r="E34" s="47"/>
      <c r="F34" s="47"/>
      <c r="G34" s="48"/>
      <c r="H34" s="48"/>
      <c r="I34" s="107"/>
      <c r="J34" s="107"/>
      <c r="K34" s="49"/>
      <c r="L34" s="50"/>
      <c r="M34" s="46"/>
      <c r="N34" s="51"/>
      <c r="O34" s="52"/>
      <c r="P34" s="71"/>
    </row>
    <row r="35" spans="1:16" ht="18.75" customHeight="1" thickBot="1" x14ac:dyDescent="0.2">
      <c r="A35" s="91"/>
      <c r="B35" s="62"/>
      <c r="C35" s="62"/>
      <c r="D35" s="63"/>
      <c r="E35" s="64"/>
      <c r="F35" s="64"/>
      <c r="G35" s="65"/>
      <c r="H35" s="65"/>
      <c r="I35" s="112"/>
      <c r="J35" s="112"/>
      <c r="K35" s="66"/>
      <c r="L35" s="67"/>
      <c r="M35" s="63"/>
      <c r="N35" s="68"/>
      <c r="O35" s="69"/>
      <c r="P35" s="73"/>
    </row>
  </sheetData>
  <mergeCells count="14">
    <mergeCell ref="A9:A35"/>
    <mergeCell ref="I26:J29"/>
    <mergeCell ref="I30:J35"/>
    <mergeCell ref="B5:C5"/>
    <mergeCell ref="A1:B1"/>
    <mergeCell ref="C1:K1"/>
    <mergeCell ref="K2:M2"/>
    <mergeCell ref="O6:P6"/>
    <mergeCell ref="O7:P7"/>
    <mergeCell ref="K8:L8"/>
    <mergeCell ref="I9:J16"/>
    <mergeCell ref="I17:J25"/>
    <mergeCell ref="A7:E7"/>
    <mergeCell ref="I8:J8"/>
  </mergeCells>
  <phoneticPr fontId="3"/>
  <printOptions horizontalCentered="1" verticalCentered="1"/>
  <pageMargins left="0.39370078740157483" right="0.39370078740157483" top="0.39370078740157483" bottom="0.39370078740157483" header="0" footer="0"/>
  <pageSetup paperSize="12" scale="5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Q28"/>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232</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148</v>
      </c>
      <c r="C9" s="37" t="s">
        <v>150</v>
      </c>
      <c r="D9" s="38">
        <v>40</v>
      </c>
      <c r="E9" s="39" t="s">
        <v>32</v>
      </c>
      <c r="F9" s="39">
        <f t="shared" ref="F9:F14" si="0">ROUNDUP(D9*0.75,2)</f>
        <v>30</v>
      </c>
      <c r="G9" s="40">
        <f>ROUNDUP((K4*D9)+(K5*D9*0.75)+(K6*(D9*2)),0)</f>
        <v>0</v>
      </c>
      <c r="H9" s="40">
        <f>G9</f>
        <v>0</v>
      </c>
      <c r="I9" s="105" t="s">
        <v>149</v>
      </c>
      <c r="J9" s="106"/>
      <c r="K9" s="41" t="s">
        <v>43</v>
      </c>
      <c r="L9" s="42">
        <f>ROUNDUP((K4*M9)+(K5*M9*0.75)+(K6*(M9*2)),2)</f>
        <v>0</v>
      </c>
      <c r="M9" s="38">
        <v>100</v>
      </c>
      <c r="N9" s="43">
        <f t="shared" ref="N9:N16" si="1">ROUNDUP(M9*0.75,2)</f>
        <v>75</v>
      </c>
      <c r="O9" s="44" t="s">
        <v>151</v>
      </c>
      <c r="P9" s="70"/>
    </row>
    <row r="10" spans="1:17" ht="18.75" customHeight="1" x14ac:dyDescent="0.15">
      <c r="A10" s="90"/>
      <c r="B10" s="45"/>
      <c r="C10" s="45" t="s">
        <v>122</v>
      </c>
      <c r="D10" s="46">
        <v>5</v>
      </c>
      <c r="E10" s="47" t="s">
        <v>32</v>
      </c>
      <c r="F10" s="47">
        <f t="shared" si="0"/>
        <v>3.75</v>
      </c>
      <c r="G10" s="48">
        <f>ROUNDUP((K4*D10)+(K5*D10*0.75)+(K6*(D10*2)),0)</f>
        <v>0</v>
      </c>
      <c r="H10" s="48">
        <f>G10</f>
        <v>0</v>
      </c>
      <c r="I10" s="107"/>
      <c r="J10" s="107"/>
      <c r="K10" s="49" t="s">
        <v>36</v>
      </c>
      <c r="L10" s="50">
        <f>ROUNDUP((K4*M10)+(K5*M10*0.75)+(K6*(M10*2)),2)</f>
        <v>0</v>
      </c>
      <c r="M10" s="46">
        <v>3.5</v>
      </c>
      <c r="N10" s="51">
        <f t="shared" si="1"/>
        <v>2.63</v>
      </c>
      <c r="O10" s="52" t="s">
        <v>34</v>
      </c>
      <c r="P10" s="71" t="s">
        <v>37</v>
      </c>
    </row>
    <row r="11" spans="1:17" ht="18.75" customHeight="1" x14ac:dyDescent="0.15">
      <c r="A11" s="90"/>
      <c r="B11" s="45"/>
      <c r="C11" s="45" t="s">
        <v>88</v>
      </c>
      <c r="D11" s="46">
        <v>30</v>
      </c>
      <c r="E11" s="47" t="s">
        <v>32</v>
      </c>
      <c r="F11" s="47">
        <f t="shared" si="0"/>
        <v>22.5</v>
      </c>
      <c r="G11" s="48">
        <f>ROUNDUP((K4*D11)+(K5*D11*0.75)+(K6*(D11*2)),0)</f>
        <v>0</v>
      </c>
      <c r="H11" s="48">
        <f>G11+(G11*10/100)</f>
        <v>0</v>
      </c>
      <c r="I11" s="107"/>
      <c r="J11" s="107"/>
      <c r="K11" s="49" t="s">
        <v>39</v>
      </c>
      <c r="L11" s="50">
        <f>ROUNDUP((K4*M11)+(K5*M11*0.75)+(K6*(M11*2)),2)</f>
        <v>0</v>
      </c>
      <c r="M11" s="46">
        <v>1</v>
      </c>
      <c r="N11" s="51">
        <f t="shared" si="1"/>
        <v>0.75</v>
      </c>
      <c r="O11" s="52"/>
      <c r="P11" s="71"/>
    </row>
    <row r="12" spans="1:17" ht="18.75" customHeight="1" x14ac:dyDescent="0.15">
      <c r="A12" s="90"/>
      <c r="B12" s="45"/>
      <c r="C12" s="45" t="s">
        <v>66</v>
      </c>
      <c r="D12" s="46">
        <v>10</v>
      </c>
      <c r="E12" s="47" t="s">
        <v>32</v>
      </c>
      <c r="F12" s="47">
        <f t="shared" si="0"/>
        <v>7.5</v>
      </c>
      <c r="G12" s="48">
        <f>ROUNDUP((K4*D12)+(K5*D12*0.75)+(K6*(D12*2)),0)</f>
        <v>0</v>
      </c>
      <c r="H12" s="48">
        <f>G12+(G12*2/100)</f>
        <v>0</v>
      </c>
      <c r="I12" s="107"/>
      <c r="J12" s="107"/>
      <c r="K12" s="49" t="s">
        <v>35</v>
      </c>
      <c r="L12" s="50">
        <f>ROUNDUP((K4*M12)+(K5*M12*0.75)+(K6*(M12*2)),2)</f>
        <v>0</v>
      </c>
      <c r="M12" s="46">
        <v>1.5</v>
      </c>
      <c r="N12" s="51">
        <f t="shared" si="1"/>
        <v>1.1300000000000001</v>
      </c>
      <c r="O12" s="52"/>
      <c r="P12" s="71"/>
    </row>
    <row r="13" spans="1:17" ht="18.75" customHeight="1" x14ac:dyDescent="0.15">
      <c r="A13" s="90"/>
      <c r="B13" s="45"/>
      <c r="C13" s="45" t="s">
        <v>152</v>
      </c>
      <c r="D13" s="46">
        <v>5</v>
      </c>
      <c r="E13" s="47" t="s">
        <v>32</v>
      </c>
      <c r="F13" s="47">
        <f t="shared" si="0"/>
        <v>3.75</v>
      </c>
      <c r="G13" s="48">
        <f>ROUNDUP((K4*D13)+(K5*D13*0.75)+(K6*(D13*2)),0)</f>
        <v>0</v>
      </c>
      <c r="H13" s="48">
        <f>G13</f>
        <v>0</v>
      </c>
      <c r="I13" s="107"/>
      <c r="J13" s="107"/>
      <c r="K13" s="49" t="s">
        <v>38</v>
      </c>
      <c r="L13" s="50">
        <f>ROUNDUP((K4*M13)+(K5*M13*0.75)+(K6*(M13*2)),2)</f>
        <v>0</v>
      </c>
      <c r="M13" s="46">
        <v>3</v>
      </c>
      <c r="N13" s="51">
        <f t="shared" si="1"/>
        <v>2.25</v>
      </c>
      <c r="O13" s="52" t="s">
        <v>37</v>
      </c>
      <c r="P13" s="71"/>
    </row>
    <row r="14" spans="1:17" ht="18.75" customHeight="1" x14ac:dyDescent="0.15">
      <c r="A14" s="90"/>
      <c r="B14" s="45"/>
      <c r="C14" s="45" t="s">
        <v>69</v>
      </c>
      <c r="D14" s="74">
        <v>0.5</v>
      </c>
      <c r="E14" s="47" t="s">
        <v>60</v>
      </c>
      <c r="F14" s="47">
        <f t="shared" si="0"/>
        <v>0.38</v>
      </c>
      <c r="G14" s="48">
        <f>ROUNDUP((K4*D14)+(K5*D14*0.75)+(K6*(D14*2)),0)</f>
        <v>0</v>
      </c>
      <c r="H14" s="48">
        <f>G14</f>
        <v>0</v>
      </c>
      <c r="I14" s="107"/>
      <c r="J14" s="107"/>
      <c r="K14" s="49" t="s">
        <v>43</v>
      </c>
      <c r="L14" s="50">
        <f>ROUNDUP((K4*M14)+(K5*M14*0.75)+(K6*(M14*2)),2)</f>
        <v>0</v>
      </c>
      <c r="M14" s="46">
        <v>10</v>
      </c>
      <c r="N14" s="51">
        <f t="shared" si="1"/>
        <v>7.5</v>
      </c>
      <c r="O14" s="52" t="s">
        <v>70</v>
      </c>
      <c r="P14" s="71"/>
    </row>
    <row r="15" spans="1:17" ht="18.75" customHeight="1" x14ac:dyDescent="0.15">
      <c r="A15" s="90"/>
      <c r="B15" s="45"/>
      <c r="C15" s="45"/>
      <c r="D15" s="46"/>
      <c r="E15" s="47"/>
      <c r="F15" s="47"/>
      <c r="G15" s="48"/>
      <c r="H15" s="48"/>
      <c r="I15" s="107"/>
      <c r="J15" s="107"/>
      <c r="K15" s="49" t="s">
        <v>35</v>
      </c>
      <c r="L15" s="50">
        <f>ROUNDUP((K4*M15)+(K5*M15*0.75)+(K6*(M15*2)),2)</f>
        <v>0</v>
      </c>
      <c r="M15" s="46">
        <v>0.5</v>
      </c>
      <c r="N15" s="51">
        <f t="shared" si="1"/>
        <v>0.38</v>
      </c>
      <c r="O15" s="52"/>
      <c r="P15" s="71"/>
    </row>
    <row r="16" spans="1:17" ht="18.75" customHeight="1" x14ac:dyDescent="0.15">
      <c r="A16" s="90"/>
      <c r="B16" s="45"/>
      <c r="C16" s="45"/>
      <c r="D16" s="46"/>
      <c r="E16" s="47"/>
      <c r="F16" s="47"/>
      <c r="G16" s="48"/>
      <c r="H16" s="48"/>
      <c r="I16" s="107"/>
      <c r="J16" s="107"/>
      <c r="K16" s="49" t="s">
        <v>36</v>
      </c>
      <c r="L16" s="50">
        <f>ROUNDUP((K4*M16)+(K5*M16*0.75)+(K6*(M16*2)),2)</f>
        <v>0</v>
      </c>
      <c r="M16" s="46">
        <v>0.5</v>
      </c>
      <c r="N16" s="51">
        <f t="shared" si="1"/>
        <v>0.38</v>
      </c>
      <c r="O16" s="52"/>
      <c r="P16" s="71" t="s">
        <v>37</v>
      </c>
    </row>
    <row r="17" spans="1:16" ht="18.75" customHeight="1" x14ac:dyDescent="0.15">
      <c r="A17" s="90"/>
      <c r="B17" s="45"/>
      <c r="C17" s="45"/>
      <c r="D17" s="46"/>
      <c r="E17" s="47"/>
      <c r="F17" s="47"/>
      <c r="G17" s="48"/>
      <c r="H17" s="48"/>
      <c r="I17" s="107"/>
      <c r="J17" s="107"/>
      <c r="K17" s="49"/>
      <c r="L17" s="50"/>
      <c r="M17" s="46"/>
      <c r="N17" s="51"/>
      <c r="O17" s="52"/>
      <c r="P17" s="71"/>
    </row>
    <row r="18" spans="1:16" ht="18.75" customHeight="1" x14ac:dyDescent="0.15">
      <c r="A18" s="90"/>
      <c r="B18" s="53"/>
      <c r="C18" s="53"/>
      <c r="D18" s="54"/>
      <c r="E18" s="55"/>
      <c r="F18" s="55"/>
      <c r="G18" s="56"/>
      <c r="H18" s="56"/>
      <c r="I18" s="108"/>
      <c r="J18" s="108"/>
      <c r="K18" s="57"/>
      <c r="L18" s="58"/>
      <c r="M18" s="54"/>
      <c r="N18" s="59"/>
      <c r="O18" s="60"/>
      <c r="P18" s="72"/>
    </row>
    <row r="19" spans="1:16" ht="18.75" customHeight="1" x14ac:dyDescent="0.15">
      <c r="A19" s="90"/>
      <c r="B19" s="45" t="s">
        <v>153</v>
      </c>
      <c r="C19" s="45" t="s">
        <v>27</v>
      </c>
      <c r="D19" s="46">
        <v>10</v>
      </c>
      <c r="E19" s="47" t="s">
        <v>32</v>
      </c>
      <c r="F19" s="47">
        <f>ROUNDUP(D19*0.75,2)</f>
        <v>7.5</v>
      </c>
      <c r="G19" s="48">
        <f>ROUNDUP((K4*D19)+(K5*D19*0.75)+(K6*(D19*2)),0)</f>
        <v>0</v>
      </c>
      <c r="H19" s="48">
        <f>G19</f>
        <v>0</v>
      </c>
      <c r="I19" s="109" t="s">
        <v>154</v>
      </c>
      <c r="J19" s="110"/>
      <c r="K19" s="49" t="s">
        <v>119</v>
      </c>
      <c r="L19" s="50">
        <f>ROUNDUP((K4*M19)+(K5*M19*0.75)+(K6*(M19*2)),2)</f>
        <v>0</v>
      </c>
      <c r="M19" s="46">
        <v>1.5</v>
      </c>
      <c r="N19" s="51">
        <f>ROUNDUP(M19*0.75,2)</f>
        <v>1.1300000000000001</v>
      </c>
      <c r="O19" s="52"/>
      <c r="P19" s="71"/>
    </row>
    <row r="20" spans="1:16" ht="18.75" customHeight="1" x14ac:dyDescent="0.15">
      <c r="A20" s="90"/>
      <c r="B20" s="45"/>
      <c r="C20" s="45" t="s">
        <v>137</v>
      </c>
      <c r="D20" s="46">
        <v>50</v>
      </c>
      <c r="E20" s="47" t="s">
        <v>32</v>
      </c>
      <c r="F20" s="47">
        <f>ROUNDUP(D20*0.75,2)</f>
        <v>37.5</v>
      </c>
      <c r="G20" s="48">
        <f>ROUNDUP((K4*D20)+(K5*D20*0.75)+(K6*(D20*2)),0)</f>
        <v>0</v>
      </c>
      <c r="H20" s="48">
        <f>G20+(G20*10/100)</f>
        <v>0</v>
      </c>
      <c r="I20" s="107"/>
      <c r="J20" s="107"/>
      <c r="K20" s="49" t="s">
        <v>43</v>
      </c>
      <c r="L20" s="50">
        <f>ROUNDUP((K4*M20)+(K5*M20*0.75)+(K6*(M20*2)),2)</f>
        <v>0</v>
      </c>
      <c r="M20" s="46">
        <v>5</v>
      </c>
      <c r="N20" s="51">
        <f>ROUNDUP(M20*0.75,2)</f>
        <v>3.75</v>
      </c>
      <c r="O20" s="52"/>
      <c r="P20" s="71"/>
    </row>
    <row r="21" spans="1:16" ht="18.75" customHeight="1" x14ac:dyDescent="0.15">
      <c r="A21" s="90"/>
      <c r="B21" s="45"/>
      <c r="C21" s="45" t="s">
        <v>29</v>
      </c>
      <c r="D21" s="46">
        <v>10</v>
      </c>
      <c r="E21" s="47" t="s">
        <v>32</v>
      </c>
      <c r="F21" s="47">
        <f>ROUNDUP(D21*0.75,2)</f>
        <v>7.5</v>
      </c>
      <c r="G21" s="48">
        <f>ROUNDUP((K4*D21)+(K5*D21*0.75)+(K6*(D21*2)),0)</f>
        <v>0</v>
      </c>
      <c r="H21" s="48">
        <f>G21+(G21*3/100)</f>
        <v>0</v>
      </c>
      <c r="I21" s="107"/>
      <c r="J21" s="107"/>
      <c r="K21" s="49" t="s">
        <v>38</v>
      </c>
      <c r="L21" s="50">
        <f>ROUNDUP((K4*M21)+(K5*M21*0.75)+(K6*(M21*2)),2)</f>
        <v>0</v>
      </c>
      <c r="M21" s="46">
        <v>1</v>
      </c>
      <c r="N21" s="51">
        <f>ROUNDUP(M21*0.75,2)</f>
        <v>0.75</v>
      </c>
      <c r="O21" s="52"/>
      <c r="P21" s="71"/>
    </row>
    <row r="22" spans="1:16" ht="18.75" customHeight="1" x14ac:dyDescent="0.15">
      <c r="A22" s="90"/>
      <c r="B22" s="45"/>
      <c r="C22" s="45"/>
      <c r="D22" s="46"/>
      <c r="E22" s="47"/>
      <c r="F22" s="47"/>
      <c r="G22" s="48"/>
      <c r="H22" s="48"/>
      <c r="I22" s="107"/>
      <c r="J22" s="107"/>
      <c r="K22" s="49" t="s">
        <v>48</v>
      </c>
      <c r="L22" s="50">
        <f>ROUNDUP((K4*M22)+(K5*M22*0.75)+(K6*(M22*2)),2)</f>
        <v>0</v>
      </c>
      <c r="M22" s="46">
        <v>0.1</v>
      </c>
      <c r="N22" s="51">
        <f>ROUNDUP(M22*0.75,2)</f>
        <v>0.08</v>
      </c>
      <c r="O22" s="52"/>
      <c r="P22" s="71"/>
    </row>
    <row r="23" spans="1:16" ht="18.75" customHeight="1" x14ac:dyDescent="0.15">
      <c r="A23" s="90"/>
      <c r="B23" s="45"/>
      <c r="C23" s="45"/>
      <c r="D23" s="46"/>
      <c r="E23" s="47"/>
      <c r="F23" s="47"/>
      <c r="G23" s="48"/>
      <c r="H23" s="48"/>
      <c r="I23" s="107"/>
      <c r="J23" s="107"/>
      <c r="K23" s="49"/>
      <c r="L23" s="50"/>
      <c r="M23" s="46"/>
      <c r="N23" s="51"/>
      <c r="O23" s="52"/>
      <c r="P23" s="71"/>
    </row>
    <row r="24" spans="1:16" ht="18.75" customHeight="1" x14ac:dyDescent="0.15">
      <c r="A24" s="90"/>
      <c r="B24" s="45"/>
      <c r="C24" s="45"/>
      <c r="D24" s="46"/>
      <c r="E24" s="47"/>
      <c r="F24" s="47"/>
      <c r="G24" s="48"/>
      <c r="H24" s="48"/>
      <c r="I24" s="107"/>
      <c r="J24" s="107"/>
      <c r="K24" s="49"/>
      <c r="L24" s="50"/>
      <c r="M24" s="46"/>
      <c r="N24" s="51"/>
      <c r="O24" s="52"/>
      <c r="P24" s="71"/>
    </row>
    <row r="25" spans="1:16" ht="18.75" customHeight="1" x14ac:dyDescent="0.15">
      <c r="A25" s="90"/>
      <c r="B25" s="53"/>
      <c r="C25" s="53"/>
      <c r="D25" s="54"/>
      <c r="E25" s="55"/>
      <c r="F25" s="55"/>
      <c r="G25" s="56"/>
      <c r="H25" s="56"/>
      <c r="I25" s="108"/>
      <c r="J25" s="108"/>
      <c r="K25" s="57"/>
      <c r="L25" s="58"/>
      <c r="M25" s="54"/>
      <c r="N25" s="59"/>
      <c r="O25" s="60"/>
      <c r="P25" s="72"/>
    </row>
    <row r="26" spans="1:16" ht="18.75" customHeight="1" x14ac:dyDescent="0.15">
      <c r="A26" s="90"/>
      <c r="B26" s="45" t="s">
        <v>155</v>
      </c>
      <c r="C26" s="45" t="s">
        <v>156</v>
      </c>
      <c r="D26" s="74">
        <v>0.125</v>
      </c>
      <c r="E26" s="47" t="s">
        <v>60</v>
      </c>
      <c r="F26" s="47">
        <f>ROUNDUP(D26*0.75,2)</f>
        <v>9.9999999999999992E-2</v>
      </c>
      <c r="G26" s="48">
        <f>ROUNDUP((K4*D26)+(K5*D26*0.75)+(K6*(D26*2)),0)</f>
        <v>0</v>
      </c>
      <c r="H26" s="48">
        <f>G26</f>
        <v>0</v>
      </c>
      <c r="I26" s="109" t="s">
        <v>58</v>
      </c>
      <c r="J26" s="110"/>
      <c r="K26" s="49"/>
      <c r="L26" s="50"/>
      <c r="M26" s="46"/>
      <c r="N26" s="51"/>
      <c r="O26" s="52"/>
      <c r="P26" s="71"/>
    </row>
    <row r="27" spans="1:16" ht="18.75" customHeight="1" x14ac:dyDescent="0.15">
      <c r="A27" s="90"/>
      <c r="B27" s="45"/>
      <c r="C27" s="45"/>
      <c r="D27" s="46"/>
      <c r="E27" s="47"/>
      <c r="F27" s="47"/>
      <c r="G27" s="48"/>
      <c r="H27" s="48"/>
      <c r="I27" s="107"/>
      <c r="J27" s="107"/>
      <c r="K27" s="49"/>
      <c r="L27" s="50"/>
      <c r="M27" s="46"/>
      <c r="N27" s="51"/>
      <c r="O27" s="52"/>
      <c r="P27" s="71"/>
    </row>
    <row r="28" spans="1:16" ht="18.75" customHeight="1" thickBot="1" x14ac:dyDescent="0.2">
      <c r="A28" s="91"/>
      <c r="B28" s="62"/>
      <c r="C28" s="62"/>
      <c r="D28" s="63"/>
      <c r="E28" s="64"/>
      <c r="F28" s="64"/>
      <c r="G28" s="65"/>
      <c r="H28" s="65"/>
      <c r="I28" s="112"/>
      <c r="J28" s="112"/>
      <c r="K28" s="66"/>
      <c r="L28" s="67"/>
      <c r="M28" s="63"/>
      <c r="N28" s="68"/>
      <c r="O28" s="69"/>
      <c r="P28" s="73"/>
    </row>
  </sheetData>
  <mergeCells count="12">
    <mergeCell ref="A1:B1"/>
    <mergeCell ref="C1:K1"/>
    <mergeCell ref="K2:M2"/>
    <mergeCell ref="O6:P6"/>
    <mergeCell ref="A7:E7"/>
    <mergeCell ref="O7:P7"/>
    <mergeCell ref="I8:J8"/>
    <mergeCell ref="K8:L8"/>
    <mergeCell ref="I9:J18"/>
    <mergeCell ref="I19:J25"/>
    <mergeCell ref="I26:J28"/>
    <mergeCell ref="A9:A28"/>
  </mergeCells>
  <phoneticPr fontId="3"/>
  <printOptions horizontalCentered="1" verticalCentered="1"/>
  <pageMargins left="0.39370078740157483" right="0.39370078740157483" top="0.39370078740157483" bottom="0.39370078740157483" header="0" footer="0"/>
  <pageSetup paperSize="12" scale="5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30"/>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233</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162</v>
      </c>
      <c r="C12" s="45" t="s">
        <v>120</v>
      </c>
      <c r="D12" s="74">
        <v>0.25</v>
      </c>
      <c r="E12" s="47" t="s">
        <v>121</v>
      </c>
      <c r="F12" s="47">
        <f>ROUNDUP(D12*0.75,2)</f>
        <v>0.19</v>
      </c>
      <c r="G12" s="48">
        <f>ROUNDUP((K4*D12)+(K5*D12*0.75)+(K6*(D12*2)),0)</f>
        <v>0</v>
      </c>
      <c r="H12" s="48">
        <f>G12</f>
        <v>0</v>
      </c>
      <c r="I12" s="109" t="s">
        <v>163</v>
      </c>
      <c r="J12" s="110"/>
      <c r="K12" s="49" t="s">
        <v>31</v>
      </c>
      <c r="L12" s="50">
        <f>ROUNDUP((K4*M12)+(K5*M12*0.75)+(K6*(M12*2)),2)</f>
        <v>0</v>
      </c>
      <c r="M12" s="46">
        <v>2</v>
      </c>
      <c r="N12" s="51">
        <f t="shared" ref="N12:N17" si="0">ROUNDUP(M12*0.75,2)</f>
        <v>1.5</v>
      </c>
      <c r="O12" s="52" t="s">
        <v>34</v>
      </c>
      <c r="P12" s="71"/>
    </row>
    <row r="13" spans="1:17" ht="18.75" customHeight="1" x14ac:dyDescent="0.15">
      <c r="A13" s="90"/>
      <c r="B13" s="45"/>
      <c r="C13" s="45" t="s">
        <v>27</v>
      </c>
      <c r="D13" s="46">
        <v>20</v>
      </c>
      <c r="E13" s="47" t="s">
        <v>32</v>
      </c>
      <c r="F13" s="47">
        <f>ROUNDUP(D13*0.75,2)</f>
        <v>15</v>
      </c>
      <c r="G13" s="48">
        <f>ROUNDUP((K4*D13)+(K5*D13*0.75)+(K6*(D13*2)),0)</f>
        <v>0</v>
      </c>
      <c r="H13" s="48">
        <f>G13</f>
        <v>0</v>
      </c>
      <c r="I13" s="107"/>
      <c r="J13" s="107"/>
      <c r="K13" s="49" t="s">
        <v>43</v>
      </c>
      <c r="L13" s="50">
        <f>ROUNDUP((K4*M13)+(K5*M13*0.75)+(K6*(M13*2)),2)</f>
        <v>0</v>
      </c>
      <c r="M13" s="46">
        <v>10</v>
      </c>
      <c r="N13" s="51">
        <f t="shared" si="0"/>
        <v>7.5</v>
      </c>
      <c r="O13" s="52"/>
      <c r="P13" s="71"/>
    </row>
    <row r="14" spans="1:17" ht="18.75" customHeight="1" x14ac:dyDescent="0.15">
      <c r="A14" s="90"/>
      <c r="B14" s="45"/>
      <c r="C14" s="45" t="s">
        <v>98</v>
      </c>
      <c r="D14" s="46">
        <v>10</v>
      </c>
      <c r="E14" s="47" t="s">
        <v>32</v>
      </c>
      <c r="F14" s="47">
        <f>ROUNDUP(D14*0.75,2)</f>
        <v>7.5</v>
      </c>
      <c r="G14" s="48">
        <f>ROUNDUP((K4*D14)+(K5*D14*0.75)+(K6*(D14*2)),0)</f>
        <v>0</v>
      </c>
      <c r="H14" s="48">
        <f>G14+(G14*40/100)</f>
        <v>0</v>
      </c>
      <c r="I14" s="107"/>
      <c r="J14" s="107"/>
      <c r="K14" s="49" t="s">
        <v>35</v>
      </c>
      <c r="L14" s="50">
        <f>ROUNDUP((K4*M14)+(K5*M14*0.75)+(K6*(M14*2)),2)</f>
        <v>0</v>
      </c>
      <c r="M14" s="46">
        <v>2</v>
      </c>
      <c r="N14" s="51">
        <f t="shared" si="0"/>
        <v>1.5</v>
      </c>
      <c r="O14" s="52"/>
      <c r="P14" s="71"/>
    </row>
    <row r="15" spans="1:17" ht="18.75" customHeight="1" x14ac:dyDescent="0.15">
      <c r="A15" s="90"/>
      <c r="B15" s="45"/>
      <c r="C15" s="45" t="s">
        <v>69</v>
      </c>
      <c r="D15" s="74">
        <v>0.5</v>
      </c>
      <c r="E15" s="47" t="s">
        <v>60</v>
      </c>
      <c r="F15" s="47">
        <f>ROUNDUP(D15*0.75,2)</f>
        <v>0.38</v>
      </c>
      <c r="G15" s="48">
        <f>ROUNDUP((K4*D15)+(K5*D15*0.75)+(K6*(D15*2)),0)</f>
        <v>0</v>
      </c>
      <c r="H15" s="48">
        <f>G15</f>
        <v>0</v>
      </c>
      <c r="I15" s="107"/>
      <c r="J15" s="107"/>
      <c r="K15" s="49" t="s">
        <v>39</v>
      </c>
      <c r="L15" s="50">
        <f>ROUNDUP((K4*M15)+(K5*M15*0.75)+(K6*(M15*2)),2)</f>
        <v>0</v>
      </c>
      <c r="M15" s="46">
        <v>3</v>
      </c>
      <c r="N15" s="51">
        <f t="shared" si="0"/>
        <v>2.25</v>
      </c>
      <c r="O15" s="52" t="s">
        <v>70</v>
      </c>
      <c r="P15" s="71"/>
    </row>
    <row r="16" spans="1:17" ht="18.75" customHeight="1" x14ac:dyDescent="0.15">
      <c r="A16" s="90"/>
      <c r="B16" s="45"/>
      <c r="C16" s="45" t="s">
        <v>164</v>
      </c>
      <c r="D16" s="46">
        <v>5</v>
      </c>
      <c r="E16" s="47" t="s">
        <v>32</v>
      </c>
      <c r="F16" s="47">
        <f>ROUNDUP(D16*0.75,2)</f>
        <v>3.75</v>
      </c>
      <c r="G16" s="48">
        <f>ROUNDUP((K4*D16)+(K5*D16*0.75)+(K6*(D16*2)),0)</f>
        <v>0</v>
      </c>
      <c r="H16" s="48">
        <f>G16</f>
        <v>0</v>
      </c>
      <c r="I16" s="107"/>
      <c r="J16" s="107"/>
      <c r="K16" s="49" t="s">
        <v>48</v>
      </c>
      <c r="L16" s="50">
        <f>ROUNDUP((K4*M16)+(K5*M16*0.75)+(K6*(M16*2)),2)</f>
        <v>0</v>
      </c>
      <c r="M16" s="46">
        <v>0.1</v>
      </c>
      <c r="N16" s="51">
        <f t="shared" si="0"/>
        <v>0.08</v>
      </c>
      <c r="O16" s="52" t="s">
        <v>34</v>
      </c>
      <c r="P16" s="71"/>
    </row>
    <row r="17" spans="1:16" ht="18.75" customHeight="1" x14ac:dyDescent="0.15">
      <c r="A17" s="90"/>
      <c r="B17" s="45"/>
      <c r="C17" s="45"/>
      <c r="D17" s="46"/>
      <c r="E17" s="47"/>
      <c r="F17" s="47"/>
      <c r="G17" s="48"/>
      <c r="H17" s="48"/>
      <c r="I17" s="107"/>
      <c r="J17" s="107"/>
      <c r="K17" s="49" t="s">
        <v>36</v>
      </c>
      <c r="L17" s="50">
        <f>ROUNDUP((K4*M17)+(K5*M17*0.75)+(K6*(M17*2)),2)</f>
        <v>0</v>
      </c>
      <c r="M17" s="46">
        <v>1.5</v>
      </c>
      <c r="N17" s="51">
        <f t="shared" si="0"/>
        <v>1.1300000000000001</v>
      </c>
      <c r="O17" s="52"/>
      <c r="P17" s="71" t="s">
        <v>37</v>
      </c>
    </row>
    <row r="18" spans="1:16" ht="18.75" customHeight="1" x14ac:dyDescent="0.15">
      <c r="A18" s="90"/>
      <c r="B18" s="45"/>
      <c r="C18" s="45"/>
      <c r="D18" s="46"/>
      <c r="E18" s="47"/>
      <c r="F18" s="47"/>
      <c r="G18" s="48"/>
      <c r="H18" s="48"/>
      <c r="I18" s="107"/>
      <c r="J18" s="107"/>
      <c r="K18" s="49"/>
      <c r="L18" s="50"/>
      <c r="M18" s="46"/>
      <c r="N18" s="51"/>
      <c r="O18" s="52"/>
      <c r="P18" s="71"/>
    </row>
    <row r="19" spans="1:16" ht="18.75" customHeight="1" x14ac:dyDescent="0.15">
      <c r="A19" s="90"/>
      <c r="B19" s="53"/>
      <c r="C19" s="53"/>
      <c r="D19" s="54"/>
      <c r="E19" s="55"/>
      <c r="F19" s="55"/>
      <c r="G19" s="56"/>
      <c r="H19" s="56"/>
      <c r="I19" s="108"/>
      <c r="J19" s="108"/>
      <c r="K19" s="57"/>
      <c r="L19" s="58"/>
      <c r="M19" s="54"/>
      <c r="N19" s="59"/>
      <c r="O19" s="60"/>
      <c r="P19" s="72"/>
    </row>
    <row r="20" spans="1:16" ht="18.75" customHeight="1" x14ac:dyDescent="0.15">
      <c r="A20" s="90"/>
      <c r="B20" s="45" t="s">
        <v>165</v>
      </c>
      <c r="C20" s="45" t="s">
        <v>88</v>
      </c>
      <c r="D20" s="46">
        <v>30</v>
      </c>
      <c r="E20" s="47" t="s">
        <v>32</v>
      </c>
      <c r="F20" s="47">
        <f>ROUNDUP(D20*0.75,2)</f>
        <v>22.5</v>
      </c>
      <c r="G20" s="48">
        <f>ROUNDUP((K4*D20)+(K5*D20*0.75)+(K6*(D20*2)),0)</f>
        <v>0</v>
      </c>
      <c r="H20" s="48">
        <f>G20+(G20*10/100)</f>
        <v>0</v>
      </c>
      <c r="I20" s="109" t="s">
        <v>166</v>
      </c>
      <c r="J20" s="110"/>
      <c r="K20" s="49" t="s">
        <v>35</v>
      </c>
      <c r="L20" s="50">
        <f>ROUNDUP((K4*M20)+(K5*M20*0.75)+(K6*(M20*2)),2)</f>
        <v>0</v>
      </c>
      <c r="M20" s="46">
        <v>1</v>
      </c>
      <c r="N20" s="51">
        <f>ROUNDUP(M20*0.75,2)</f>
        <v>0.75</v>
      </c>
      <c r="O20" s="52"/>
      <c r="P20" s="71"/>
    </row>
    <row r="21" spans="1:16" ht="18.75" customHeight="1" x14ac:dyDescent="0.15">
      <c r="A21" s="90"/>
      <c r="B21" s="45"/>
      <c r="C21" s="45" t="s">
        <v>29</v>
      </c>
      <c r="D21" s="46">
        <v>5</v>
      </c>
      <c r="E21" s="47" t="s">
        <v>32</v>
      </c>
      <c r="F21" s="47">
        <f>ROUNDUP(D21*0.75,2)</f>
        <v>3.75</v>
      </c>
      <c r="G21" s="48">
        <f>ROUNDUP((K4*D21)+(K5*D21*0.75)+(K6*(D21*2)),0)</f>
        <v>0</v>
      </c>
      <c r="H21" s="48">
        <f>G21+(G21*3/100)</f>
        <v>0</v>
      </c>
      <c r="I21" s="107"/>
      <c r="J21" s="107"/>
      <c r="K21" s="49" t="s">
        <v>36</v>
      </c>
      <c r="L21" s="50">
        <f>ROUNDUP((K4*M21)+(K5*M21*0.75)+(K6*(M21*2)),2)</f>
        <v>0</v>
      </c>
      <c r="M21" s="46">
        <v>1</v>
      </c>
      <c r="N21" s="51">
        <f>ROUNDUP(M21*0.75,2)</f>
        <v>0.75</v>
      </c>
      <c r="O21" s="52"/>
      <c r="P21" s="71" t="s">
        <v>37</v>
      </c>
    </row>
    <row r="22" spans="1:16" ht="18.75" customHeight="1" x14ac:dyDescent="0.15">
      <c r="A22" s="90"/>
      <c r="B22" s="45"/>
      <c r="C22" s="45" t="s">
        <v>167</v>
      </c>
      <c r="D22" s="46">
        <v>0.5</v>
      </c>
      <c r="E22" s="47" t="s">
        <v>32</v>
      </c>
      <c r="F22" s="47">
        <f>ROUNDUP(D22*0.75,2)</f>
        <v>0.38</v>
      </c>
      <c r="G22" s="48">
        <f>ROUNDUP((K4*D22)+(K5*D22*0.75)+(K6*(D22*2)),0)</f>
        <v>0</v>
      </c>
      <c r="H22" s="48">
        <f>G22</f>
        <v>0</v>
      </c>
      <c r="I22" s="107"/>
      <c r="J22" s="107"/>
      <c r="K22" s="49" t="s">
        <v>97</v>
      </c>
      <c r="L22" s="50">
        <f>ROUNDUP((K4*M22)+(K5*M22*0.75)+(K6*(M22*2)),2)</f>
        <v>0</v>
      </c>
      <c r="M22" s="46">
        <v>1.5</v>
      </c>
      <c r="N22" s="51">
        <f>ROUNDUP(M22*0.75,2)</f>
        <v>1.1300000000000001</v>
      </c>
      <c r="O22" s="52" t="s">
        <v>34</v>
      </c>
      <c r="P22" s="71"/>
    </row>
    <row r="23" spans="1:16" ht="18.75" customHeight="1" x14ac:dyDescent="0.15">
      <c r="A23" s="90"/>
      <c r="B23" s="45"/>
      <c r="C23" s="45"/>
      <c r="D23" s="46"/>
      <c r="E23" s="47"/>
      <c r="F23" s="47"/>
      <c r="G23" s="48"/>
      <c r="H23" s="48"/>
      <c r="I23" s="107"/>
      <c r="J23" s="107"/>
      <c r="K23" s="49" t="s">
        <v>119</v>
      </c>
      <c r="L23" s="50">
        <f>ROUNDUP((K4*M23)+(K5*M23*0.75)+(K6*(M23*2)),2)</f>
        <v>0</v>
      </c>
      <c r="M23" s="46">
        <v>2</v>
      </c>
      <c r="N23" s="51">
        <f>ROUNDUP(M23*0.75,2)</f>
        <v>1.5</v>
      </c>
      <c r="O23" s="52"/>
      <c r="P23" s="71"/>
    </row>
    <row r="24" spans="1:16" ht="18.75" customHeight="1" x14ac:dyDescent="0.15">
      <c r="A24" s="90"/>
      <c r="B24" s="45"/>
      <c r="C24" s="45"/>
      <c r="D24" s="46"/>
      <c r="E24" s="47"/>
      <c r="F24" s="47"/>
      <c r="G24" s="48"/>
      <c r="H24" s="48"/>
      <c r="I24" s="107"/>
      <c r="J24" s="107"/>
      <c r="K24" s="49"/>
      <c r="L24" s="50"/>
      <c r="M24" s="46"/>
      <c r="N24" s="51"/>
      <c r="O24" s="52"/>
      <c r="P24" s="71"/>
    </row>
    <row r="25" spans="1:16" ht="18.75" customHeight="1" x14ac:dyDescent="0.15">
      <c r="A25" s="90"/>
      <c r="B25" s="53"/>
      <c r="C25" s="53"/>
      <c r="D25" s="54"/>
      <c r="E25" s="55"/>
      <c r="F25" s="55"/>
      <c r="G25" s="56"/>
      <c r="H25" s="56"/>
      <c r="I25" s="108"/>
      <c r="J25" s="108"/>
      <c r="K25" s="57"/>
      <c r="L25" s="58"/>
      <c r="M25" s="54"/>
      <c r="N25" s="59"/>
      <c r="O25" s="60"/>
      <c r="P25" s="72"/>
    </row>
    <row r="26" spans="1:16" ht="18.75" customHeight="1" x14ac:dyDescent="0.15">
      <c r="A26" s="90"/>
      <c r="B26" s="45" t="s">
        <v>44</v>
      </c>
      <c r="C26" s="45" t="s">
        <v>92</v>
      </c>
      <c r="D26" s="46">
        <v>2</v>
      </c>
      <c r="E26" s="47" t="s">
        <v>60</v>
      </c>
      <c r="F26" s="47">
        <f>ROUNDUP(D26*0.75,2)</f>
        <v>1.5</v>
      </c>
      <c r="G26" s="48">
        <f>ROUNDUP((K4*D26)+(K5*D26*0.75)+(K6*(D26*2)),0)</f>
        <v>0</v>
      </c>
      <c r="H26" s="48">
        <f>G26</f>
        <v>0</v>
      </c>
      <c r="I26" s="109" t="s">
        <v>45</v>
      </c>
      <c r="J26" s="110"/>
      <c r="K26" s="49" t="s">
        <v>43</v>
      </c>
      <c r="L26" s="50">
        <f>ROUNDUP((K4*M26)+(K5*M26*0.75)+(K6*(M26*2)),2)</f>
        <v>0</v>
      </c>
      <c r="M26" s="46">
        <v>100</v>
      </c>
      <c r="N26" s="51">
        <f>ROUNDUP(M26*0.75,2)</f>
        <v>75</v>
      </c>
      <c r="O26" s="52" t="s">
        <v>37</v>
      </c>
      <c r="P26" s="71"/>
    </row>
    <row r="27" spans="1:16" ht="18.75" customHeight="1" x14ac:dyDescent="0.15">
      <c r="A27" s="90"/>
      <c r="B27" s="45"/>
      <c r="C27" s="45" t="s">
        <v>47</v>
      </c>
      <c r="D27" s="46">
        <v>0.5</v>
      </c>
      <c r="E27" s="47" t="s">
        <v>32</v>
      </c>
      <c r="F27" s="47">
        <f>ROUNDUP(D27*0.75,2)</f>
        <v>0.38</v>
      </c>
      <c r="G27" s="48">
        <f>ROUNDUP((K4*D27)+(K5*D27*0.75)+(K6*(D27*2)),0)</f>
        <v>0</v>
      </c>
      <c r="H27" s="48">
        <f>G27</f>
        <v>0</v>
      </c>
      <c r="I27" s="107"/>
      <c r="J27" s="107"/>
      <c r="K27" s="49" t="s">
        <v>48</v>
      </c>
      <c r="L27" s="50">
        <f>ROUNDUP((K4*M27)+(K5*M27*0.75)+(K6*(M27*2)),2)</f>
        <v>0</v>
      </c>
      <c r="M27" s="46">
        <v>0.1</v>
      </c>
      <c r="N27" s="51">
        <f>ROUNDUP(M27*0.75,2)</f>
        <v>0.08</v>
      </c>
      <c r="O27" s="52" t="s">
        <v>34</v>
      </c>
      <c r="P27" s="71"/>
    </row>
    <row r="28" spans="1:16" ht="18.75" customHeight="1" x14ac:dyDescent="0.15">
      <c r="A28" s="90"/>
      <c r="B28" s="45"/>
      <c r="C28" s="45"/>
      <c r="D28" s="46"/>
      <c r="E28" s="47"/>
      <c r="F28" s="47"/>
      <c r="G28" s="48"/>
      <c r="H28" s="48"/>
      <c r="I28" s="107"/>
      <c r="J28" s="107"/>
      <c r="K28" s="49" t="s">
        <v>36</v>
      </c>
      <c r="L28" s="50">
        <f>ROUNDUP((K4*M28)+(K5*M28*0.75)+(K6*(M28*2)),2)</f>
        <v>0</v>
      </c>
      <c r="M28" s="46">
        <v>1</v>
      </c>
      <c r="N28" s="51">
        <f>ROUNDUP(M28*0.75,2)</f>
        <v>0.75</v>
      </c>
      <c r="O28" s="52"/>
      <c r="P28" s="71" t="s">
        <v>37</v>
      </c>
    </row>
    <row r="29" spans="1:16" ht="18.75" customHeight="1" x14ac:dyDescent="0.15">
      <c r="A29" s="90"/>
      <c r="B29" s="45"/>
      <c r="C29" s="45"/>
      <c r="D29" s="46"/>
      <c r="E29" s="47"/>
      <c r="F29" s="47"/>
      <c r="G29" s="48"/>
      <c r="H29" s="48"/>
      <c r="I29" s="107"/>
      <c r="J29" s="107"/>
      <c r="K29" s="49"/>
      <c r="L29" s="50"/>
      <c r="M29" s="46"/>
      <c r="N29" s="51"/>
      <c r="O29" s="52"/>
      <c r="P29" s="71"/>
    </row>
    <row r="30" spans="1:16" ht="18.75" customHeight="1" thickBot="1" x14ac:dyDescent="0.2">
      <c r="A30" s="91"/>
      <c r="B30" s="62"/>
      <c r="C30" s="62"/>
      <c r="D30" s="63"/>
      <c r="E30" s="64"/>
      <c r="F30" s="64"/>
      <c r="G30" s="65"/>
      <c r="H30" s="65"/>
      <c r="I30" s="112"/>
      <c r="J30" s="112"/>
      <c r="K30" s="66"/>
      <c r="L30" s="67"/>
      <c r="M30" s="63"/>
      <c r="N30" s="68"/>
      <c r="O30" s="69"/>
      <c r="P30" s="73"/>
    </row>
  </sheetData>
  <mergeCells count="13">
    <mergeCell ref="A9:A30"/>
    <mergeCell ref="I26:J30"/>
    <mergeCell ref="I8:J8"/>
    <mergeCell ref="K8:L8"/>
    <mergeCell ref="I9:J11"/>
    <mergeCell ref="I12:J19"/>
    <mergeCell ref="I20:J25"/>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34"/>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234</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169</v>
      </c>
      <c r="C12" s="45" t="s">
        <v>171</v>
      </c>
      <c r="D12" s="46">
        <v>1</v>
      </c>
      <c r="E12" s="47" t="s">
        <v>84</v>
      </c>
      <c r="F12" s="47">
        <f>ROUNDUP(D12*0.75,2)</f>
        <v>0.75</v>
      </c>
      <c r="G12" s="48">
        <f>ROUNDUP((K4*D12)+(K5*D12*0.75)+(K6*(D12*2)),0)</f>
        <v>0</v>
      </c>
      <c r="H12" s="48">
        <f>G12</f>
        <v>0</v>
      </c>
      <c r="I12" s="109" t="s">
        <v>170</v>
      </c>
      <c r="J12" s="110"/>
      <c r="K12" s="49" t="s">
        <v>48</v>
      </c>
      <c r="L12" s="50">
        <f>ROUNDUP((K4*M12)+(K5*M12*0.75)+(K6*(M12*2)),2)</f>
        <v>0</v>
      </c>
      <c r="M12" s="46">
        <v>0.1</v>
      </c>
      <c r="N12" s="51">
        <f t="shared" ref="N12:N19" si="0">ROUNDUP(M12*0.75,2)</f>
        <v>0.08</v>
      </c>
      <c r="O12" s="52" t="s">
        <v>34</v>
      </c>
      <c r="P12" s="71"/>
    </row>
    <row r="13" spans="1:17" ht="18.75" customHeight="1" x14ac:dyDescent="0.15">
      <c r="A13" s="90"/>
      <c r="B13" s="45"/>
      <c r="C13" s="45" t="s">
        <v>135</v>
      </c>
      <c r="D13" s="46">
        <v>20</v>
      </c>
      <c r="E13" s="47" t="s">
        <v>32</v>
      </c>
      <c r="F13" s="47">
        <f>ROUNDUP(D13*0.75,2)</f>
        <v>15</v>
      </c>
      <c r="G13" s="48">
        <f>ROUNDUP((K4*D13)+(K5*D13*0.75)+(K6*(D13*2)),0)</f>
        <v>0</v>
      </c>
      <c r="H13" s="48">
        <f>G13</f>
        <v>0</v>
      </c>
      <c r="I13" s="107"/>
      <c r="J13" s="107"/>
      <c r="K13" s="49" t="s">
        <v>109</v>
      </c>
      <c r="L13" s="50">
        <f>ROUNDUP((K4*M13)+(K5*M13*0.75)+(K6*(M13*2)),2)</f>
        <v>0</v>
      </c>
      <c r="M13" s="46">
        <v>0.01</v>
      </c>
      <c r="N13" s="51">
        <f t="shared" si="0"/>
        <v>0.01</v>
      </c>
      <c r="O13" s="52" t="s">
        <v>34</v>
      </c>
      <c r="P13" s="71"/>
    </row>
    <row r="14" spans="1:17" ht="18.75" customHeight="1" x14ac:dyDescent="0.15">
      <c r="A14" s="90"/>
      <c r="B14" s="45"/>
      <c r="C14" s="45" t="s">
        <v>64</v>
      </c>
      <c r="D14" s="46">
        <v>5</v>
      </c>
      <c r="E14" s="47" t="s">
        <v>32</v>
      </c>
      <c r="F14" s="47">
        <f>ROUNDUP(D14*0.75,2)</f>
        <v>3.75</v>
      </c>
      <c r="G14" s="48">
        <f>ROUNDUP((K4*D14)+(K5*D14*0.75)+(K6*(D14*2)),0)</f>
        <v>0</v>
      </c>
      <c r="H14" s="48">
        <f>G14</f>
        <v>0</v>
      </c>
      <c r="I14" s="107"/>
      <c r="J14" s="107"/>
      <c r="K14" s="49" t="s">
        <v>94</v>
      </c>
      <c r="L14" s="50">
        <f>ROUNDUP((K4*M14)+(K5*M14*0.75)+(K6*(M14*2)),2)</f>
        <v>0</v>
      </c>
      <c r="M14" s="46">
        <v>3</v>
      </c>
      <c r="N14" s="51">
        <f t="shared" si="0"/>
        <v>2.25</v>
      </c>
      <c r="O14" s="52" t="s">
        <v>34</v>
      </c>
      <c r="P14" s="71" t="s">
        <v>37</v>
      </c>
    </row>
    <row r="15" spans="1:17" ht="18.75" customHeight="1" x14ac:dyDescent="0.15">
      <c r="A15" s="90"/>
      <c r="B15" s="45"/>
      <c r="C15" s="45"/>
      <c r="D15" s="46"/>
      <c r="E15" s="47"/>
      <c r="F15" s="47"/>
      <c r="G15" s="48"/>
      <c r="H15" s="48"/>
      <c r="I15" s="107"/>
      <c r="J15" s="107"/>
      <c r="K15" s="49" t="s">
        <v>31</v>
      </c>
      <c r="L15" s="50">
        <f>ROUNDUP((K4*M15)+(K5*M15*0.75)+(K6*(M15*2)),2)</f>
        <v>0</v>
      </c>
      <c r="M15" s="46">
        <v>1</v>
      </c>
      <c r="N15" s="51">
        <f t="shared" si="0"/>
        <v>0.75</v>
      </c>
      <c r="O15" s="52"/>
      <c r="P15" s="71"/>
    </row>
    <row r="16" spans="1:17" ht="18.75" customHeight="1" x14ac:dyDescent="0.15">
      <c r="A16" s="90"/>
      <c r="B16" s="45"/>
      <c r="C16" s="45"/>
      <c r="D16" s="46"/>
      <c r="E16" s="47"/>
      <c r="F16" s="47"/>
      <c r="G16" s="48"/>
      <c r="H16" s="48"/>
      <c r="I16" s="107"/>
      <c r="J16" s="107"/>
      <c r="K16" s="49" t="s">
        <v>63</v>
      </c>
      <c r="L16" s="50">
        <f>ROUNDUP((K4*M16)+(K5*M16*0.75)+(K6*(M16*2)),2)</f>
        <v>0</v>
      </c>
      <c r="M16" s="46">
        <v>2</v>
      </c>
      <c r="N16" s="51">
        <f t="shared" si="0"/>
        <v>1.5</v>
      </c>
      <c r="O16" s="52"/>
      <c r="P16" s="71" t="s">
        <v>51</v>
      </c>
    </row>
    <row r="17" spans="1:16" ht="18.75" customHeight="1" x14ac:dyDescent="0.15">
      <c r="A17" s="90"/>
      <c r="B17" s="45"/>
      <c r="C17" s="45"/>
      <c r="D17" s="46"/>
      <c r="E17" s="47"/>
      <c r="F17" s="47"/>
      <c r="G17" s="48"/>
      <c r="H17" s="48"/>
      <c r="I17" s="107"/>
      <c r="J17" s="107"/>
      <c r="K17" s="49" t="s">
        <v>48</v>
      </c>
      <c r="L17" s="50">
        <f>ROUNDUP((K4*M17)+(K5*M17*0.75)+(K6*(M17*2)),2)</f>
        <v>0</v>
      </c>
      <c r="M17" s="46">
        <v>0.1</v>
      </c>
      <c r="N17" s="51">
        <f t="shared" si="0"/>
        <v>0.08</v>
      </c>
      <c r="O17" s="52"/>
      <c r="P17" s="71"/>
    </row>
    <row r="18" spans="1:16" ht="18.75" customHeight="1" x14ac:dyDescent="0.15">
      <c r="A18" s="90"/>
      <c r="B18" s="45"/>
      <c r="C18" s="45"/>
      <c r="D18" s="46"/>
      <c r="E18" s="47"/>
      <c r="F18" s="47"/>
      <c r="G18" s="48"/>
      <c r="H18" s="48"/>
      <c r="I18" s="107"/>
      <c r="J18" s="107"/>
      <c r="K18" s="49" t="s">
        <v>109</v>
      </c>
      <c r="L18" s="50">
        <f>ROUNDUP((K4*M18)+(K5*M18*0.75)+(K6*(M18*2)),2)</f>
        <v>0</v>
      </c>
      <c r="M18" s="46">
        <v>0.01</v>
      </c>
      <c r="N18" s="51">
        <f t="shared" si="0"/>
        <v>0.01</v>
      </c>
      <c r="O18" s="52"/>
      <c r="P18" s="71"/>
    </row>
    <row r="19" spans="1:16" ht="18.75" customHeight="1" x14ac:dyDescent="0.15">
      <c r="A19" s="90"/>
      <c r="B19" s="45"/>
      <c r="C19" s="45"/>
      <c r="D19" s="46"/>
      <c r="E19" s="47"/>
      <c r="F19" s="47"/>
      <c r="G19" s="48"/>
      <c r="H19" s="48"/>
      <c r="I19" s="107"/>
      <c r="J19" s="107"/>
      <c r="K19" s="49" t="s">
        <v>31</v>
      </c>
      <c r="L19" s="50">
        <f>ROUNDUP((K4*M19)+(K5*M19*0.75)+(K6*(M19*2)),2)</f>
        <v>0</v>
      </c>
      <c r="M19" s="46">
        <v>0.5</v>
      </c>
      <c r="N19" s="51">
        <f t="shared" si="0"/>
        <v>0.38</v>
      </c>
      <c r="O19" s="52"/>
      <c r="P19" s="71"/>
    </row>
    <row r="20" spans="1:16" ht="18.75" customHeight="1" x14ac:dyDescent="0.15">
      <c r="A20" s="90"/>
      <c r="B20" s="45"/>
      <c r="C20" s="45"/>
      <c r="D20" s="46"/>
      <c r="E20" s="47"/>
      <c r="F20" s="47"/>
      <c r="G20" s="48"/>
      <c r="H20" s="48"/>
      <c r="I20" s="107"/>
      <c r="J20" s="107"/>
      <c r="K20" s="49"/>
      <c r="L20" s="50"/>
      <c r="M20" s="46"/>
      <c r="N20" s="51"/>
      <c r="O20" s="52"/>
      <c r="P20" s="71"/>
    </row>
    <row r="21" spans="1:16" ht="18.75" customHeight="1" x14ac:dyDescent="0.15">
      <c r="A21" s="90"/>
      <c r="B21" s="53"/>
      <c r="C21" s="53"/>
      <c r="D21" s="54"/>
      <c r="E21" s="55"/>
      <c r="F21" s="55"/>
      <c r="G21" s="56"/>
      <c r="H21" s="56"/>
      <c r="I21" s="108"/>
      <c r="J21" s="108"/>
      <c r="K21" s="57"/>
      <c r="L21" s="58"/>
      <c r="M21" s="54"/>
      <c r="N21" s="59"/>
      <c r="O21" s="60"/>
      <c r="P21" s="72"/>
    </row>
    <row r="22" spans="1:16" ht="18.75" customHeight="1" x14ac:dyDescent="0.15">
      <c r="A22" s="90"/>
      <c r="B22" s="45" t="s">
        <v>172</v>
      </c>
      <c r="C22" s="45" t="s">
        <v>131</v>
      </c>
      <c r="D22" s="46">
        <v>10</v>
      </c>
      <c r="E22" s="47" t="s">
        <v>32</v>
      </c>
      <c r="F22" s="47">
        <f>ROUNDUP(D22*0.75,2)</f>
        <v>7.5</v>
      </c>
      <c r="G22" s="48">
        <f>ROUNDUP((K4*D22)+(K5*D22*0.75)+(K6*(D22*2)),0)</f>
        <v>0</v>
      </c>
      <c r="H22" s="48">
        <f>G22</f>
        <v>0</v>
      </c>
      <c r="I22" s="109" t="s">
        <v>173</v>
      </c>
      <c r="J22" s="110"/>
      <c r="K22" s="49" t="s">
        <v>31</v>
      </c>
      <c r="L22" s="50">
        <f>ROUNDUP((K4*M22)+(K5*M22*0.75)+(K6*(M22*2)),2)</f>
        <v>0</v>
      </c>
      <c r="M22" s="46">
        <v>1</v>
      </c>
      <c r="N22" s="51">
        <f>ROUNDUP(M22*0.75,2)</f>
        <v>0.75</v>
      </c>
      <c r="O22" s="52"/>
      <c r="P22" s="71"/>
    </row>
    <row r="23" spans="1:16" ht="18.75" customHeight="1" x14ac:dyDescent="0.15">
      <c r="A23" s="90"/>
      <c r="B23" s="45"/>
      <c r="C23" s="45" t="s">
        <v>53</v>
      </c>
      <c r="D23" s="46">
        <v>30</v>
      </c>
      <c r="E23" s="47" t="s">
        <v>32</v>
      </c>
      <c r="F23" s="47">
        <f>ROUNDUP(D23*0.75,2)</f>
        <v>22.5</v>
      </c>
      <c r="G23" s="48">
        <f>ROUNDUP((K4*D23)+(K5*D23*0.75)+(K6*(D23*2)),0)</f>
        <v>0</v>
      </c>
      <c r="H23" s="48">
        <f>G23+(G23*10/100)</f>
        <v>0</v>
      </c>
      <c r="I23" s="107"/>
      <c r="J23" s="107"/>
      <c r="K23" s="49" t="s">
        <v>43</v>
      </c>
      <c r="L23" s="50">
        <f>ROUNDUP((K4*M23)+(K5*M23*0.75)+(K6*(M23*2)),2)</f>
        <v>0</v>
      </c>
      <c r="M23" s="46">
        <v>30</v>
      </c>
      <c r="N23" s="51">
        <f>ROUNDUP(M23*0.75,2)</f>
        <v>22.5</v>
      </c>
      <c r="O23" s="52"/>
      <c r="P23" s="71"/>
    </row>
    <row r="24" spans="1:16" ht="18.75" customHeight="1" x14ac:dyDescent="0.15">
      <c r="A24" s="90"/>
      <c r="B24" s="45"/>
      <c r="C24" s="45" t="s">
        <v>29</v>
      </c>
      <c r="D24" s="46">
        <v>10</v>
      </c>
      <c r="E24" s="47" t="s">
        <v>32</v>
      </c>
      <c r="F24" s="47">
        <f>ROUNDUP(D24*0.75,2)</f>
        <v>7.5</v>
      </c>
      <c r="G24" s="48">
        <f>ROUNDUP((K4*D24)+(K5*D24*0.75)+(K6*(D24*2)),0)</f>
        <v>0</v>
      </c>
      <c r="H24" s="48">
        <f>G24+(G24*3/100)</f>
        <v>0</v>
      </c>
      <c r="I24" s="107"/>
      <c r="J24" s="107"/>
      <c r="K24" s="49" t="s">
        <v>35</v>
      </c>
      <c r="L24" s="50">
        <f>ROUNDUP((K4*M24)+(K5*M24*0.75)+(K6*(M24*2)),2)</f>
        <v>0</v>
      </c>
      <c r="M24" s="46">
        <v>1.5</v>
      </c>
      <c r="N24" s="51">
        <f>ROUNDUP(M24*0.75,2)</f>
        <v>1.1300000000000001</v>
      </c>
      <c r="O24" s="52"/>
      <c r="P24" s="71"/>
    </row>
    <row r="25" spans="1:16" ht="18.75" customHeight="1" x14ac:dyDescent="0.15">
      <c r="A25" s="90"/>
      <c r="B25" s="45"/>
      <c r="C25" s="45"/>
      <c r="D25" s="46"/>
      <c r="E25" s="47"/>
      <c r="F25" s="47"/>
      <c r="G25" s="48"/>
      <c r="H25" s="48"/>
      <c r="I25" s="107"/>
      <c r="J25" s="107"/>
      <c r="K25" s="49" t="s">
        <v>36</v>
      </c>
      <c r="L25" s="50">
        <f>ROUNDUP((K4*M25)+(K5*M25*0.75)+(K6*(M25*2)),2)</f>
        <v>0</v>
      </c>
      <c r="M25" s="46">
        <v>1</v>
      </c>
      <c r="N25" s="51">
        <f>ROUNDUP(M25*0.75,2)</f>
        <v>0.75</v>
      </c>
      <c r="O25" s="52"/>
      <c r="P25" s="71" t="s">
        <v>37</v>
      </c>
    </row>
    <row r="26" spans="1:16" ht="18.75" customHeight="1" x14ac:dyDescent="0.15">
      <c r="A26" s="90"/>
      <c r="B26" s="45"/>
      <c r="C26" s="45"/>
      <c r="D26" s="46"/>
      <c r="E26" s="47"/>
      <c r="F26" s="47"/>
      <c r="G26" s="48"/>
      <c r="H26" s="48"/>
      <c r="I26" s="107"/>
      <c r="J26" s="107"/>
      <c r="K26" s="49"/>
      <c r="L26" s="50"/>
      <c r="M26" s="46"/>
      <c r="N26" s="51"/>
      <c r="O26" s="52"/>
      <c r="P26" s="71"/>
    </row>
    <row r="27" spans="1:16" ht="18.75" customHeight="1" x14ac:dyDescent="0.15">
      <c r="A27" s="90"/>
      <c r="B27" s="53"/>
      <c r="C27" s="53"/>
      <c r="D27" s="54"/>
      <c r="E27" s="55"/>
      <c r="F27" s="55"/>
      <c r="G27" s="56"/>
      <c r="H27" s="56"/>
      <c r="I27" s="108"/>
      <c r="J27" s="108"/>
      <c r="K27" s="57"/>
      <c r="L27" s="58"/>
      <c r="M27" s="54"/>
      <c r="N27" s="59"/>
      <c r="O27" s="60"/>
      <c r="P27" s="72"/>
    </row>
    <row r="28" spans="1:16" ht="18.75" customHeight="1" x14ac:dyDescent="0.15">
      <c r="A28" s="90"/>
      <c r="B28" s="45" t="s">
        <v>90</v>
      </c>
      <c r="C28" s="45" t="s">
        <v>28</v>
      </c>
      <c r="D28" s="46">
        <v>20</v>
      </c>
      <c r="E28" s="47" t="s">
        <v>32</v>
      </c>
      <c r="F28" s="47">
        <f>ROUNDUP(D28*0.75,2)</f>
        <v>15</v>
      </c>
      <c r="G28" s="48">
        <f>ROUNDUP((K4*D28)+(K5*D28*0.75)+(K6*(D28*2)),0)</f>
        <v>0</v>
      </c>
      <c r="H28" s="48">
        <f>G28+(G28*6/100)</f>
        <v>0</v>
      </c>
      <c r="I28" s="109" t="s">
        <v>174</v>
      </c>
      <c r="J28" s="110"/>
      <c r="K28" s="49" t="s">
        <v>43</v>
      </c>
      <c r="L28" s="50">
        <f>ROUNDUP((K4*M28)+(K5*M28*0.75)+(K6*(M28*2)),2)</f>
        <v>0</v>
      </c>
      <c r="M28" s="46">
        <v>100</v>
      </c>
      <c r="N28" s="51">
        <f>ROUNDUP(M28*0.75,2)</f>
        <v>75</v>
      </c>
      <c r="O28" s="52"/>
      <c r="P28" s="71"/>
    </row>
    <row r="29" spans="1:16" ht="18.75" customHeight="1" x14ac:dyDescent="0.15">
      <c r="A29" s="90"/>
      <c r="B29" s="45"/>
      <c r="C29" s="45" t="s">
        <v>122</v>
      </c>
      <c r="D29" s="46">
        <v>3</v>
      </c>
      <c r="E29" s="47" t="s">
        <v>32</v>
      </c>
      <c r="F29" s="47">
        <f>ROUNDUP(D29*0.75,2)</f>
        <v>2.25</v>
      </c>
      <c r="G29" s="48">
        <f>ROUNDUP((K4*D29)+(K5*D29*0.75)+(K6*(D29*2)),0)</f>
        <v>0</v>
      </c>
      <c r="H29" s="48">
        <f>G29</f>
        <v>0</v>
      </c>
      <c r="I29" s="107"/>
      <c r="J29" s="107"/>
      <c r="K29" s="49" t="s">
        <v>93</v>
      </c>
      <c r="L29" s="50">
        <f>ROUNDUP((K4*M29)+(K5*M29*0.75)+(K6*(M29*2)),2)</f>
        <v>0</v>
      </c>
      <c r="M29" s="46">
        <v>3</v>
      </c>
      <c r="N29" s="51">
        <f>ROUNDUP(M29*0.75,2)</f>
        <v>2.25</v>
      </c>
      <c r="O29" s="52" t="s">
        <v>34</v>
      </c>
      <c r="P29" s="71"/>
    </row>
    <row r="30" spans="1:16" ht="18.75" customHeight="1" x14ac:dyDescent="0.15">
      <c r="A30" s="90"/>
      <c r="B30" s="45"/>
      <c r="C30" s="45"/>
      <c r="D30" s="46"/>
      <c r="E30" s="47"/>
      <c r="F30" s="47"/>
      <c r="G30" s="48"/>
      <c r="H30" s="48"/>
      <c r="I30" s="107"/>
      <c r="J30" s="107"/>
      <c r="K30" s="49"/>
      <c r="L30" s="50"/>
      <c r="M30" s="46"/>
      <c r="N30" s="51"/>
      <c r="O30" s="52"/>
      <c r="P30" s="71"/>
    </row>
    <row r="31" spans="1:16" ht="18.75" customHeight="1" x14ac:dyDescent="0.15">
      <c r="A31" s="90"/>
      <c r="B31" s="53"/>
      <c r="C31" s="53"/>
      <c r="D31" s="54"/>
      <c r="E31" s="55"/>
      <c r="F31" s="55"/>
      <c r="G31" s="56"/>
      <c r="H31" s="56"/>
      <c r="I31" s="108"/>
      <c r="J31" s="108"/>
      <c r="K31" s="57"/>
      <c r="L31" s="58"/>
      <c r="M31" s="54"/>
      <c r="N31" s="59"/>
      <c r="O31" s="60"/>
      <c r="P31" s="72"/>
    </row>
    <row r="32" spans="1:16" ht="18.75" customHeight="1" x14ac:dyDescent="0.15">
      <c r="A32" s="90"/>
      <c r="B32" s="45" t="s">
        <v>115</v>
      </c>
      <c r="C32" s="45" t="s">
        <v>116</v>
      </c>
      <c r="D32" s="74">
        <v>0.25</v>
      </c>
      <c r="E32" s="47" t="s">
        <v>117</v>
      </c>
      <c r="F32" s="47">
        <f>ROUNDUP(D32*0.75,2)</f>
        <v>0.19</v>
      </c>
      <c r="G32" s="48">
        <f>ROUNDUP((K4*D32)+(K5*D32*0.75)+(K6*(D32*2)),0)</f>
        <v>0</v>
      </c>
      <c r="H32" s="48">
        <f>G32</f>
        <v>0</v>
      </c>
      <c r="I32" s="109" t="s">
        <v>58</v>
      </c>
      <c r="J32" s="110"/>
      <c r="K32" s="49"/>
      <c r="L32" s="50"/>
      <c r="M32" s="46"/>
      <c r="N32" s="51"/>
      <c r="O32" s="52"/>
      <c r="P32" s="71"/>
    </row>
    <row r="33" spans="1:16" ht="18.75" customHeight="1" x14ac:dyDescent="0.15">
      <c r="A33" s="90"/>
      <c r="B33" s="45"/>
      <c r="C33" s="45"/>
      <c r="D33" s="46"/>
      <c r="E33" s="47"/>
      <c r="F33" s="47"/>
      <c r="G33" s="48"/>
      <c r="H33" s="48"/>
      <c r="I33" s="107"/>
      <c r="J33" s="107"/>
      <c r="K33" s="49"/>
      <c r="L33" s="50"/>
      <c r="M33" s="46"/>
      <c r="N33" s="51"/>
      <c r="O33" s="52"/>
      <c r="P33" s="71"/>
    </row>
    <row r="34" spans="1:16" ht="18.75" customHeight="1" thickBot="1" x14ac:dyDescent="0.2">
      <c r="A34" s="91"/>
      <c r="B34" s="62"/>
      <c r="C34" s="62"/>
      <c r="D34" s="63"/>
      <c r="E34" s="64"/>
      <c r="F34" s="64"/>
      <c r="G34" s="65"/>
      <c r="H34" s="65"/>
      <c r="I34" s="112"/>
      <c r="J34" s="112"/>
      <c r="K34" s="66"/>
      <c r="L34" s="67"/>
      <c r="M34" s="63"/>
      <c r="N34" s="68"/>
      <c r="O34" s="69"/>
      <c r="P34" s="73"/>
    </row>
  </sheetData>
  <mergeCells count="14">
    <mergeCell ref="K8:L8"/>
    <mergeCell ref="I9:J11"/>
    <mergeCell ref="I12:J21"/>
    <mergeCell ref="I22:J27"/>
    <mergeCell ref="I28:J31"/>
    <mergeCell ref="I32:J34"/>
    <mergeCell ref="A9:A34"/>
    <mergeCell ref="I8:J8"/>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
  <sheetViews>
    <sheetView showZeros="0" zoomScale="40" zoomScaleNormal="4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6384" width="9" style="4"/>
  </cols>
  <sheetData>
    <row r="1" spans="1:16" ht="30.75" customHeight="1" x14ac:dyDescent="0.15">
      <c r="A1" s="92" t="s">
        <v>0</v>
      </c>
      <c r="B1" s="92"/>
      <c r="C1" s="93" t="s">
        <v>1</v>
      </c>
      <c r="D1" s="93"/>
      <c r="E1" s="93"/>
      <c r="F1" s="93"/>
      <c r="G1" s="93"/>
      <c r="H1" s="93"/>
      <c r="I1" s="93"/>
      <c r="J1" s="93"/>
      <c r="K1" s="93"/>
      <c r="L1" s="3"/>
      <c r="M1" s="3"/>
      <c r="N1" s="3"/>
      <c r="O1" s="4"/>
      <c r="P1" s="4"/>
    </row>
    <row r="2" spans="1:16" ht="18.75" customHeight="1" x14ac:dyDescent="0.15">
      <c r="A2" s="80"/>
      <c r="B2" s="80"/>
      <c r="C2" s="81"/>
      <c r="D2" s="5"/>
      <c r="E2" s="81"/>
      <c r="F2" s="6"/>
      <c r="G2" s="6"/>
      <c r="H2" s="6"/>
      <c r="I2" s="81"/>
      <c r="J2" s="81"/>
      <c r="K2" s="94" t="s">
        <v>2</v>
      </c>
      <c r="L2" s="94"/>
      <c r="M2" s="94"/>
      <c r="N2" s="3"/>
      <c r="O2" s="4"/>
      <c r="P2" s="4"/>
    </row>
    <row r="3" spans="1:16" ht="15.75" customHeight="1" x14ac:dyDescent="0.15">
      <c r="A3" s="80"/>
      <c r="B3" s="80"/>
      <c r="C3" s="81"/>
      <c r="D3" s="5"/>
      <c r="E3" s="81"/>
      <c r="F3" s="6"/>
      <c r="G3" s="7"/>
      <c r="H3" s="7"/>
      <c r="I3" s="81"/>
      <c r="J3" s="8"/>
      <c r="K3" s="9" t="s">
        <v>3</v>
      </c>
      <c r="L3" s="10" t="s">
        <v>4</v>
      </c>
      <c r="M3" s="10" t="s">
        <v>5</v>
      </c>
      <c r="N3" s="11"/>
      <c r="O3" s="4"/>
      <c r="P3" s="4"/>
    </row>
    <row r="4" spans="1:16" ht="30" customHeight="1" x14ac:dyDescent="0.15">
      <c r="A4" s="80"/>
      <c r="B4" s="80"/>
      <c r="C4" s="81"/>
      <c r="D4" s="5"/>
      <c r="E4" s="81"/>
      <c r="F4" s="6"/>
      <c r="G4" s="7"/>
      <c r="H4" s="7"/>
      <c r="I4" s="81"/>
      <c r="J4" s="12" t="s">
        <v>6</v>
      </c>
      <c r="K4" s="13"/>
      <c r="L4" s="14"/>
      <c r="M4" s="14"/>
      <c r="N4" s="15"/>
      <c r="O4" s="4"/>
      <c r="P4" s="4"/>
    </row>
    <row r="5" spans="1:16" ht="30" customHeight="1" x14ac:dyDescent="0.15">
      <c r="A5" s="80"/>
      <c r="B5" s="80"/>
      <c r="C5" s="81"/>
      <c r="D5" s="5"/>
      <c r="E5" s="81"/>
      <c r="F5" s="6"/>
      <c r="G5" s="7"/>
      <c r="H5" s="7"/>
      <c r="I5" s="81"/>
      <c r="J5" s="12" t="s">
        <v>7</v>
      </c>
      <c r="K5" s="13"/>
      <c r="L5" s="14"/>
      <c r="M5" s="14"/>
      <c r="N5" s="15"/>
      <c r="O5" s="4"/>
      <c r="P5" s="4"/>
    </row>
    <row r="6" spans="1:16" ht="30" customHeight="1" x14ac:dyDescent="0.15">
      <c r="A6" s="80"/>
      <c r="B6" s="80"/>
      <c r="C6" s="81"/>
      <c r="D6" s="5"/>
      <c r="E6" s="81"/>
      <c r="F6" s="6"/>
      <c r="G6" s="16"/>
      <c r="H6" s="16"/>
      <c r="I6" s="81"/>
      <c r="J6" s="12" t="s">
        <v>8</v>
      </c>
      <c r="K6" s="13"/>
      <c r="L6" s="14"/>
      <c r="M6" s="14"/>
      <c r="N6" s="15"/>
      <c r="O6" s="95"/>
      <c r="P6" s="96"/>
    </row>
    <row r="7" spans="1:16" ht="24" customHeight="1" x14ac:dyDescent="0.25">
      <c r="A7" s="97" t="s">
        <v>245</v>
      </c>
      <c r="B7" s="98"/>
      <c r="C7" s="98"/>
      <c r="D7" s="98"/>
      <c r="E7" s="98"/>
      <c r="F7" s="82"/>
      <c r="G7" s="82"/>
      <c r="H7" s="82"/>
      <c r="I7" s="4"/>
      <c r="J7" s="4"/>
      <c r="K7" s="77"/>
      <c r="L7" s="18"/>
      <c r="M7" s="3"/>
      <c r="N7" s="3"/>
      <c r="O7" s="99"/>
      <c r="P7" s="100"/>
    </row>
    <row r="9" spans="1:16" ht="18.75" customHeight="1" x14ac:dyDescent="0.15">
      <c r="B9" s="115" t="s">
        <v>246</v>
      </c>
      <c r="C9" s="115"/>
      <c r="D9" s="115"/>
      <c r="E9" s="115"/>
      <c r="F9" s="115"/>
      <c r="G9" s="115"/>
      <c r="H9" s="115"/>
      <c r="I9" s="115"/>
    </row>
  </sheetData>
  <mergeCells count="7">
    <mergeCell ref="B9:I9"/>
    <mergeCell ref="A1:B1"/>
    <mergeCell ref="C1:K1"/>
    <mergeCell ref="K2:M2"/>
    <mergeCell ref="O6:P6"/>
    <mergeCell ref="A7:E7"/>
    <mergeCell ref="O7:P7"/>
  </mergeCells>
  <phoneticPr fontId="16"/>
  <printOptions horizontalCentered="1" verticalCentered="1"/>
  <pageMargins left="0.39370078740157483" right="0.39370078740157483" top="0.39370078740157483" bottom="0.39370078740157483" header="0" footer="0"/>
  <pageSetup paperSize="12" scale="5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Q34"/>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235</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77</v>
      </c>
      <c r="C9" s="37" t="s">
        <v>157</v>
      </c>
      <c r="D9" s="75">
        <v>0.5</v>
      </c>
      <c r="E9" s="39" t="s">
        <v>80</v>
      </c>
      <c r="F9" s="39">
        <f>ROUNDUP(D9*0.75,2)</f>
        <v>0.38</v>
      </c>
      <c r="G9" s="40">
        <f>ROUNDUP((K4*D9)+(K5*D9*0.75)+(K6*(D9*2)),0)</f>
        <v>0</v>
      </c>
      <c r="H9" s="40">
        <f>G9</f>
        <v>0</v>
      </c>
      <c r="I9" s="105"/>
      <c r="J9" s="106"/>
      <c r="K9" s="41" t="s">
        <v>25</v>
      </c>
      <c r="L9" s="42">
        <f>ROUNDUP((K4*M9)+(K5*M9*0.75)+(K6*(M9*2)),2)</f>
        <v>0</v>
      </c>
      <c r="M9" s="38">
        <v>110</v>
      </c>
      <c r="N9" s="43">
        <f>ROUNDUP(M9*0.75,2)</f>
        <v>82.5</v>
      </c>
      <c r="O9" s="44" t="s">
        <v>158</v>
      </c>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184</v>
      </c>
      <c r="C12" s="45" t="s">
        <v>186</v>
      </c>
      <c r="D12" s="46">
        <v>1</v>
      </c>
      <c r="E12" s="47" t="s">
        <v>84</v>
      </c>
      <c r="F12" s="47">
        <f>ROUNDUP(D12*0.75,2)</f>
        <v>0.75</v>
      </c>
      <c r="G12" s="48">
        <f>ROUNDUP((K4*D12)+(K5*D12*0.75)+(K6*(D12*2)),0)</f>
        <v>0</v>
      </c>
      <c r="H12" s="48">
        <f>G12</f>
        <v>0</v>
      </c>
      <c r="I12" s="109" t="s">
        <v>185</v>
      </c>
      <c r="J12" s="110"/>
      <c r="K12" s="49" t="s">
        <v>39</v>
      </c>
      <c r="L12" s="50">
        <f>ROUNDUP((K4*M12)+(K5*M12*0.75)+(K6*(M12*2)),2)</f>
        <v>0</v>
      </c>
      <c r="M12" s="46">
        <v>0.5</v>
      </c>
      <c r="N12" s="51">
        <f t="shared" ref="N12:N18" si="0">ROUNDUP(M12*0.75,2)</f>
        <v>0.38</v>
      </c>
      <c r="O12" s="52" t="s">
        <v>34</v>
      </c>
      <c r="P12" s="71"/>
    </row>
    <row r="13" spans="1:17" ht="18.75" customHeight="1" x14ac:dyDescent="0.15">
      <c r="A13" s="90"/>
      <c r="B13" s="45"/>
      <c r="C13" s="45" t="s">
        <v>28</v>
      </c>
      <c r="D13" s="46">
        <v>20</v>
      </c>
      <c r="E13" s="47" t="s">
        <v>32</v>
      </c>
      <c r="F13" s="47">
        <f>ROUNDUP(D13*0.75,2)</f>
        <v>15</v>
      </c>
      <c r="G13" s="48">
        <f>ROUNDUP((K4*D13)+(K5*D13*0.75)+(K6*(D13*2)),0)</f>
        <v>0</v>
      </c>
      <c r="H13" s="48">
        <f>G13+(G13*6/100)</f>
        <v>0</v>
      </c>
      <c r="I13" s="107"/>
      <c r="J13" s="107"/>
      <c r="K13" s="49" t="s">
        <v>55</v>
      </c>
      <c r="L13" s="50">
        <f>ROUNDUP((K4*M13)+(K5*M13*0.75)+(K6*(M13*2)),2)</f>
        <v>0</v>
      </c>
      <c r="M13" s="46">
        <v>3</v>
      </c>
      <c r="N13" s="51">
        <f t="shared" si="0"/>
        <v>2.25</v>
      </c>
      <c r="O13" s="52"/>
      <c r="P13" s="71" t="s">
        <v>34</v>
      </c>
    </row>
    <row r="14" spans="1:17" ht="18.75" customHeight="1" x14ac:dyDescent="0.15">
      <c r="A14" s="90"/>
      <c r="B14" s="45"/>
      <c r="C14" s="45" t="s">
        <v>29</v>
      </c>
      <c r="D14" s="46">
        <v>5</v>
      </c>
      <c r="E14" s="47" t="s">
        <v>32</v>
      </c>
      <c r="F14" s="47">
        <f>ROUNDUP(D14*0.75,2)</f>
        <v>3.75</v>
      </c>
      <c r="G14" s="48">
        <f>ROUNDUP((K4*D14)+(K5*D14*0.75)+(K6*(D14*2)),0)</f>
        <v>0</v>
      </c>
      <c r="H14" s="48">
        <f>G14+(G14*3/100)</f>
        <v>0</v>
      </c>
      <c r="I14" s="107"/>
      <c r="J14" s="107"/>
      <c r="K14" s="49" t="s">
        <v>31</v>
      </c>
      <c r="L14" s="50">
        <f>ROUNDUP((K4*M14)+(K5*M14*0.75)+(K6*(M14*2)),2)</f>
        <v>0</v>
      </c>
      <c r="M14" s="46">
        <v>2</v>
      </c>
      <c r="N14" s="51">
        <f t="shared" si="0"/>
        <v>1.5</v>
      </c>
      <c r="O14" s="52"/>
      <c r="P14" s="71"/>
    </row>
    <row r="15" spans="1:17" ht="18.75" customHeight="1" x14ac:dyDescent="0.15">
      <c r="A15" s="90"/>
      <c r="B15" s="45"/>
      <c r="C15" s="45" t="s">
        <v>95</v>
      </c>
      <c r="D15" s="46">
        <v>5</v>
      </c>
      <c r="E15" s="47" t="s">
        <v>32</v>
      </c>
      <c r="F15" s="47">
        <f>ROUNDUP(D15*0.75,2)</f>
        <v>3.75</v>
      </c>
      <c r="G15" s="48">
        <f>ROUNDUP((K4*D15)+(K5*D15*0.75)+(K6*(D15*2)),0)</f>
        <v>0</v>
      </c>
      <c r="H15" s="48">
        <f>G15+(G15*15/100)</f>
        <v>0</v>
      </c>
      <c r="I15" s="107"/>
      <c r="J15" s="107"/>
      <c r="K15" s="49" t="s">
        <v>43</v>
      </c>
      <c r="L15" s="50">
        <f>ROUNDUP((K4*M15)+(K5*M15*0.75)+(K6*(M15*2)),2)</f>
        <v>0</v>
      </c>
      <c r="M15" s="46">
        <v>40</v>
      </c>
      <c r="N15" s="51">
        <f t="shared" si="0"/>
        <v>30</v>
      </c>
      <c r="O15" s="52"/>
      <c r="P15" s="71"/>
    </row>
    <row r="16" spans="1:17" ht="18.75" customHeight="1" x14ac:dyDescent="0.15">
      <c r="A16" s="90"/>
      <c r="B16" s="45"/>
      <c r="C16" s="45"/>
      <c r="D16" s="46"/>
      <c r="E16" s="47"/>
      <c r="F16" s="47"/>
      <c r="G16" s="48"/>
      <c r="H16" s="48"/>
      <c r="I16" s="107"/>
      <c r="J16" s="107"/>
      <c r="K16" s="49" t="s">
        <v>38</v>
      </c>
      <c r="L16" s="50">
        <f>ROUNDUP((K4*M16)+(K5*M16*0.75)+(K6*(M16*2)),2)</f>
        <v>0</v>
      </c>
      <c r="M16" s="46">
        <v>2</v>
      </c>
      <c r="N16" s="51">
        <f t="shared" si="0"/>
        <v>1.5</v>
      </c>
      <c r="O16" s="52"/>
      <c r="P16" s="71"/>
    </row>
    <row r="17" spans="1:16" ht="18.75" customHeight="1" x14ac:dyDescent="0.15">
      <c r="A17" s="90"/>
      <c r="B17" s="45"/>
      <c r="C17" s="45"/>
      <c r="D17" s="46"/>
      <c r="E17" s="47"/>
      <c r="F17" s="47"/>
      <c r="G17" s="48"/>
      <c r="H17" s="48"/>
      <c r="I17" s="107"/>
      <c r="J17" s="107"/>
      <c r="K17" s="49" t="s">
        <v>36</v>
      </c>
      <c r="L17" s="50">
        <f>ROUNDUP((K4*M17)+(K5*M17*0.75)+(K6*(M17*2)),2)</f>
        <v>0</v>
      </c>
      <c r="M17" s="46">
        <v>2</v>
      </c>
      <c r="N17" s="51">
        <f t="shared" si="0"/>
        <v>1.5</v>
      </c>
      <c r="O17" s="52"/>
      <c r="P17" s="71" t="s">
        <v>37</v>
      </c>
    </row>
    <row r="18" spans="1:16" ht="18.75" customHeight="1" x14ac:dyDescent="0.15">
      <c r="A18" s="90"/>
      <c r="B18" s="45"/>
      <c r="C18" s="45"/>
      <c r="D18" s="46"/>
      <c r="E18" s="47"/>
      <c r="F18" s="47"/>
      <c r="G18" s="48"/>
      <c r="H18" s="48"/>
      <c r="I18" s="107"/>
      <c r="J18" s="107"/>
      <c r="K18" s="49" t="s">
        <v>55</v>
      </c>
      <c r="L18" s="50">
        <f>ROUNDUP((K4*M18)+(K5*M18*0.75)+(K6*(M18*2)),2)</f>
        <v>0</v>
      </c>
      <c r="M18" s="46">
        <v>1</v>
      </c>
      <c r="N18" s="51">
        <f t="shared" si="0"/>
        <v>0.75</v>
      </c>
      <c r="O18" s="52"/>
      <c r="P18" s="71" t="s">
        <v>34</v>
      </c>
    </row>
    <row r="19" spans="1:16" ht="18.75" customHeight="1" x14ac:dyDescent="0.15">
      <c r="A19" s="90"/>
      <c r="B19" s="45"/>
      <c r="C19" s="45"/>
      <c r="D19" s="46"/>
      <c r="E19" s="47"/>
      <c r="F19" s="47"/>
      <c r="G19" s="48"/>
      <c r="H19" s="48"/>
      <c r="I19" s="107"/>
      <c r="J19" s="107"/>
      <c r="K19" s="49"/>
      <c r="L19" s="50"/>
      <c r="M19" s="46"/>
      <c r="N19" s="51"/>
      <c r="O19" s="52"/>
      <c r="P19" s="71"/>
    </row>
    <row r="20" spans="1:16" ht="18.75" customHeight="1" x14ac:dyDescent="0.15">
      <c r="A20" s="90"/>
      <c r="B20" s="53"/>
      <c r="C20" s="53"/>
      <c r="D20" s="54"/>
      <c r="E20" s="55"/>
      <c r="F20" s="55"/>
      <c r="G20" s="56"/>
      <c r="H20" s="56"/>
      <c r="I20" s="108"/>
      <c r="J20" s="108"/>
      <c r="K20" s="57"/>
      <c r="L20" s="58"/>
      <c r="M20" s="54"/>
      <c r="N20" s="59"/>
      <c r="O20" s="60"/>
      <c r="P20" s="72"/>
    </row>
    <row r="21" spans="1:16" ht="18.75" customHeight="1" x14ac:dyDescent="0.15">
      <c r="A21" s="90"/>
      <c r="B21" s="45" t="s">
        <v>187</v>
      </c>
      <c r="C21" s="45" t="s">
        <v>42</v>
      </c>
      <c r="D21" s="46">
        <v>30</v>
      </c>
      <c r="E21" s="47" t="s">
        <v>32</v>
      </c>
      <c r="F21" s="47">
        <f>ROUNDUP(D21*0.75,2)</f>
        <v>22.5</v>
      </c>
      <c r="G21" s="48">
        <f>ROUNDUP((K4*D21)+(K5*D21*0.75)+(K6*(D21*2)),0)</f>
        <v>0</v>
      </c>
      <c r="H21" s="48">
        <f>G21+(G21*10/100)</f>
        <v>0</v>
      </c>
      <c r="I21" s="109" t="s">
        <v>188</v>
      </c>
      <c r="J21" s="110"/>
      <c r="K21" s="49" t="s">
        <v>43</v>
      </c>
      <c r="L21" s="50">
        <f>ROUNDUP((K4*M21)+(K5*M21*0.75)+(K6*(M21*2)),2)</f>
        <v>0</v>
      </c>
      <c r="M21" s="46">
        <v>30</v>
      </c>
      <c r="N21" s="51">
        <f>ROUNDUP(M21*0.75,2)</f>
        <v>22.5</v>
      </c>
      <c r="O21" s="52"/>
      <c r="P21" s="71"/>
    </row>
    <row r="22" spans="1:16" ht="18.75" customHeight="1" x14ac:dyDescent="0.15">
      <c r="A22" s="90"/>
      <c r="B22" s="45"/>
      <c r="C22" s="45" t="s">
        <v>189</v>
      </c>
      <c r="D22" s="46">
        <v>0.5</v>
      </c>
      <c r="E22" s="47" t="s">
        <v>32</v>
      </c>
      <c r="F22" s="47">
        <f>ROUNDUP(D22*0.75,2)</f>
        <v>0.38</v>
      </c>
      <c r="G22" s="48">
        <f>ROUNDUP((K4*D22)+(K5*D22*0.75)+(K6*(D22*2)),0)</f>
        <v>0</v>
      </c>
      <c r="H22" s="48">
        <f>G22</f>
        <v>0</v>
      </c>
      <c r="I22" s="107"/>
      <c r="J22" s="107"/>
      <c r="K22" s="49" t="s">
        <v>39</v>
      </c>
      <c r="L22" s="50">
        <f>ROUNDUP((K4*M22)+(K5*M22*0.75)+(K6*(M22*2)),2)</f>
        <v>0</v>
      </c>
      <c r="M22" s="46">
        <v>1</v>
      </c>
      <c r="N22" s="51">
        <f>ROUNDUP(M22*0.75,2)</f>
        <v>0.75</v>
      </c>
      <c r="O22" s="52" t="s">
        <v>34</v>
      </c>
      <c r="P22" s="71"/>
    </row>
    <row r="23" spans="1:16" ht="18.75" customHeight="1" x14ac:dyDescent="0.15">
      <c r="A23" s="90"/>
      <c r="B23" s="45"/>
      <c r="C23" s="45"/>
      <c r="D23" s="46"/>
      <c r="E23" s="47"/>
      <c r="F23" s="47"/>
      <c r="G23" s="48"/>
      <c r="H23" s="48"/>
      <c r="I23" s="107"/>
      <c r="J23" s="107"/>
      <c r="K23" s="49" t="s">
        <v>35</v>
      </c>
      <c r="L23" s="50">
        <f>ROUNDUP((K4*M23)+(K5*M23*0.75)+(K6*(M23*2)),2)</f>
        <v>0</v>
      </c>
      <c r="M23" s="46">
        <v>1.5</v>
      </c>
      <c r="N23" s="51">
        <f>ROUNDUP(M23*0.75,2)</f>
        <v>1.1300000000000001</v>
      </c>
      <c r="O23" s="52"/>
      <c r="P23" s="71"/>
    </row>
    <row r="24" spans="1:16" ht="18.75" customHeight="1" x14ac:dyDescent="0.15">
      <c r="A24" s="90"/>
      <c r="B24" s="45"/>
      <c r="C24" s="45"/>
      <c r="D24" s="46"/>
      <c r="E24" s="47"/>
      <c r="F24" s="47"/>
      <c r="G24" s="48"/>
      <c r="H24" s="48"/>
      <c r="I24" s="107"/>
      <c r="J24" s="107"/>
      <c r="K24" s="49" t="s">
        <v>36</v>
      </c>
      <c r="L24" s="50">
        <f>ROUNDUP((K4*M24)+(K5*M24*0.75)+(K6*(M24*2)),2)</f>
        <v>0</v>
      </c>
      <c r="M24" s="46">
        <v>1.5</v>
      </c>
      <c r="N24" s="51">
        <f>ROUNDUP(M24*0.75,2)</f>
        <v>1.1300000000000001</v>
      </c>
      <c r="O24" s="52"/>
      <c r="P24" s="71" t="s">
        <v>37</v>
      </c>
    </row>
    <row r="25" spans="1:16" ht="18.75" customHeight="1" x14ac:dyDescent="0.15">
      <c r="A25" s="90"/>
      <c r="B25" s="45"/>
      <c r="C25" s="45"/>
      <c r="D25" s="46"/>
      <c r="E25" s="47"/>
      <c r="F25" s="47"/>
      <c r="G25" s="48"/>
      <c r="H25" s="48"/>
      <c r="I25" s="107"/>
      <c r="J25" s="107"/>
      <c r="K25" s="49"/>
      <c r="L25" s="50"/>
      <c r="M25" s="46"/>
      <c r="N25" s="51"/>
      <c r="O25" s="52"/>
      <c r="P25" s="71"/>
    </row>
    <row r="26" spans="1:16" ht="18.75" customHeight="1" x14ac:dyDescent="0.15">
      <c r="A26" s="90"/>
      <c r="B26" s="53"/>
      <c r="C26" s="53"/>
      <c r="D26" s="54"/>
      <c r="E26" s="55"/>
      <c r="F26" s="55"/>
      <c r="G26" s="56"/>
      <c r="H26" s="56"/>
      <c r="I26" s="108"/>
      <c r="J26" s="108"/>
      <c r="K26" s="57"/>
      <c r="L26" s="58"/>
      <c r="M26" s="54"/>
      <c r="N26" s="59"/>
      <c r="O26" s="60"/>
      <c r="P26" s="72"/>
    </row>
    <row r="27" spans="1:16" ht="18.75" customHeight="1" x14ac:dyDescent="0.15">
      <c r="A27" s="90"/>
      <c r="B27" s="45" t="s">
        <v>44</v>
      </c>
      <c r="C27" s="45" t="s">
        <v>69</v>
      </c>
      <c r="D27" s="74">
        <v>0.25</v>
      </c>
      <c r="E27" s="47" t="s">
        <v>60</v>
      </c>
      <c r="F27" s="47">
        <f>ROUNDUP(D27*0.75,2)</f>
        <v>0.19</v>
      </c>
      <c r="G27" s="48">
        <f>ROUNDUP((K4*D27)+(K5*D27*0.75)+(K6*(D27*2)),0)</f>
        <v>0</v>
      </c>
      <c r="H27" s="48">
        <f>G27</f>
        <v>0</v>
      </c>
      <c r="I27" s="109" t="s">
        <v>174</v>
      </c>
      <c r="J27" s="110"/>
      <c r="K27" s="49" t="s">
        <v>43</v>
      </c>
      <c r="L27" s="50">
        <f>ROUNDUP((K4*M27)+(K5*M27*0.75)+(K6*(M27*2)),2)</f>
        <v>0</v>
      </c>
      <c r="M27" s="46">
        <v>100</v>
      </c>
      <c r="N27" s="51">
        <f>ROUNDUP(M27*0.75,2)</f>
        <v>75</v>
      </c>
      <c r="O27" s="52" t="s">
        <v>70</v>
      </c>
      <c r="P27" s="71"/>
    </row>
    <row r="28" spans="1:16" ht="18.75" customHeight="1" x14ac:dyDescent="0.15">
      <c r="A28" s="90"/>
      <c r="B28" s="45"/>
      <c r="C28" s="45" t="s">
        <v>98</v>
      </c>
      <c r="D28" s="46">
        <v>3</v>
      </c>
      <c r="E28" s="47" t="s">
        <v>32</v>
      </c>
      <c r="F28" s="47">
        <f>ROUNDUP(D28*0.75,2)</f>
        <v>2.25</v>
      </c>
      <c r="G28" s="48">
        <f>ROUNDUP((K4*D28)+(K5*D28*0.75)+(K6*(D28*2)),0)</f>
        <v>0</v>
      </c>
      <c r="H28" s="48">
        <f>G28+(G28*40/100)</f>
        <v>0</v>
      </c>
      <c r="I28" s="107"/>
      <c r="J28" s="107"/>
      <c r="K28" s="49" t="s">
        <v>48</v>
      </c>
      <c r="L28" s="50">
        <f>ROUNDUP((K4*M28)+(K5*M28*0.75)+(K6*(M28*2)),2)</f>
        <v>0</v>
      </c>
      <c r="M28" s="46">
        <v>0.1</v>
      </c>
      <c r="N28" s="51">
        <f>ROUNDUP(M28*0.75,2)</f>
        <v>0.08</v>
      </c>
      <c r="O28" s="52"/>
      <c r="P28" s="71"/>
    </row>
    <row r="29" spans="1:16" ht="18.75" customHeight="1" x14ac:dyDescent="0.15">
      <c r="A29" s="90"/>
      <c r="B29" s="45"/>
      <c r="C29" s="45"/>
      <c r="D29" s="46"/>
      <c r="E29" s="47"/>
      <c r="F29" s="47"/>
      <c r="G29" s="48"/>
      <c r="H29" s="48"/>
      <c r="I29" s="107"/>
      <c r="J29" s="107"/>
      <c r="K29" s="49" t="s">
        <v>36</v>
      </c>
      <c r="L29" s="50">
        <f>ROUNDUP((K4*M29)+(K5*M29*0.75)+(K6*(M29*2)),2)</f>
        <v>0</v>
      </c>
      <c r="M29" s="46">
        <v>1</v>
      </c>
      <c r="N29" s="51">
        <f>ROUNDUP(M29*0.75,2)</f>
        <v>0.75</v>
      </c>
      <c r="O29" s="52"/>
      <c r="P29" s="71" t="s">
        <v>37</v>
      </c>
    </row>
    <row r="30" spans="1:16" ht="18.75" customHeight="1" x14ac:dyDescent="0.15">
      <c r="A30" s="90"/>
      <c r="B30" s="45"/>
      <c r="C30" s="45"/>
      <c r="D30" s="46"/>
      <c r="E30" s="47"/>
      <c r="F30" s="47"/>
      <c r="G30" s="48"/>
      <c r="H30" s="48"/>
      <c r="I30" s="107"/>
      <c r="J30" s="107"/>
      <c r="K30" s="49"/>
      <c r="L30" s="50"/>
      <c r="M30" s="46"/>
      <c r="N30" s="51"/>
      <c r="O30" s="52"/>
      <c r="P30" s="71"/>
    </row>
    <row r="31" spans="1:16" ht="18.75" customHeight="1" x14ac:dyDescent="0.15">
      <c r="A31" s="90"/>
      <c r="B31" s="53"/>
      <c r="C31" s="53"/>
      <c r="D31" s="54"/>
      <c r="E31" s="55"/>
      <c r="F31" s="55"/>
      <c r="G31" s="56"/>
      <c r="H31" s="56"/>
      <c r="I31" s="108"/>
      <c r="J31" s="108"/>
      <c r="K31" s="57"/>
      <c r="L31" s="58"/>
      <c r="M31" s="54"/>
      <c r="N31" s="59"/>
      <c r="O31" s="60"/>
      <c r="P31" s="72"/>
    </row>
    <row r="32" spans="1:16" ht="18.75" customHeight="1" x14ac:dyDescent="0.15">
      <c r="A32" s="90"/>
      <c r="B32" s="45" t="s">
        <v>57</v>
      </c>
      <c r="C32" s="45" t="s">
        <v>59</v>
      </c>
      <c r="D32" s="74">
        <v>0.16666666666666666</v>
      </c>
      <c r="E32" s="47" t="s">
        <v>60</v>
      </c>
      <c r="F32" s="47">
        <f>ROUNDUP(D32*0.75,2)</f>
        <v>0.13</v>
      </c>
      <c r="G32" s="48">
        <f>ROUNDUP((K4*D32)+(K5*D32*0.75)+(K6*(D32*2)),0)</f>
        <v>0</v>
      </c>
      <c r="H32" s="48">
        <f>G32</f>
        <v>0</v>
      </c>
      <c r="I32" s="109" t="s">
        <v>58</v>
      </c>
      <c r="J32" s="110"/>
      <c r="K32" s="49"/>
      <c r="L32" s="50"/>
      <c r="M32" s="46"/>
      <c r="N32" s="51"/>
      <c r="O32" s="52"/>
      <c r="P32" s="71"/>
    </row>
    <row r="33" spans="1:16" ht="18.75" customHeight="1" x14ac:dyDescent="0.15">
      <c r="A33" s="90"/>
      <c r="B33" s="45"/>
      <c r="C33" s="45"/>
      <c r="D33" s="46"/>
      <c r="E33" s="47"/>
      <c r="F33" s="47"/>
      <c r="G33" s="48"/>
      <c r="H33" s="48"/>
      <c r="I33" s="107"/>
      <c r="J33" s="107"/>
      <c r="K33" s="49"/>
      <c r="L33" s="50"/>
      <c r="M33" s="46"/>
      <c r="N33" s="51"/>
      <c r="O33" s="52"/>
      <c r="P33" s="71"/>
    </row>
    <row r="34" spans="1:16" ht="18.75" customHeight="1" thickBot="1" x14ac:dyDescent="0.2">
      <c r="A34" s="91"/>
      <c r="B34" s="62"/>
      <c r="C34" s="62"/>
      <c r="D34" s="63"/>
      <c r="E34" s="64"/>
      <c r="F34" s="64"/>
      <c r="G34" s="65"/>
      <c r="H34" s="65"/>
      <c r="I34" s="112"/>
      <c r="J34" s="112"/>
      <c r="K34" s="66"/>
      <c r="L34" s="67"/>
      <c r="M34" s="63"/>
      <c r="N34" s="68"/>
      <c r="O34" s="69"/>
      <c r="P34" s="73"/>
    </row>
  </sheetData>
  <mergeCells count="14">
    <mergeCell ref="I32:J34"/>
    <mergeCell ref="A9:A34"/>
    <mergeCell ref="I27:J31"/>
    <mergeCell ref="I8:J8"/>
    <mergeCell ref="K8:L8"/>
    <mergeCell ref="I9:J11"/>
    <mergeCell ref="I12:J20"/>
    <mergeCell ref="I21:J26"/>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27"/>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24</v>
      </c>
      <c r="B7" s="98"/>
      <c r="C7" s="98"/>
      <c r="D7" s="98"/>
      <c r="E7" s="98"/>
      <c r="F7" s="17"/>
      <c r="G7" s="17"/>
      <c r="H7" s="17"/>
      <c r="I7" s="4"/>
      <c r="J7" s="4"/>
      <c r="K7" s="77"/>
      <c r="L7" s="18"/>
      <c r="M7" s="3"/>
      <c r="N7" s="3"/>
      <c r="O7" s="99" t="s">
        <v>10</v>
      </c>
      <c r="P7" s="100"/>
      <c r="Q7" s="78"/>
    </row>
    <row r="8" spans="1:17" ht="21.75" thickBot="1" x14ac:dyDescent="0.2">
      <c r="A8" s="61"/>
      <c r="B8" s="30" t="s">
        <v>11</v>
      </c>
      <c r="C8" s="30" t="s">
        <v>12</v>
      </c>
      <c r="D8" s="31" t="s">
        <v>13</v>
      </c>
      <c r="E8" s="30" t="s">
        <v>14</v>
      </c>
      <c r="F8" s="32" t="s">
        <v>15</v>
      </c>
      <c r="G8" s="32" t="s">
        <v>16</v>
      </c>
      <c r="H8" s="79" t="s">
        <v>17</v>
      </c>
      <c r="I8" s="101" t="s">
        <v>18</v>
      </c>
      <c r="J8" s="102"/>
      <c r="K8" s="103" t="s">
        <v>19</v>
      </c>
      <c r="L8" s="104"/>
      <c r="M8" s="33" t="s">
        <v>20</v>
      </c>
      <c r="N8" s="34" t="s">
        <v>21</v>
      </c>
      <c r="O8" s="35" t="s">
        <v>22</v>
      </c>
      <c r="P8" s="36" t="s">
        <v>23</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244</v>
      </c>
      <c r="C12" s="45" t="s">
        <v>27</v>
      </c>
      <c r="D12" s="46">
        <v>40</v>
      </c>
      <c r="E12" s="47" t="s">
        <v>32</v>
      </c>
      <c r="F12" s="47">
        <f>ROUNDUP(D12*0.75,2)</f>
        <v>30</v>
      </c>
      <c r="G12" s="48">
        <f>ROUNDUP((K4*D12)+(K5*D12*0.75)+(K6*(D12*2)),0)</f>
        <v>0</v>
      </c>
      <c r="H12" s="48">
        <f>G12</f>
        <v>0</v>
      </c>
      <c r="I12" s="109" t="s">
        <v>26</v>
      </c>
      <c r="J12" s="110"/>
      <c r="K12" s="49" t="s">
        <v>35</v>
      </c>
      <c r="L12" s="50">
        <f>ROUNDUP((K4*M12)+(K5*M12*0.75)+(K6*(M12*2)),2)</f>
        <v>0</v>
      </c>
      <c r="M12" s="46">
        <v>0.5</v>
      </c>
      <c r="N12" s="51">
        <f>ROUNDUP(M12*0.75,2)</f>
        <v>0.38</v>
      </c>
      <c r="O12" s="52"/>
      <c r="P12" s="71"/>
    </row>
    <row r="13" spans="1:17" ht="18.75" customHeight="1" x14ac:dyDescent="0.15">
      <c r="A13" s="90"/>
      <c r="B13" s="45"/>
      <c r="C13" s="45" t="s">
        <v>33</v>
      </c>
      <c r="D13" s="46">
        <v>2</v>
      </c>
      <c r="E13" s="47" t="s">
        <v>32</v>
      </c>
      <c r="F13" s="47">
        <f>ROUNDUP(D13*0.75,2)</f>
        <v>1.5</v>
      </c>
      <c r="G13" s="48">
        <f>ROUNDUP((K4*D13)+(K5*D13*0.75)+(K6*(D13*2)),0)</f>
        <v>0</v>
      </c>
      <c r="H13" s="48">
        <f>G13</f>
        <v>0</v>
      </c>
      <c r="I13" s="107"/>
      <c r="J13" s="107"/>
      <c r="K13" s="49" t="s">
        <v>36</v>
      </c>
      <c r="L13" s="50">
        <f>ROUNDUP((K4*M13)+(K5*M13*0.75)+(K6*(M13*2)),2)</f>
        <v>0</v>
      </c>
      <c r="M13" s="46">
        <v>2</v>
      </c>
      <c r="N13" s="51">
        <f>ROUNDUP(M13*0.75,2)</f>
        <v>1.5</v>
      </c>
      <c r="O13" s="52" t="s">
        <v>34</v>
      </c>
      <c r="P13" s="71" t="s">
        <v>37</v>
      </c>
    </row>
    <row r="14" spans="1:17" ht="18.75" customHeight="1" x14ac:dyDescent="0.15">
      <c r="A14" s="90"/>
      <c r="B14" s="45"/>
      <c r="C14" s="45" t="s">
        <v>28</v>
      </c>
      <c r="D14" s="46">
        <v>20</v>
      </c>
      <c r="E14" s="47" t="s">
        <v>32</v>
      </c>
      <c r="F14" s="47">
        <f>ROUNDUP(D14*0.75,2)</f>
        <v>15</v>
      </c>
      <c r="G14" s="48">
        <f>ROUNDUP((K4*D14)+(K5*D14*0.75)+(K6*(D14*2)),0)</f>
        <v>0</v>
      </c>
      <c r="H14" s="48">
        <f>G14+(G14*6/100)</f>
        <v>0</v>
      </c>
      <c r="I14" s="107"/>
      <c r="J14" s="107"/>
      <c r="K14" s="49" t="s">
        <v>38</v>
      </c>
      <c r="L14" s="50">
        <f>ROUNDUP((K4*M14)+(K5*M14*0.75)+(K6*(M14*2)),2)</f>
        <v>0</v>
      </c>
      <c r="M14" s="46">
        <v>1</v>
      </c>
      <c r="N14" s="51">
        <f>ROUNDUP(M14*0.75,2)</f>
        <v>0.75</v>
      </c>
      <c r="O14" s="52"/>
      <c r="P14" s="71"/>
    </row>
    <row r="15" spans="1:17" ht="18.75" customHeight="1" x14ac:dyDescent="0.15">
      <c r="A15" s="90"/>
      <c r="B15" s="45"/>
      <c r="C15" s="45" t="s">
        <v>29</v>
      </c>
      <c r="D15" s="46">
        <v>5</v>
      </c>
      <c r="E15" s="47" t="s">
        <v>32</v>
      </c>
      <c r="F15" s="47">
        <f>ROUNDUP(D15*0.75,2)</f>
        <v>3.75</v>
      </c>
      <c r="G15" s="48">
        <f>ROUNDUP((K4*D15)+(K5*D15*0.75)+(K6*(D15*2)),0)</f>
        <v>0</v>
      </c>
      <c r="H15" s="48">
        <f>G15+(G15*3/100)</f>
        <v>0</v>
      </c>
      <c r="I15" s="107"/>
      <c r="J15" s="107"/>
      <c r="K15" s="49" t="s">
        <v>39</v>
      </c>
      <c r="L15" s="50">
        <f>ROUNDUP((K4*M15)+(K5*M15*0.75)+(K6*(M15*2)),2)</f>
        <v>0</v>
      </c>
      <c r="M15" s="46">
        <v>1</v>
      </c>
      <c r="N15" s="51">
        <f>ROUNDUP(M15*0.75,2)</f>
        <v>0.75</v>
      </c>
      <c r="O15" s="52"/>
      <c r="P15" s="71"/>
    </row>
    <row r="16" spans="1:17" ht="18.75" customHeight="1" x14ac:dyDescent="0.15">
      <c r="A16" s="90"/>
      <c r="B16" s="45"/>
      <c r="C16" s="45" t="s">
        <v>30</v>
      </c>
      <c r="D16" s="46">
        <v>10</v>
      </c>
      <c r="E16" s="47" t="s">
        <v>32</v>
      </c>
      <c r="F16" s="47">
        <f>ROUNDUP(D16*0.75,2)</f>
        <v>7.5</v>
      </c>
      <c r="G16" s="48">
        <f>ROUNDUP((K4*D16)+(K5*D16*0.75)+(K6*(D16*2)),0)</f>
        <v>0</v>
      </c>
      <c r="H16" s="48">
        <f>G16+(G16*10/100)</f>
        <v>0</v>
      </c>
      <c r="I16" s="107"/>
      <c r="J16" s="107"/>
      <c r="K16" s="49" t="s">
        <v>31</v>
      </c>
      <c r="L16" s="50">
        <f>ROUNDUP((K4*M16)+(K5*M16*0.75)+(K6*(M16*2)),2)</f>
        <v>0</v>
      </c>
      <c r="M16" s="46">
        <v>1</v>
      </c>
      <c r="N16" s="51">
        <f>ROUNDUP(M16*0.75,2)</f>
        <v>0.75</v>
      </c>
      <c r="O16" s="52"/>
      <c r="P16" s="71"/>
    </row>
    <row r="17" spans="1:16" ht="18.75" customHeight="1" x14ac:dyDescent="0.15">
      <c r="A17" s="90"/>
      <c r="B17" s="45"/>
      <c r="C17" s="45"/>
      <c r="D17" s="46"/>
      <c r="E17" s="47"/>
      <c r="F17" s="47"/>
      <c r="G17" s="48"/>
      <c r="H17" s="48"/>
      <c r="I17" s="107"/>
      <c r="J17" s="107"/>
      <c r="K17" s="49"/>
      <c r="L17" s="50"/>
      <c r="M17" s="46"/>
      <c r="N17" s="51"/>
      <c r="O17" s="52"/>
      <c r="P17" s="71"/>
    </row>
    <row r="18" spans="1:16" ht="18.75" customHeight="1" x14ac:dyDescent="0.15">
      <c r="A18" s="90"/>
      <c r="B18" s="53"/>
      <c r="C18" s="53"/>
      <c r="D18" s="54"/>
      <c r="E18" s="55"/>
      <c r="F18" s="55"/>
      <c r="G18" s="56"/>
      <c r="H18" s="56"/>
      <c r="I18" s="108"/>
      <c r="J18" s="108"/>
      <c r="K18" s="57"/>
      <c r="L18" s="58"/>
      <c r="M18" s="54"/>
      <c r="N18" s="59"/>
      <c r="O18" s="60"/>
      <c r="P18" s="72"/>
    </row>
    <row r="19" spans="1:16" ht="18.75" customHeight="1" x14ac:dyDescent="0.15">
      <c r="A19" s="90"/>
      <c r="B19" s="45" t="s">
        <v>40</v>
      </c>
      <c r="C19" s="45" t="s">
        <v>42</v>
      </c>
      <c r="D19" s="46">
        <v>50</v>
      </c>
      <c r="E19" s="47" t="s">
        <v>32</v>
      </c>
      <c r="F19" s="47">
        <f>ROUNDUP(D19*0.75,2)</f>
        <v>37.5</v>
      </c>
      <c r="G19" s="48">
        <f>ROUNDUP((K4*D19)+(K5*D19*0.75)+(K6*(D19*2)),0)</f>
        <v>0</v>
      </c>
      <c r="H19" s="48">
        <f>G19+(G19*10/100)</f>
        <v>0</v>
      </c>
      <c r="I19" s="111" t="s">
        <v>41</v>
      </c>
      <c r="J19" s="110"/>
      <c r="K19" s="49" t="s">
        <v>38</v>
      </c>
      <c r="L19" s="50">
        <f>ROUNDUP((K4*M19)+(K5*M19*0.75)+(K6*(M19*2)),2)</f>
        <v>0</v>
      </c>
      <c r="M19" s="46">
        <v>2</v>
      </c>
      <c r="N19" s="51">
        <f>ROUNDUP(M19*0.75,2)</f>
        <v>1.5</v>
      </c>
      <c r="O19" s="52"/>
      <c r="P19" s="71"/>
    </row>
    <row r="20" spans="1:16" ht="18.75" customHeight="1" x14ac:dyDescent="0.15">
      <c r="A20" s="90"/>
      <c r="B20" s="45"/>
      <c r="C20" s="45"/>
      <c r="D20" s="46"/>
      <c r="E20" s="47"/>
      <c r="F20" s="47"/>
      <c r="G20" s="48"/>
      <c r="H20" s="48"/>
      <c r="I20" s="107"/>
      <c r="J20" s="107"/>
      <c r="K20" s="49" t="s">
        <v>36</v>
      </c>
      <c r="L20" s="50">
        <f>ROUNDUP((K4*M20)+(K5*M20*0.75)+(K6*(M20*2)),2)</f>
        <v>0</v>
      </c>
      <c r="M20" s="46">
        <v>0.5</v>
      </c>
      <c r="N20" s="51">
        <f>ROUNDUP(M20*0.75,2)</f>
        <v>0.38</v>
      </c>
      <c r="O20" s="52"/>
      <c r="P20" s="71" t="s">
        <v>37</v>
      </c>
    </row>
    <row r="21" spans="1:16" ht="18.75" customHeight="1" x14ac:dyDescent="0.15">
      <c r="A21" s="90"/>
      <c r="B21" s="45"/>
      <c r="C21" s="45"/>
      <c r="D21" s="46"/>
      <c r="E21" s="47"/>
      <c r="F21" s="47"/>
      <c r="G21" s="48"/>
      <c r="H21" s="48"/>
      <c r="I21" s="107"/>
      <c r="J21" s="107"/>
      <c r="K21" s="49" t="s">
        <v>43</v>
      </c>
      <c r="L21" s="50">
        <f>ROUNDUP((K4*M21)+(K5*M21*0.75)+(K6*(M21*2)),2)</f>
        <v>0</v>
      </c>
      <c r="M21" s="46">
        <v>30</v>
      </c>
      <c r="N21" s="51">
        <f>ROUNDUP(M21*0.75,2)</f>
        <v>22.5</v>
      </c>
      <c r="O21" s="52"/>
      <c r="P21" s="71"/>
    </row>
    <row r="22" spans="1:16" ht="18.75" customHeight="1" x14ac:dyDescent="0.15">
      <c r="A22" s="90"/>
      <c r="B22" s="45"/>
      <c r="C22" s="45"/>
      <c r="D22" s="46"/>
      <c r="E22" s="47"/>
      <c r="F22" s="47"/>
      <c r="G22" s="48"/>
      <c r="H22" s="48"/>
      <c r="I22" s="107"/>
      <c r="J22" s="107"/>
      <c r="K22" s="49"/>
      <c r="L22" s="50"/>
      <c r="M22" s="46"/>
      <c r="N22" s="51"/>
      <c r="O22" s="52"/>
      <c r="P22" s="71"/>
    </row>
    <row r="23" spans="1:16" ht="18.75" customHeight="1" x14ac:dyDescent="0.15">
      <c r="A23" s="90"/>
      <c r="B23" s="53"/>
      <c r="C23" s="53"/>
      <c r="D23" s="54"/>
      <c r="E23" s="55"/>
      <c r="F23" s="55"/>
      <c r="G23" s="56"/>
      <c r="H23" s="56"/>
      <c r="I23" s="108"/>
      <c r="J23" s="108"/>
      <c r="K23" s="57"/>
      <c r="L23" s="58"/>
      <c r="M23" s="54"/>
      <c r="N23" s="59"/>
      <c r="O23" s="60"/>
      <c r="P23" s="72"/>
    </row>
    <row r="24" spans="1:16" ht="18.75" customHeight="1" x14ac:dyDescent="0.15">
      <c r="A24" s="90"/>
      <c r="B24" s="45" t="s">
        <v>44</v>
      </c>
      <c r="C24" s="45" t="s">
        <v>46</v>
      </c>
      <c r="D24" s="46">
        <v>20</v>
      </c>
      <c r="E24" s="47" t="s">
        <v>32</v>
      </c>
      <c r="F24" s="47">
        <f>ROUNDUP(D24*0.75,2)</f>
        <v>15</v>
      </c>
      <c r="G24" s="48">
        <f>ROUNDUP((K4*D24)+(K5*D24*0.75)+(K6*(D24*2)),0)</f>
        <v>0</v>
      </c>
      <c r="H24" s="48">
        <f>G24+(G24*6/100)</f>
        <v>0</v>
      </c>
      <c r="I24" s="109" t="s">
        <v>45</v>
      </c>
      <c r="J24" s="110"/>
      <c r="K24" s="49" t="s">
        <v>43</v>
      </c>
      <c r="L24" s="50">
        <f>ROUNDUP((K4*M24)+(K5*M24*0.75)+(K6*(M24*2)),2)</f>
        <v>0</v>
      </c>
      <c r="M24" s="46">
        <v>100</v>
      </c>
      <c r="N24" s="51">
        <f>ROUNDUP(M24*0.75,2)</f>
        <v>75</v>
      </c>
      <c r="O24" s="52"/>
      <c r="P24" s="71"/>
    </row>
    <row r="25" spans="1:16" ht="18.75" customHeight="1" x14ac:dyDescent="0.15">
      <c r="A25" s="90"/>
      <c r="B25" s="45"/>
      <c r="C25" s="45" t="s">
        <v>47</v>
      </c>
      <c r="D25" s="46">
        <v>0.5</v>
      </c>
      <c r="E25" s="47" t="s">
        <v>32</v>
      </c>
      <c r="F25" s="47">
        <f>ROUNDUP(D25*0.75,2)</f>
        <v>0.38</v>
      </c>
      <c r="G25" s="48">
        <f>ROUNDUP((K4*D25)+(K5*D25*0.75)+(K6*(D25*2)),0)</f>
        <v>0</v>
      </c>
      <c r="H25" s="48">
        <f>G25</f>
        <v>0</v>
      </c>
      <c r="I25" s="107"/>
      <c r="J25" s="107"/>
      <c r="K25" s="49" t="s">
        <v>48</v>
      </c>
      <c r="L25" s="50">
        <f>ROUNDUP((K4*M25)+(K5*M25*0.75)+(K6*(M25*2)),2)</f>
        <v>0</v>
      </c>
      <c r="M25" s="46">
        <v>0.1</v>
      </c>
      <c r="N25" s="51">
        <f>ROUNDUP(M25*0.75,2)</f>
        <v>0.08</v>
      </c>
      <c r="O25" s="52" t="s">
        <v>34</v>
      </c>
      <c r="P25" s="71"/>
    </row>
    <row r="26" spans="1:16" ht="18.75" customHeight="1" x14ac:dyDescent="0.15">
      <c r="A26" s="90"/>
      <c r="B26" s="45"/>
      <c r="C26" s="45"/>
      <c r="D26" s="46"/>
      <c r="E26" s="47"/>
      <c r="F26" s="47"/>
      <c r="G26" s="48"/>
      <c r="H26" s="48"/>
      <c r="I26" s="107"/>
      <c r="J26" s="107"/>
      <c r="K26" s="49" t="s">
        <v>36</v>
      </c>
      <c r="L26" s="50">
        <f>ROUNDUP((K4*M26)+(K5*M26*0.75)+(K6*(M26*2)),2)</f>
        <v>0</v>
      </c>
      <c r="M26" s="46">
        <v>1</v>
      </c>
      <c r="N26" s="51">
        <f>ROUNDUP(M26*0.75,2)</f>
        <v>0.75</v>
      </c>
      <c r="O26" s="52"/>
      <c r="P26" s="71" t="s">
        <v>37</v>
      </c>
    </row>
    <row r="27" spans="1:16" ht="18.75" customHeight="1" thickBot="1" x14ac:dyDescent="0.2">
      <c r="A27" s="91"/>
      <c r="B27" s="62"/>
      <c r="C27" s="62"/>
      <c r="D27" s="63"/>
      <c r="E27" s="64"/>
      <c r="F27" s="64"/>
      <c r="G27" s="65"/>
      <c r="H27" s="65"/>
      <c r="I27" s="112"/>
      <c r="J27" s="112"/>
      <c r="K27" s="66"/>
      <c r="L27" s="67"/>
      <c r="M27" s="63"/>
      <c r="N27" s="68"/>
      <c r="O27" s="69"/>
      <c r="P27" s="73"/>
    </row>
  </sheetData>
  <mergeCells count="13">
    <mergeCell ref="A9:A27"/>
    <mergeCell ref="A1:B1"/>
    <mergeCell ref="C1:K1"/>
    <mergeCell ref="K2:M2"/>
    <mergeCell ref="O6:P6"/>
    <mergeCell ref="A7:E7"/>
    <mergeCell ref="O7:P7"/>
    <mergeCell ref="I8:J8"/>
    <mergeCell ref="K8:L8"/>
    <mergeCell ref="I9:J11"/>
    <mergeCell ref="I12:J18"/>
    <mergeCell ref="I19:J23"/>
    <mergeCell ref="I24:J27"/>
  </mergeCells>
  <phoneticPr fontId="3"/>
  <printOptions horizontalCentered="1" verticalCentered="1"/>
  <pageMargins left="0.39370078740157483" right="0.39370078740157483" top="0.39370078740157483" bottom="0.39370078740157483" header="0" footer="0"/>
  <pageSetup paperSize="12" scale="5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Q33"/>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236</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202</v>
      </c>
      <c r="C12" s="45" t="s">
        <v>159</v>
      </c>
      <c r="D12" s="46">
        <v>40</v>
      </c>
      <c r="E12" s="47" t="s">
        <v>32</v>
      </c>
      <c r="F12" s="47">
        <f>ROUNDUP(D12*0.75,2)</f>
        <v>30</v>
      </c>
      <c r="G12" s="48">
        <f>ROUNDUP((K4*D12)+(K5*D12*0.75)+(K6*(D12*2)),0)</f>
        <v>0</v>
      </c>
      <c r="H12" s="48">
        <f>G12</f>
        <v>0</v>
      </c>
      <c r="I12" s="109" t="s">
        <v>203</v>
      </c>
      <c r="J12" s="110"/>
      <c r="K12" s="49" t="s">
        <v>31</v>
      </c>
      <c r="L12" s="50">
        <f>ROUNDUP((K4*M12)+(K5*M12*0.75)+(K6*(M12*2)),2)</f>
        <v>0</v>
      </c>
      <c r="M12" s="46">
        <v>1</v>
      </c>
      <c r="N12" s="51">
        <f t="shared" ref="N12:N18" si="0">ROUNDUP(M12*0.75,2)</f>
        <v>0.75</v>
      </c>
      <c r="O12" s="52"/>
      <c r="P12" s="71"/>
    </row>
    <row r="13" spans="1:17" ht="18.75" customHeight="1" x14ac:dyDescent="0.15">
      <c r="A13" s="90"/>
      <c r="B13" s="45"/>
      <c r="C13" s="45" t="s">
        <v>28</v>
      </c>
      <c r="D13" s="46">
        <v>30</v>
      </c>
      <c r="E13" s="47" t="s">
        <v>32</v>
      </c>
      <c r="F13" s="47">
        <f>ROUNDUP(D13*0.75,2)</f>
        <v>22.5</v>
      </c>
      <c r="G13" s="48">
        <f>ROUNDUP((K4*D13)+(K5*D13*0.75)+(K6*(D13*2)),0)</f>
        <v>0</v>
      </c>
      <c r="H13" s="48">
        <f>G13+(G13*6/100)</f>
        <v>0</v>
      </c>
      <c r="I13" s="107"/>
      <c r="J13" s="107"/>
      <c r="K13" s="49" t="s">
        <v>56</v>
      </c>
      <c r="L13" s="50">
        <f>ROUNDUP((K4*M13)+(K5*M13*0.75)+(K6*(M13*2)),2)</f>
        <v>0</v>
      </c>
      <c r="M13" s="46">
        <v>30</v>
      </c>
      <c r="N13" s="51">
        <f t="shared" si="0"/>
        <v>22.5</v>
      </c>
      <c r="O13" s="52"/>
      <c r="P13" s="71"/>
    </row>
    <row r="14" spans="1:17" ht="18.75" customHeight="1" x14ac:dyDescent="0.15">
      <c r="A14" s="90"/>
      <c r="B14" s="45"/>
      <c r="C14" s="45" t="s">
        <v>204</v>
      </c>
      <c r="D14" s="46">
        <v>30</v>
      </c>
      <c r="E14" s="47" t="s">
        <v>32</v>
      </c>
      <c r="F14" s="47">
        <f>ROUNDUP(D14*0.75,2)</f>
        <v>22.5</v>
      </c>
      <c r="G14" s="48">
        <f>ROUNDUP((K4*D14)+(K5*D14*0.75)+(K6*(D14*2)),0)</f>
        <v>0</v>
      </c>
      <c r="H14" s="48">
        <f>G14</f>
        <v>0</v>
      </c>
      <c r="I14" s="107"/>
      <c r="J14" s="107"/>
      <c r="K14" s="49" t="s">
        <v>71</v>
      </c>
      <c r="L14" s="50">
        <f>ROUNDUP((K4*M14)+(K5*M14*0.75)+(K6*(M14*2)),2)</f>
        <v>0</v>
      </c>
      <c r="M14" s="46">
        <v>0.5</v>
      </c>
      <c r="N14" s="51">
        <f t="shared" si="0"/>
        <v>0.38</v>
      </c>
      <c r="O14" s="52" t="s">
        <v>34</v>
      </c>
      <c r="P14" s="71" t="s">
        <v>72</v>
      </c>
    </row>
    <row r="15" spans="1:17" ht="18.75" customHeight="1" x14ac:dyDescent="0.15">
      <c r="A15" s="90"/>
      <c r="B15" s="45"/>
      <c r="C15" s="45" t="s">
        <v>197</v>
      </c>
      <c r="D15" s="46">
        <v>20</v>
      </c>
      <c r="E15" s="47" t="s">
        <v>32</v>
      </c>
      <c r="F15" s="47">
        <f>ROUNDUP(D15*0.75,2)</f>
        <v>15</v>
      </c>
      <c r="G15" s="48">
        <f>ROUNDUP((K4*D15)+(K5*D15*0.75)+(K6*(D15*2)),0)</f>
        <v>0</v>
      </c>
      <c r="H15" s="48">
        <f>G15</f>
        <v>0</v>
      </c>
      <c r="I15" s="107"/>
      <c r="J15" s="107"/>
      <c r="K15" s="49" t="s">
        <v>107</v>
      </c>
      <c r="L15" s="50">
        <f>ROUNDUP((K4*M15)+(K5*M15*0.75)+(K6*(M15*2)),2)</f>
        <v>0</v>
      </c>
      <c r="M15" s="46">
        <v>5</v>
      </c>
      <c r="N15" s="51">
        <f t="shared" si="0"/>
        <v>3.75</v>
      </c>
      <c r="O15" s="52" t="s">
        <v>34</v>
      </c>
      <c r="P15" s="71" t="s">
        <v>34</v>
      </c>
    </row>
    <row r="16" spans="1:17" ht="18.75" customHeight="1" x14ac:dyDescent="0.15">
      <c r="A16" s="90"/>
      <c r="B16" s="45"/>
      <c r="C16" s="45"/>
      <c r="D16" s="46"/>
      <c r="E16" s="47"/>
      <c r="F16" s="47"/>
      <c r="G16" s="48"/>
      <c r="H16" s="48"/>
      <c r="I16" s="107"/>
      <c r="J16" s="107"/>
      <c r="K16" s="49" t="s">
        <v>35</v>
      </c>
      <c r="L16" s="50">
        <f>ROUNDUP((K4*M16)+(K5*M16*0.75)+(K6*(M16*2)),2)</f>
        <v>0</v>
      </c>
      <c r="M16" s="46">
        <v>0.5</v>
      </c>
      <c r="N16" s="51">
        <f t="shared" si="0"/>
        <v>0.38</v>
      </c>
      <c r="O16" s="52"/>
      <c r="P16" s="71"/>
    </row>
    <row r="17" spans="1:16" ht="18.75" customHeight="1" x14ac:dyDescent="0.15">
      <c r="A17" s="90"/>
      <c r="B17" s="45"/>
      <c r="C17" s="45"/>
      <c r="D17" s="46"/>
      <c r="E17" s="47"/>
      <c r="F17" s="47"/>
      <c r="G17" s="48"/>
      <c r="H17" s="48"/>
      <c r="I17" s="107"/>
      <c r="J17" s="107"/>
      <c r="K17" s="49" t="s">
        <v>36</v>
      </c>
      <c r="L17" s="50">
        <f>ROUNDUP((K4*M17)+(K5*M17*0.75)+(K6*(M17*2)),2)</f>
        <v>0</v>
      </c>
      <c r="M17" s="46">
        <v>0.5</v>
      </c>
      <c r="N17" s="51">
        <f t="shared" si="0"/>
        <v>0.38</v>
      </c>
      <c r="O17" s="52"/>
      <c r="P17" s="71" t="s">
        <v>37</v>
      </c>
    </row>
    <row r="18" spans="1:16" ht="18.75" customHeight="1" x14ac:dyDescent="0.15">
      <c r="A18" s="90"/>
      <c r="B18" s="45"/>
      <c r="C18" s="45"/>
      <c r="D18" s="46"/>
      <c r="E18" s="47"/>
      <c r="F18" s="47"/>
      <c r="G18" s="48"/>
      <c r="H18" s="48"/>
      <c r="I18" s="107"/>
      <c r="J18" s="107"/>
      <c r="K18" s="49" t="s">
        <v>109</v>
      </c>
      <c r="L18" s="50">
        <f>ROUNDUP((K4*M18)+(K5*M18*0.75)+(K6*(M18*2)),2)</f>
        <v>0</v>
      </c>
      <c r="M18" s="46">
        <v>0.01</v>
      </c>
      <c r="N18" s="51">
        <f t="shared" si="0"/>
        <v>0.01</v>
      </c>
      <c r="O18" s="52"/>
      <c r="P18" s="71"/>
    </row>
    <row r="19" spans="1:16" ht="18.75" customHeight="1" x14ac:dyDescent="0.15">
      <c r="A19" s="90"/>
      <c r="B19" s="45"/>
      <c r="C19" s="45"/>
      <c r="D19" s="46"/>
      <c r="E19" s="47"/>
      <c r="F19" s="47"/>
      <c r="G19" s="48"/>
      <c r="H19" s="48"/>
      <c r="I19" s="107"/>
      <c r="J19" s="107"/>
      <c r="K19" s="49"/>
      <c r="L19" s="50"/>
      <c r="M19" s="46"/>
      <c r="N19" s="51"/>
      <c r="O19" s="52"/>
      <c r="P19" s="71"/>
    </row>
    <row r="20" spans="1:16" ht="18.75" customHeight="1" x14ac:dyDescent="0.15">
      <c r="A20" s="90"/>
      <c r="B20" s="53"/>
      <c r="C20" s="53"/>
      <c r="D20" s="54"/>
      <c r="E20" s="55"/>
      <c r="F20" s="55"/>
      <c r="G20" s="56"/>
      <c r="H20" s="56"/>
      <c r="I20" s="108"/>
      <c r="J20" s="108"/>
      <c r="K20" s="57"/>
      <c r="L20" s="58"/>
      <c r="M20" s="54"/>
      <c r="N20" s="59"/>
      <c r="O20" s="60"/>
      <c r="P20" s="72"/>
    </row>
    <row r="21" spans="1:16" ht="18.75" customHeight="1" x14ac:dyDescent="0.15">
      <c r="A21" s="90"/>
      <c r="B21" s="45" t="s">
        <v>205</v>
      </c>
      <c r="C21" s="45" t="s">
        <v>53</v>
      </c>
      <c r="D21" s="46">
        <v>40</v>
      </c>
      <c r="E21" s="47" t="s">
        <v>32</v>
      </c>
      <c r="F21" s="47">
        <f>ROUNDUP(D21*0.75,2)</f>
        <v>30</v>
      </c>
      <c r="G21" s="48">
        <f>ROUNDUP((K4*D21)+(K5*D21*0.75)+(K6*(D21*2)),0)</f>
        <v>0</v>
      </c>
      <c r="H21" s="48">
        <f>G21+(G21*10/100)</f>
        <v>0</v>
      </c>
      <c r="I21" s="109" t="s">
        <v>206</v>
      </c>
      <c r="J21" s="110"/>
      <c r="K21" s="49" t="s">
        <v>35</v>
      </c>
      <c r="L21" s="50">
        <f>ROUNDUP((K4*M21)+(K5*M21*0.75)+(K6*(M21*2)),2)</f>
        <v>0</v>
      </c>
      <c r="M21" s="46">
        <v>0.3</v>
      </c>
      <c r="N21" s="51">
        <f>ROUNDUP(M21*0.75,2)</f>
        <v>0.23</v>
      </c>
      <c r="O21" s="52"/>
      <c r="P21" s="71"/>
    </row>
    <row r="22" spans="1:16" ht="18.75" customHeight="1" x14ac:dyDescent="0.15">
      <c r="A22" s="90"/>
      <c r="B22" s="45"/>
      <c r="C22" s="45" t="s">
        <v>207</v>
      </c>
      <c r="D22" s="46">
        <v>10</v>
      </c>
      <c r="E22" s="47" t="s">
        <v>32</v>
      </c>
      <c r="F22" s="47">
        <f>ROUNDUP(D22*0.75,2)</f>
        <v>7.5</v>
      </c>
      <c r="G22" s="48">
        <f>ROUNDUP((K4*D22)+(K5*D22*0.75)+(K6*(D22*2)),0)</f>
        <v>0</v>
      </c>
      <c r="H22" s="48">
        <f>G22</f>
        <v>0</v>
      </c>
      <c r="I22" s="107"/>
      <c r="J22" s="107"/>
      <c r="K22" s="49" t="s">
        <v>48</v>
      </c>
      <c r="L22" s="50">
        <f>ROUNDUP((K4*M22)+(K5*M22*0.75)+(K6*(M22*2)),2)</f>
        <v>0</v>
      </c>
      <c r="M22" s="46">
        <v>0.1</v>
      </c>
      <c r="N22" s="51">
        <f>ROUNDUP(M22*0.75,2)</f>
        <v>0.08</v>
      </c>
      <c r="O22" s="52" t="s">
        <v>34</v>
      </c>
      <c r="P22" s="71"/>
    </row>
    <row r="23" spans="1:16" ht="18.75" customHeight="1" x14ac:dyDescent="0.15">
      <c r="A23" s="90"/>
      <c r="B23" s="45"/>
      <c r="C23" s="45"/>
      <c r="D23" s="46"/>
      <c r="E23" s="47"/>
      <c r="F23" s="47"/>
      <c r="G23" s="48"/>
      <c r="H23" s="48"/>
      <c r="I23" s="107"/>
      <c r="J23" s="107"/>
      <c r="K23" s="49" t="s">
        <v>67</v>
      </c>
      <c r="L23" s="50">
        <f>ROUNDUP((K4*M23)+(K5*M23*0.75)+(K6*(M23*2)),2)</f>
        <v>0</v>
      </c>
      <c r="M23" s="46">
        <v>4</v>
      </c>
      <c r="N23" s="51">
        <f>ROUNDUP(M23*0.75,2)</f>
        <v>3</v>
      </c>
      <c r="O23" s="52"/>
      <c r="P23" s="71" t="s">
        <v>68</v>
      </c>
    </row>
    <row r="24" spans="1:16" ht="18.75" customHeight="1" x14ac:dyDescent="0.15">
      <c r="A24" s="90"/>
      <c r="B24" s="45"/>
      <c r="C24" s="45"/>
      <c r="D24" s="46"/>
      <c r="E24" s="47"/>
      <c r="F24" s="47"/>
      <c r="G24" s="48"/>
      <c r="H24" s="48"/>
      <c r="I24" s="107"/>
      <c r="J24" s="107"/>
      <c r="K24" s="49"/>
      <c r="L24" s="50"/>
      <c r="M24" s="46"/>
      <c r="N24" s="51"/>
      <c r="O24" s="52"/>
      <c r="P24" s="71"/>
    </row>
    <row r="25" spans="1:16" ht="18.75" customHeight="1" x14ac:dyDescent="0.15">
      <c r="A25" s="90"/>
      <c r="B25" s="53"/>
      <c r="C25" s="53"/>
      <c r="D25" s="54"/>
      <c r="E25" s="55"/>
      <c r="F25" s="55"/>
      <c r="G25" s="56"/>
      <c r="H25" s="56"/>
      <c r="I25" s="108"/>
      <c r="J25" s="108"/>
      <c r="K25" s="57"/>
      <c r="L25" s="58"/>
      <c r="M25" s="54"/>
      <c r="N25" s="59"/>
      <c r="O25" s="60"/>
      <c r="P25" s="72"/>
    </row>
    <row r="26" spans="1:16" ht="18.75" customHeight="1" x14ac:dyDescent="0.15">
      <c r="A26" s="90"/>
      <c r="B26" s="45" t="s">
        <v>191</v>
      </c>
      <c r="C26" s="45" t="s">
        <v>96</v>
      </c>
      <c r="D26" s="46">
        <v>20</v>
      </c>
      <c r="E26" s="47" t="s">
        <v>32</v>
      </c>
      <c r="F26" s="47">
        <f>ROUNDUP(D26*0.75,2)</f>
        <v>15</v>
      </c>
      <c r="G26" s="48">
        <f>ROUNDUP((K4*D26)+(K5*D26*0.75)+(K6*(D26*2)),0)</f>
        <v>0</v>
      </c>
      <c r="H26" s="48">
        <f>G26</f>
        <v>0</v>
      </c>
      <c r="I26" s="109" t="s">
        <v>174</v>
      </c>
      <c r="J26" s="110"/>
      <c r="K26" s="49" t="s">
        <v>56</v>
      </c>
      <c r="L26" s="50">
        <f>ROUNDUP((K4*M26)+(K5*M26*0.75)+(K6*(M26*2)),2)</f>
        <v>0</v>
      </c>
      <c r="M26" s="46">
        <v>100</v>
      </c>
      <c r="N26" s="51">
        <f>ROUNDUP(M26*0.75,2)</f>
        <v>75</v>
      </c>
      <c r="O26" s="52" t="s">
        <v>34</v>
      </c>
      <c r="P26" s="71"/>
    </row>
    <row r="27" spans="1:16" ht="18.75" customHeight="1" x14ac:dyDescent="0.15">
      <c r="A27" s="90"/>
      <c r="B27" s="45"/>
      <c r="C27" s="45" t="s">
        <v>65</v>
      </c>
      <c r="D27" s="46">
        <v>10</v>
      </c>
      <c r="E27" s="47" t="s">
        <v>32</v>
      </c>
      <c r="F27" s="47">
        <f>ROUNDUP(D27*0.75,2)</f>
        <v>7.5</v>
      </c>
      <c r="G27" s="48">
        <f>ROUNDUP((K4*D27)+(K5*D27*0.75)+(K6*(D27*2)),0)</f>
        <v>0</v>
      </c>
      <c r="H27" s="48">
        <f>G27</f>
        <v>0</v>
      </c>
      <c r="I27" s="107"/>
      <c r="J27" s="107"/>
      <c r="K27" s="49" t="s">
        <v>71</v>
      </c>
      <c r="L27" s="50">
        <f>ROUNDUP((K4*M27)+(K5*M27*0.75)+(K6*(M27*2)),2)</f>
        <v>0</v>
      </c>
      <c r="M27" s="46">
        <v>0.5</v>
      </c>
      <c r="N27" s="51">
        <f>ROUNDUP(M27*0.75,2)</f>
        <v>0.38</v>
      </c>
      <c r="O27" s="52" t="s">
        <v>34</v>
      </c>
      <c r="P27" s="71" t="s">
        <v>72</v>
      </c>
    </row>
    <row r="28" spans="1:16" ht="18.75" customHeight="1" x14ac:dyDescent="0.15">
      <c r="A28" s="90"/>
      <c r="B28" s="45"/>
      <c r="C28" s="45"/>
      <c r="D28" s="46"/>
      <c r="E28" s="47"/>
      <c r="F28" s="47"/>
      <c r="G28" s="48"/>
      <c r="H28" s="48"/>
      <c r="I28" s="107"/>
      <c r="J28" s="107"/>
      <c r="K28" s="49" t="s">
        <v>48</v>
      </c>
      <c r="L28" s="50">
        <f>ROUNDUP((K4*M28)+(K5*M28*0.75)+(K6*(M28*2)),2)</f>
        <v>0</v>
      </c>
      <c r="M28" s="46">
        <v>0.1</v>
      </c>
      <c r="N28" s="51">
        <f>ROUNDUP(M28*0.75,2)</f>
        <v>0.08</v>
      </c>
      <c r="O28" s="52"/>
      <c r="P28" s="71"/>
    </row>
    <row r="29" spans="1:16" ht="18.75" customHeight="1" x14ac:dyDescent="0.15">
      <c r="A29" s="90"/>
      <c r="B29" s="45"/>
      <c r="C29" s="45"/>
      <c r="D29" s="46"/>
      <c r="E29" s="47"/>
      <c r="F29" s="47"/>
      <c r="G29" s="48"/>
      <c r="H29" s="48"/>
      <c r="I29" s="107"/>
      <c r="J29" s="107"/>
      <c r="K29" s="49"/>
      <c r="L29" s="50"/>
      <c r="M29" s="46"/>
      <c r="N29" s="51"/>
      <c r="O29" s="52"/>
      <c r="P29" s="71"/>
    </row>
    <row r="30" spans="1:16" ht="18.75" customHeight="1" x14ac:dyDescent="0.15">
      <c r="A30" s="90"/>
      <c r="B30" s="53"/>
      <c r="C30" s="53"/>
      <c r="D30" s="54"/>
      <c r="E30" s="55"/>
      <c r="F30" s="55"/>
      <c r="G30" s="56"/>
      <c r="H30" s="56"/>
      <c r="I30" s="108"/>
      <c r="J30" s="108"/>
      <c r="K30" s="57"/>
      <c r="L30" s="58"/>
      <c r="M30" s="54"/>
      <c r="N30" s="59"/>
      <c r="O30" s="60"/>
      <c r="P30" s="72"/>
    </row>
    <row r="31" spans="1:16" ht="18.75" customHeight="1" x14ac:dyDescent="0.15">
      <c r="A31" s="90"/>
      <c r="B31" s="45" t="s">
        <v>155</v>
      </c>
      <c r="C31" s="45" t="s">
        <v>156</v>
      </c>
      <c r="D31" s="74">
        <v>0.125</v>
      </c>
      <c r="E31" s="47" t="s">
        <v>60</v>
      </c>
      <c r="F31" s="47">
        <f>ROUNDUP(D31*0.75,2)</f>
        <v>9.9999999999999992E-2</v>
      </c>
      <c r="G31" s="48">
        <f>ROUNDUP((K4*D31)+(K5*D31*0.75)+(K6*(D31*2)),0)</f>
        <v>0</v>
      </c>
      <c r="H31" s="48">
        <f>G31</f>
        <v>0</v>
      </c>
      <c r="I31" s="109" t="s">
        <v>58</v>
      </c>
      <c r="J31" s="110"/>
      <c r="K31" s="49"/>
      <c r="L31" s="50"/>
      <c r="M31" s="46"/>
      <c r="N31" s="51"/>
      <c r="O31" s="52"/>
      <c r="P31" s="71"/>
    </row>
    <row r="32" spans="1:16" ht="18.75" customHeight="1" x14ac:dyDescent="0.15">
      <c r="A32" s="90"/>
      <c r="B32" s="45"/>
      <c r="C32" s="45"/>
      <c r="D32" s="46"/>
      <c r="E32" s="47"/>
      <c r="F32" s="47"/>
      <c r="G32" s="48"/>
      <c r="H32" s="48"/>
      <c r="I32" s="107"/>
      <c r="J32" s="107"/>
      <c r="K32" s="49"/>
      <c r="L32" s="50"/>
      <c r="M32" s="46"/>
      <c r="N32" s="51"/>
      <c r="O32" s="52"/>
      <c r="P32" s="71"/>
    </row>
    <row r="33" spans="1:16" ht="18.75" customHeight="1" thickBot="1" x14ac:dyDescent="0.2">
      <c r="A33" s="91"/>
      <c r="B33" s="62"/>
      <c r="C33" s="62"/>
      <c r="D33" s="63"/>
      <c r="E33" s="64"/>
      <c r="F33" s="64"/>
      <c r="G33" s="65"/>
      <c r="H33" s="65"/>
      <c r="I33" s="112"/>
      <c r="J33" s="112"/>
      <c r="K33" s="66"/>
      <c r="L33" s="67"/>
      <c r="M33" s="63"/>
      <c r="N33" s="68"/>
      <c r="O33" s="69"/>
      <c r="P33" s="73"/>
    </row>
  </sheetData>
  <mergeCells count="14">
    <mergeCell ref="I31:J33"/>
    <mergeCell ref="A9:A33"/>
    <mergeCell ref="A1:B1"/>
    <mergeCell ref="C1:K1"/>
    <mergeCell ref="K2:M2"/>
    <mergeCell ref="O6:P6"/>
    <mergeCell ref="A7:E7"/>
    <mergeCell ref="O7:P7"/>
    <mergeCell ref="I8:J8"/>
    <mergeCell ref="K8:L8"/>
    <mergeCell ref="I9:J11"/>
    <mergeCell ref="I12:J20"/>
    <mergeCell ref="I21:J25"/>
    <mergeCell ref="I26:J30"/>
  </mergeCells>
  <phoneticPr fontId="3"/>
  <printOptions horizontalCentered="1" verticalCentered="1"/>
  <pageMargins left="0.39370078740157483" right="0.39370078740157483" top="0.39370078740157483" bottom="0.39370078740157483" header="0" footer="0"/>
  <pageSetup paperSize="12" scale="5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Q27"/>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237</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244</v>
      </c>
      <c r="C12" s="45" t="s">
        <v>27</v>
      </c>
      <c r="D12" s="46">
        <v>40</v>
      </c>
      <c r="E12" s="47" t="s">
        <v>32</v>
      </c>
      <c r="F12" s="47">
        <f>ROUNDUP(D12*0.75,2)</f>
        <v>30</v>
      </c>
      <c r="G12" s="48">
        <f>ROUNDUP((K4*D12)+(K5*D12*0.75)+(K6*(D12*2)),0)</f>
        <v>0</v>
      </c>
      <c r="H12" s="48">
        <f>G12</f>
        <v>0</v>
      </c>
      <c r="I12" s="109" t="s">
        <v>26</v>
      </c>
      <c r="J12" s="110"/>
      <c r="K12" s="49" t="s">
        <v>35</v>
      </c>
      <c r="L12" s="50">
        <f>ROUNDUP((K4*M12)+(K5*M12*0.75)+(K6*(M12*2)),2)</f>
        <v>0</v>
      </c>
      <c r="M12" s="46">
        <v>0.5</v>
      </c>
      <c r="N12" s="51">
        <f>ROUNDUP(M12*0.75,2)</f>
        <v>0.38</v>
      </c>
      <c r="O12" s="52"/>
      <c r="P12" s="71"/>
    </row>
    <row r="13" spans="1:17" ht="18.75" customHeight="1" x14ac:dyDescent="0.15">
      <c r="A13" s="90"/>
      <c r="B13" s="45"/>
      <c r="C13" s="45" t="s">
        <v>33</v>
      </c>
      <c r="D13" s="46">
        <v>2</v>
      </c>
      <c r="E13" s="47" t="s">
        <v>32</v>
      </c>
      <c r="F13" s="47">
        <f>ROUNDUP(D13*0.75,2)</f>
        <v>1.5</v>
      </c>
      <c r="G13" s="48">
        <f>ROUNDUP((K4*D13)+(K5*D13*0.75)+(K6*(D13*2)),0)</f>
        <v>0</v>
      </c>
      <c r="H13" s="48">
        <f>G13</f>
        <v>0</v>
      </c>
      <c r="I13" s="107"/>
      <c r="J13" s="107"/>
      <c r="K13" s="49" t="s">
        <v>36</v>
      </c>
      <c r="L13" s="50">
        <f>ROUNDUP((K4*M13)+(K5*M13*0.75)+(K6*(M13*2)),2)</f>
        <v>0</v>
      </c>
      <c r="M13" s="46">
        <v>2</v>
      </c>
      <c r="N13" s="51">
        <f>ROUNDUP(M13*0.75,2)</f>
        <v>1.5</v>
      </c>
      <c r="O13" s="52" t="s">
        <v>34</v>
      </c>
      <c r="P13" s="71" t="s">
        <v>37</v>
      </c>
    </row>
    <row r="14" spans="1:17" ht="18.75" customHeight="1" x14ac:dyDescent="0.15">
      <c r="A14" s="90"/>
      <c r="B14" s="45"/>
      <c r="C14" s="45" t="s">
        <v>28</v>
      </c>
      <c r="D14" s="46">
        <v>20</v>
      </c>
      <c r="E14" s="47" t="s">
        <v>32</v>
      </c>
      <c r="F14" s="47">
        <f>ROUNDUP(D14*0.75,2)</f>
        <v>15</v>
      </c>
      <c r="G14" s="48">
        <f>ROUNDUP((K4*D14)+(K5*D14*0.75)+(K6*(D14*2)),0)</f>
        <v>0</v>
      </c>
      <c r="H14" s="48">
        <f>G14+(G14*6/100)</f>
        <v>0</v>
      </c>
      <c r="I14" s="107"/>
      <c r="J14" s="107"/>
      <c r="K14" s="49" t="s">
        <v>38</v>
      </c>
      <c r="L14" s="50">
        <f>ROUNDUP((K4*M14)+(K5*M14*0.75)+(K6*(M14*2)),2)</f>
        <v>0</v>
      </c>
      <c r="M14" s="46">
        <v>1</v>
      </c>
      <c r="N14" s="51">
        <f>ROUNDUP(M14*0.75,2)</f>
        <v>0.75</v>
      </c>
      <c r="O14" s="52"/>
      <c r="P14" s="71"/>
    </row>
    <row r="15" spans="1:17" ht="18.75" customHeight="1" x14ac:dyDescent="0.15">
      <c r="A15" s="90"/>
      <c r="B15" s="45"/>
      <c r="C15" s="45" t="s">
        <v>29</v>
      </c>
      <c r="D15" s="46">
        <v>5</v>
      </c>
      <c r="E15" s="47" t="s">
        <v>32</v>
      </c>
      <c r="F15" s="47">
        <f>ROUNDUP(D15*0.75,2)</f>
        <v>3.75</v>
      </c>
      <c r="G15" s="48">
        <f>ROUNDUP((K4*D15)+(K5*D15*0.75)+(K6*(D15*2)),0)</f>
        <v>0</v>
      </c>
      <c r="H15" s="48">
        <f>G15+(G15*3/100)</f>
        <v>0</v>
      </c>
      <c r="I15" s="107"/>
      <c r="J15" s="107"/>
      <c r="K15" s="49" t="s">
        <v>39</v>
      </c>
      <c r="L15" s="50">
        <f>ROUNDUP((K4*M15)+(K5*M15*0.75)+(K6*(M15*2)),2)</f>
        <v>0</v>
      </c>
      <c r="M15" s="46">
        <v>1</v>
      </c>
      <c r="N15" s="51">
        <f>ROUNDUP(M15*0.75,2)</f>
        <v>0.75</v>
      </c>
      <c r="O15" s="52"/>
      <c r="P15" s="71"/>
    </row>
    <row r="16" spans="1:17" ht="18.75" customHeight="1" x14ac:dyDescent="0.15">
      <c r="A16" s="90"/>
      <c r="B16" s="45"/>
      <c r="C16" s="45" t="s">
        <v>30</v>
      </c>
      <c r="D16" s="46">
        <v>10</v>
      </c>
      <c r="E16" s="47" t="s">
        <v>32</v>
      </c>
      <c r="F16" s="47">
        <f>ROUNDUP(D16*0.75,2)</f>
        <v>7.5</v>
      </c>
      <c r="G16" s="48">
        <f>ROUNDUP((K4*D16)+(K5*D16*0.75)+(K6*(D16*2)),0)</f>
        <v>0</v>
      </c>
      <c r="H16" s="48">
        <f>G16+(G16*10/100)</f>
        <v>0</v>
      </c>
      <c r="I16" s="107"/>
      <c r="J16" s="107"/>
      <c r="K16" s="49" t="s">
        <v>31</v>
      </c>
      <c r="L16" s="50">
        <f>ROUNDUP((K4*M16)+(K5*M16*0.75)+(K6*(M16*2)),2)</f>
        <v>0</v>
      </c>
      <c r="M16" s="46">
        <v>1</v>
      </c>
      <c r="N16" s="51">
        <f>ROUNDUP(M16*0.75,2)</f>
        <v>0.75</v>
      </c>
      <c r="O16" s="52"/>
      <c r="P16" s="71"/>
    </row>
    <row r="17" spans="1:16" ht="18.75" customHeight="1" x14ac:dyDescent="0.15">
      <c r="A17" s="90"/>
      <c r="B17" s="45"/>
      <c r="C17" s="45"/>
      <c r="D17" s="46"/>
      <c r="E17" s="47"/>
      <c r="F17" s="47"/>
      <c r="G17" s="48"/>
      <c r="H17" s="48"/>
      <c r="I17" s="107"/>
      <c r="J17" s="107"/>
      <c r="K17" s="49"/>
      <c r="L17" s="50"/>
      <c r="M17" s="46"/>
      <c r="N17" s="51"/>
      <c r="O17" s="52"/>
      <c r="P17" s="71"/>
    </row>
    <row r="18" spans="1:16" ht="18.75" customHeight="1" x14ac:dyDescent="0.15">
      <c r="A18" s="90"/>
      <c r="B18" s="53"/>
      <c r="C18" s="53"/>
      <c r="D18" s="54"/>
      <c r="E18" s="55"/>
      <c r="F18" s="55"/>
      <c r="G18" s="56"/>
      <c r="H18" s="56"/>
      <c r="I18" s="108"/>
      <c r="J18" s="108"/>
      <c r="K18" s="57"/>
      <c r="L18" s="58"/>
      <c r="M18" s="54"/>
      <c r="N18" s="59"/>
      <c r="O18" s="60"/>
      <c r="P18" s="72"/>
    </row>
    <row r="19" spans="1:16" ht="18.75" customHeight="1" x14ac:dyDescent="0.15">
      <c r="A19" s="90"/>
      <c r="B19" s="45" t="s">
        <v>40</v>
      </c>
      <c r="C19" s="45" t="s">
        <v>42</v>
      </c>
      <c r="D19" s="46">
        <v>50</v>
      </c>
      <c r="E19" s="47" t="s">
        <v>32</v>
      </c>
      <c r="F19" s="47">
        <f>ROUNDUP(D19*0.75,2)</f>
        <v>37.5</v>
      </c>
      <c r="G19" s="48">
        <f>ROUNDUP((K4*D19)+(K5*D19*0.75)+(K6*(D19*2)),0)</f>
        <v>0</v>
      </c>
      <c r="H19" s="48">
        <f>G19+(G19*10/100)</f>
        <v>0</v>
      </c>
      <c r="I19" s="109" t="s">
        <v>41</v>
      </c>
      <c r="J19" s="110"/>
      <c r="K19" s="49" t="s">
        <v>38</v>
      </c>
      <c r="L19" s="50">
        <f>ROUNDUP((K4*M19)+(K5*M19*0.75)+(K6*(M19*2)),2)</f>
        <v>0</v>
      </c>
      <c r="M19" s="46">
        <v>2</v>
      </c>
      <c r="N19" s="51">
        <f>ROUNDUP(M19*0.75,2)</f>
        <v>1.5</v>
      </c>
      <c r="O19" s="52"/>
      <c r="P19" s="71"/>
    </row>
    <row r="20" spans="1:16" ht="18.75" customHeight="1" x14ac:dyDescent="0.15">
      <c r="A20" s="90"/>
      <c r="B20" s="45"/>
      <c r="C20" s="45"/>
      <c r="D20" s="46"/>
      <c r="E20" s="47"/>
      <c r="F20" s="47"/>
      <c r="G20" s="48"/>
      <c r="H20" s="48"/>
      <c r="I20" s="107"/>
      <c r="J20" s="107"/>
      <c r="K20" s="49" t="s">
        <v>36</v>
      </c>
      <c r="L20" s="50">
        <f>ROUNDUP((K4*M20)+(K5*M20*0.75)+(K6*(M20*2)),2)</f>
        <v>0</v>
      </c>
      <c r="M20" s="46">
        <v>0.5</v>
      </c>
      <c r="N20" s="51">
        <f>ROUNDUP(M20*0.75,2)</f>
        <v>0.38</v>
      </c>
      <c r="O20" s="52"/>
      <c r="P20" s="71" t="s">
        <v>37</v>
      </c>
    </row>
    <row r="21" spans="1:16" ht="18.75" customHeight="1" x14ac:dyDescent="0.15">
      <c r="A21" s="90"/>
      <c r="B21" s="45"/>
      <c r="C21" s="45"/>
      <c r="D21" s="46"/>
      <c r="E21" s="47"/>
      <c r="F21" s="47"/>
      <c r="G21" s="48"/>
      <c r="H21" s="48"/>
      <c r="I21" s="107"/>
      <c r="J21" s="107"/>
      <c r="K21" s="49" t="s">
        <v>43</v>
      </c>
      <c r="L21" s="50">
        <f>ROUNDUP((K4*M21)+(K5*M21*0.75)+(K6*(M21*2)),2)</f>
        <v>0</v>
      </c>
      <c r="M21" s="46">
        <v>30</v>
      </c>
      <c r="N21" s="51">
        <f>ROUNDUP(M21*0.75,2)</f>
        <v>22.5</v>
      </c>
      <c r="O21" s="52"/>
      <c r="P21" s="71"/>
    </row>
    <row r="22" spans="1:16" ht="18.75" customHeight="1" x14ac:dyDescent="0.15">
      <c r="A22" s="90"/>
      <c r="B22" s="45"/>
      <c r="C22" s="45"/>
      <c r="D22" s="46"/>
      <c r="E22" s="47"/>
      <c r="F22" s="47"/>
      <c r="G22" s="48"/>
      <c r="H22" s="48"/>
      <c r="I22" s="107"/>
      <c r="J22" s="107"/>
      <c r="K22" s="49"/>
      <c r="L22" s="50"/>
      <c r="M22" s="46"/>
      <c r="N22" s="51"/>
      <c r="O22" s="52"/>
      <c r="P22" s="71"/>
    </row>
    <row r="23" spans="1:16" ht="18.75" customHeight="1" x14ac:dyDescent="0.15">
      <c r="A23" s="90"/>
      <c r="B23" s="53"/>
      <c r="C23" s="53"/>
      <c r="D23" s="54"/>
      <c r="E23" s="55"/>
      <c r="F23" s="55"/>
      <c r="G23" s="56"/>
      <c r="H23" s="56"/>
      <c r="I23" s="108"/>
      <c r="J23" s="108"/>
      <c r="K23" s="57"/>
      <c r="L23" s="58"/>
      <c r="M23" s="54"/>
      <c r="N23" s="59"/>
      <c r="O23" s="60"/>
      <c r="P23" s="72"/>
    </row>
    <row r="24" spans="1:16" ht="18.75" customHeight="1" x14ac:dyDescent="0.15">
      <c r="A24" s="90"/>
      <c r="B24" s="45" t="s">
        <v>44</v>
      </c>
      <c r="C24" s="45" t="s">
        <v>46</v>
      </c>
      <c r="D24" s="46">
        <v>20</v>
      </c>
      <c r="E24" s="47" t="s">
        <v>32</v>
      </c>
      <c r="F24" s="47">
        <f>ROUNDUP(D24*0.75,2)</f>
        <v>15</v>
      </c>
      <c r="G24" s="48">
        <f>ROUNDUP((K4*D24)+(K5*D24*0.75)+(K6*(D24*2)),0)</f>
        <v>0</v>
      </c>
      <c r="H24" s="48">
        <f>G24+(G24*6/100)</f>
        <v>0</v>
      </c>
      <c r="I24" s="109" t="s">
        <v>45</v>
      </c>
      <c r="J24" s="110"/>
      <c r="K24" s="49" t="s">
        <v>43</v>
      </c>
      <c r="L24" s="50">
        <f>ROUNDUP((K4*M24)+(K5*M24*0.75)+(K6*(M24*2)),2)</f>
        <v>0</v>
      </c>
      <c r="M24" s="46">
        <v>100</v>
      </c>
      <c r="N24" s="51">
        <f>ROUNDUP(M24*0.75,2)</f>
        <v>75</v>
      </c>
      <c r="O24" s="52"/>
      <c r="P24" s="71"/>
    </row>
    <row r="25" spans="1:16" ht="18.75" customHeight="1" x14ac:dyDescent="0.15">
      <c r="A25" s="90"/>
      <c r="B25" s="45"/>
      <c r="C25" s="45" t="s">
        <v>47</v>
      </c>
      <c r="D25" s="46">
        <v>0.5</v>
      </c>
      <c r="E25" s="47" t="s">
        <v>32</v>
      </c>
      <c r="F25" s="47">
        <f>ROUNDUP(D25*0.75,2)</f>
        <v>0.38</v>
      </c>
      <c r="G25" s="48">
        <f>ROUNDUP((K4*D25)+(K5*D25*0.75)+(K6*(D25*2)),0)</f>
        <v>0</v>
      </c>
      <c r="H25" s="48">
        <f>G25</f>
        <v>0</v>
      </c>
      <c r="I25" s="107"/>
      <c r="J25" s="107"/>
      <c r="K25" s="49" t="s">
        <v>48</v>
      </c>
      <c r="L25" s="50">
        <f>ROUNDUP((K4*M25)+(K5*M25*0.75)+(K6*(M25*2)),2)</f>
        <v>0</v>
      </c>
      <c r="M25" s="46">
        <v>0.1</v>
      </c>
      <c r="N25" s="51">
        <f>ROUNDUP(M25*0.75,2)</f>
        <v>0.08</v>
      </c>
      <c r="O25" s="52" t="s">
        <v>34</v>
      </c>
      <c r="P25" s="71"/>
    </row>
    <row r="26" spans="1:16" ht="18.75" customHeight="1" x14ac:dyDescent="0.15">
      <c r="A26" s="90"/>
      <c r="B26" s="45"/>
      <c r="C26" s="45"/>
      <c r="D26" s="46"/>
      <c r="E26" s="47"/>
      <c r="F26" s="47"/>
      <c r="G26" s="48"/>
      <c r="H26" s="48"/>
      <c r="I26" s="107"/>
      <c r="J26" s="107"/>
      <c r="K26" s="49" t="s">
        <v>36</v>
      </c>
      <c r="L26" s="50">
        <f>ROUNDUP((K4*M26)+(K5*M26*0.75)+(K6*(M26*2)),2)</f>
        <v>0</v>
      </c>
      <c r="M26" s="46">
        <v>1</v>
      </c>
      <c r="N26" s="51">
        <f>ROUNDUP(M26*0.75,2)</f>
        <v>0.75</v>
      </c>
      <c r="O26" s="52"/>
      <c r="P26" s="71" t="s">
        <v>37</v>
      </c>
    </row>
    <row r="27" spans="1:16" ht="18.75" customHeight="1" thickBot="1" x14ac:dyDescent="0.2">
      <c r="A27" s="91"/>
      <c r="B27" s="62"/>
      <c r="C27" s="62"/>
      <c r="D27" s="63"/>
      <c r="E27" s="64"/>
      <c r="F27" s="64"/>
      <c r="G27" s="65"/>
      <c r="H27" s="65"/>
      <c r="I27" s="112"/>
      <c r="J27" s="112"/>
      <c r="K27" s="66"/>
      <c r="L27" s="67"/>
      <c r="M27" s="63"/>
      <c r="N27" s="68"/>
      <c r="O27" s="69"/>
      <c r="P27" s="73"/>
    </row>
  </sheetData>
  <mergeCells count="13">
    <mergeCell ref="A9:A27"/>
    <mergeCell ref="A1:B1"/>
    <mergeCell ref="C1:K1"/>
    <mergeCell ref="K2:M2"/>
    <mergeCell ref="O6:P6"/>
    <mergeCell ref="A7:E7"/>
    <mergeCell ref="O7:P7"/>
    <mergeCell ref="I8:J8"/>
    <mergeCell ref="K8:L8"/>
    <mergeCell ref="I9:J11"/>
    <mergeCell ref="I12:J18"/>
    <mergeCell ref="I19:J23"/>
    <mergeCell ref="I24:J27"/>
  </mergeCells>
  <phoneticPr fontId="3"/>
  <printOptions horizontalCentered="1" verticalCentered="1"/>
  <pageMargins left="0.39370078740157483" right="0.39370078740157483" top="0.39370078740157483" bottom="0.39370078740157483" header="0" footer="0"/>
  <pageSetup paperSize="12" scale="5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Q27"/>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238</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77</v>
      </c>
      <c r="C9" s="37" t="s">
        <v>78</v>
      </c>
      <c r="D9" s="75">
        <v>0.5</v>
      </c>
      <c r="E9" s="39" t="s">
        <v>80</v>
      </c>
      <c r="F9" s="39">
        <f>ROUNDUP(D9*0.75,2)</f>
        <v>0.38</v>
      </c>
      <c r="G9" s="40">
        <f>ROUNDUP((K4*D9)+(K5*D9*0.75)+(K6*(D9*2)),0)</f>
        <v>0</v>
      </c>
      <c r="H9" s="40">
        <f>G9</f>
        <v>0</v>
      </c>
      <c r="I9" s="105"/>
      <c r="J9" s="106"/>
      <c r="K9" s="41" t="s">
        <v>25</v>
      </c>
      <c r="L9" s="42">
        <f>ROUNDUP((K4*M9)+(K5*M9*0.75)+(K6*(M9*2)),2)</f>
        <v>0</v>
      </c>
      <c r="M9" s="38">
        <v>110</v>
      </c>
      <c r="N9" s="43">
        <f>ROUNDUP(M9*0.75,2)</f>
        <v>82.5</v>
      </c>
      <c r="O9" s="44" t="s">
        <v>79</v>
      </c>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81</v>
      </c>
      <c r="C12" s="45" t="s">
        <v>83</v>
      </c>
      <c r="D12" s="46">
        <v>1</v>
      </c>
      <c r="E12" s="47" t="s">
        <v>84</v>
      </c>
      <c r="F12" s="47">
        <f>ROUNDUP(D12*0.75,2)</f>
        <v>0.75</v>
      </c>
      <c r="G12" s="48">
        <f>ROUNDUP((K4*D12)+(K5*D12*0.75)+(K6*(D12*2)),0)</f>
        <v>0</v>
      </c>
      <c r="H12" s="48">
        <f>G12</f>
        <v>0</v>
      </c>
      <c r="I12" s="111" t="s">
        <v>82</v>
      </c>
      <c r="J12" s="110"/>
      <c r="K12" s="49" t="s">
        <v>36</v>
      </c>
      <c r="L12" s="50">
        <f>ROUNDUP((K4*M12)+(K5*M12*0.75)+(K6*(M12*2)),2)</f>
        <v>0</v>
      </c>
      <c r="M12" s="46">
        <v>1</v>
      </c>
      <c r="N12" s="51">
        <f>ROUNDUP(M12*0.75,2)</f>
        <v>0.75</v>
      </c>
      <c r="O12" s="52" t="s">
        <v>34</v>
      </c>
      <c r="P12" s="71" t="s">
        <v>37</v>
      </c>
    </row>
    <row r="13" spans="1:17" ht="18.75" customHeight="1" x14ac:dyDescent="0.15">
      <c r="A13" s="90"/>
      <c r="B13" s="45"/>
      <c r="C13" s="45" t="s">
        <v>85</v>
      </c>
      <c r="D13" s="46">
        <v>10</v>
      </c>
      <c r="E13" s="47" t="s">
        <v>32</v>
      </c>
      <c r="F13" s="47">
        <f>ROUNDUP(D13*0.75,2)</f>
        <v>7.5</v>
      </c>
      <c r="G13" s="48">
        <f>ROUNDUP((K4*D13)+(K5*D13*0.75)+(K6*(D13*2)),0)</f>
        <v>0</v>
      </c>
      <c r="H13" s="48">
        <f>G13+(G13*45/100)</f>
        <v>0</v>
      </c>
      <c r="I13" s="107"/>
      <c r="J13" s="107"/>
      <c r="K13" s="49" t="s">
        <v>38</v>
      </c>
      <c r="L13" s="50">
        <f>ROUNDUP((K4*M13)+(K5*M13*0.75)+(K6*(M13*2)),2)</f>
        <v>0</v>
      </c>
      <c r="M13" s="46">
        <v>2</v>
      </c>
      <c r="N13" s="51">
        <f>ROUNDUP(M13*0.75,2)</f>
        <v>1.5</v>
      </c>
      <c r="O13" s="52"/>
      <c r="P13" s="71"/>
    </row>
    <row r="14" spans="1:17" ht="18.75" customHeight="1" x14ac:dyDescent="0.15">
      <c r="A14" s="90"/>
      <c r="B14" s="45"/>
      <c r="C14" s="45"/>
      <c r="D14" s="46"/>
      <c r="E14" s="47"/>
      <c r="F14" s="47"/>
      <c r="G14" s="48"/>
      <c r="H14" s="48"/>
      <c r="I14" s="107"/>
      <c r="J14" s="107"/>
      <c r="K14" s="49" t="s">
        <v>31</v>
      </c>
      <c r="L14" s="50">
        <f>ROUNDUP((K4*M14)+(K5*M14*0.75)+(K6*(M14*2)),2)</f>
        <v>0</v>
      </c>
      <c r="M14" s="46">
        <v>2</v>
      </c>
      <c r="N14" s="51">
        <f>ROUNDUP(M14*0.75,2)</f>
        <v>1.5</v>
      </c>
      <c r="O14" s="52"/>
      <c r="P14" s="71"/>
    </row>
    <row r="15" spans="1:17" ht="18.75" customHeight="1" x14ac:dyDescent="0.15">
      <c r="A15" s="90"/>
      <c r="B15" s="45"/>
      <c r="C15" s="45"/>
      <c r="D15" s="46"/>
      <c r="E15" s="47"/>
      <c r="F15" s="47"/>
      <c r="G15" s="48"/>
      <c r="H15" s="48"/>
      <c r="I15" s="107"/>
      <c r="J15" s="107"/>
      <c r="K15" s="49"/>
      <c r="L15" s="50"/>
      <c r="M15" s="46"/>
      <c r="N15" s="51"/>
      <c r="O15" s="52"/>
      <c r="P15" s="71"/>
    </row>
    <row r="16" spans="1:17" ht="18.75" customHeight="1" x14ac:dyDescent="0.15">
      <c r="A16" s="90"/>
      <c r="B16" s="53"/>
      <c r="C16" s="53"/>
      <c r="D16" s="54"/>
      <c r="E16" s="55"/>
      <c r="F16" s="55"/>
      <c r="G16" s="56"/>
      <c r="H16" s="56"/>
      <c r="I16" s="108"/>
      <c r="J16" s="108"/>
      <c r="K16" s="57"/>
      <c r="L16" s="58"/>
      <c r="M16" s="54"/>
      <c r="N16" s="59"/>
      <c r="O16" s="60"/>
      <c r="P16" s="72"/>
    </row>
    <row r="17" spans="1:16" ht="18.75" customHeight="1" x14ac:dyDescent="0.15">
      <c r="A17" s="90"/>
      <c r="B17" s="45" t="s">
        <v>86</v>
      </c>
      <c r="C17" s="45" t="s">
        <v>27</v>
      </c>
      <c r="D17" s="46">
        <v>20</v>
      </c>
      <c r="E17" s="47" t="s">
        <v>32</v>
      </c>
      <c r="F17" s="47">
        <f>ROUNDUP(D17*0.75,2)</f>
        <v>15</v>
      </c>
      <c r="G17" s="48">
        <f>ROUNDUP((K4*D17)+(K5*D17*0.75)+(K6*(D17*2)),0)</f>
        <v>0</v>
      </c>
      <c r="H17" s="48">
        <f>G17</f>
        <v>0</v>
      </c>
      <c r="I17" s="109" t="s">
        <v>87</v>
      </c>
      <c r="J17" s="110"/>
      <c r="K17" s="49" t="s">
        <v>31</v>
      </c>
      <c r="L17" s="50">
        <f>ROUNDUP((K4*M17)+(K5*M17*0.75)+(K6*(M17*2)),2)</f>
        <v>0</v>
      </c>
      <c r="M17" s="46">
        <v>1</v>
      </c>
      <c r="N17" s="51">
        <f>ROUNDUP(M17*0.75,2)</f>
        <v>0.75</v>
      </c>
      <c r="O17" s="52"/>
      <c r="P17" s="71"/>
    </row>
    <row r="18" spans="1:16" ht="18.75" customHeight="1" x14ac:dyDescent="0.15">
      <c r="A18" s="90"/>
      <c r="B18" s="45"/>
      <c r="C18" s="45" t="s">
        <v>88</v>
      </c>
      <c r="D18" s="46">
        <v>30</v>
      </c>
      <c r="E18" s="47" t="s">
        <v>32</v>
      </c>
      <c r="F18" s="47">
        <f>ROUNDUP(D18*0.75,2)</f>
        <v>22.5</v>
      </c>
      <c r="G18" s="48">
        <f>ROUNDUP((K4*D18)+(K5*D18*0.75)+(K6*(D18*2)),0)</f>
        <v>0</v>
      </c>
      <c r="H18" s="48">
        <f>G18+(G18*10/100)</f>
        <v>0</v>
      </c>
      <c r="I18" s="107"/>
      <c r="J18" s="107"/>
      <c r="K18" s="49" t="s">
        <v>43</v>
      </c>
      <c r="L18" s="50">
        <f>ROUNDUP((K4*M18)+(K5*M18*0.75)+(K6*(M18*2)),2)</f>
        <v>0</v>
      </c>
      <c r="M18" s="46">
        <v>10</v>
      </c>
      <c r="N18" s="51">
        <f>ROUNDUP(M18*0.75,2)</f>
        <v>7.5</v>
      </c>
      <c r="O18" s="52"/>
      <c r="P18" s="71"/>
    </row>
    <row r="19" spans="1:16" ht="18.75" customHeight="1" x14ac:dyDescent="0.15">
      <c r="A19" s="90"/>
      <c r="B19" s="45"/>
      <c r="C19" s="45" t="s">
        <v>29</v>
      </c>
      <c r="D19" s="46">
        <v>10</v>
      </c>
      <c r="E19" s="47" t="s">
        <v>32</v>
      </c>
      <c r="F19" s="47">
        <f>ROUNDUP(D19*0.75,2)</f>
        <v>7.5</v>
      </c>
      <c r="G19" s="48">
        <f>ROUNDUP((K4*D19)+(K5*D19*0.75)+(K6*(D19*2)),0)</f>
        <v>0</v>
      </c>
      <c r="H19" s="48">
        <f>G19+(G19*3/100)</f>
        <v>0</v>
      </c>
      <c r="I19" s="107"/>
      <c r="J19" s="107"/>
      <c r="K19" s="49" t="s">
        <v>38</v>
      </c>
      <c r="L19" s="50">
        <f>ROUNDUP((K4*M19)+(K5*M19*0.75)+(K6*(M19*2)),2)</f>
        <v>0</v>
      </c>
      <c r="M19" s="46">
        <v>1</v>
      </c>
      <c r="N19" s="51">
        <f>ROUNDUP(M19*0.75,2)</f>
        <v>0.75</v>
      </c>
      <c r="O19" s="52"/>
      <c r="P19" s="71"/>
    </row>
    <row r="20" spans="1:16" ht="18.75" customHeight="1" x14ac:dyDescent="0.15">
      <c r="A20" s="90"/>
      <c r="B20" s="45"/>
      <c r="C20" s="45" t="s">
        <v>89</v>
      </c>
      <c r="D20" s="46">
        <v>3</v>
      </c>
      <c r="E20" s="47" t="s">
        <v>32</v>
      </c>
      <c r="F20" s="47">
        <f>ROUNDUP(D20*0.75,2)</f>
        <v>2.25</v>
      </c>
      <c r="G20" s="48">
        <f>ROUNDUP((K4*D20)+(K5*D20*0.75)+(K6*(D20*2)),0)</f>
        <v>0</v>
      </c>
      <c r="H20" s="48">
        <f>G20</f>
        <v>0</v>
      </c>
      <c r="I20" s="107"/>
      <c r="J20" s="107"/>
      <c r="K20" s="49" t="s">
        <v>35</v>
      </c>
      <c r="L20" s="50">
        <f>ROUNDUP((K4*M20)+(K5*M20*0.75)+(K6*(M20*2)),2)</f>
        <v>0</v>
      </c>
      <c r="M20" s="46">
        <v>0.5</v>
      </c>
      <c r="N20" s="51">
        <f>ROUNDUP(M20*0.75,2)</f>
        <v>0.38</v>
      </c>
      <c r="O20" s="52" t="s">
        <v>34</v>
      </c>
      <c r="P20" s="71"/>
    </row>
    <row r="21" spans="1:16" ht="18.75" customHeight="1" x14ac:dyDescent="0.15">
      <c r="A21" s="90"/>
      <c r="B21" s="45"/>
      <c r="C21" s="45"/>
      <c r="D21" s="46"/>
      <c r="E21" s="47"/>
      <c r="F21" s="47"/>
      <c r="G21" s="48"/>
      <c r="H21" s="48"/>
      <c r="I21" s="107"/>
      <c r="J21" s="107"/>
      <c r="K21" s="49" t="s">
        <v>36</v>
      </c>
      <c r="L21" s="50">
        <f>ROUNDUP((K4*M21)+(K5*M21*0.75)+(K6*(M21*2)),2)</f>
        <v>0</v>
      </c>
      <c r="M21" s="46">
        <v>1</v>
      </c>
      <c r="N21" s="51">
        <f>ROUNDUP(M21*0.75,2)</f>
        <v>0.75</v>
      </c>
      <c r="O21" s="52"/>
      <c r="P21" s="71" t="s">
        <v>37</v>
      </c>
    </row>
    <row r="22" spans="1:16" ht="18.75" customHeight="1" x14ac:dyDescent="0.15">
      <c r="A22" s="90"/>
      <c r="B22" s="45"/>
      <c r="C22" s="45"/>
      <c r="D22" s="46"/>
      <c r="E22" s="47"/>
      <c r="F22" s="47"/>
      <c r="G22" s="48"/>
      <c r="H22" s="48"/>
      <c r="I22" s="107"/>
      <c r="J22" s="107"/>
      <c r="K22" s="49"/>
      <c r="L22" s="50"/>
      <c r="M22" s="46"/>
      <c r="N22" s="51"/>
      <c r="O22" s="52"/>
      <c r="P22" s="71"/>
    </row>
    <row r="23" spans="1:16" ht="18.75" customHeight="1" x14ac:dyDescent="0.15">
      <c r="A23" s="90"/>
      <c r="B23" s="53"/>
      <c r="C23" s="53"/>
      <c r="D23" s="54"/>
      <c r="E23" s="55"/>
      <c r="F23" s="55"/>
      <c r="G23" s="56"/>
      <c r="H23" s="56"/>
      <c r="I23" s="108"/>
      <c r="J23" s="108"/>
      <c r="K23" s="57"/>
      <c r="L23" s="58"/>
      <c r="M23" s="54"/>
      <c r="N23" s="59"/>
      <c r="O23" s="60"/>
      <c r="P23" s="72"/>
    </row>
    <row r="24" spans="1:16" ht="18.75" customHeight="1" x14ac:dyDescent="0.15">
      <c r="A24" s="90"/>
      <c r="B24" s="45" t="s">
        <v>90</v>
      </c>
      <c r="C24" s="45" t="s">
        <v>91</v>
      </c>
      <c r="D24" s="46">
        <v>20</v>
      </c>
      <c r="E24" s="47" t="s">
        <v>32</v>
      </c>
      <c r="F24" s="47">
        <f>ROUNDUP(D24*0.75,2)</f>
        <v>15</v>
      </c>
      <c r="G24" s="48">
        <f>ROUNDUP((K4*D24)+(K5*D24*0.75)+(K6*(D24*2)),0)</f>
        <v>0</v>
      </c>
      <c r="H24" s="48">
        <f>G24</f>
        <v>0</v>
      </c>
      <c r="I24" s="109" t="s">
        <v>45</v>
      </c>
      <c r="J24" s="110"/>
      <c r="K24" s="49" t="s">
        <v>43</v>
      </c>
      <c r="L24" s="50">
        <f>ROUNDUP((K4*M24)+(K5*M24*0.75)+(K6*(M24*2)),2)</f>
        <v>0</v>
      </c>
      <c r="M24" s="46">
        <v>100</v>
      </c>
      <c r="N24" s="51">
        <f>ROUNDUP(M24*0.75,2)</f>
        <v>75</v>
      </c>
      <c r="O24" s="52" t="s">
        <v>34</v>
      </c>
      <c r="P24" s="71"/>
    </row>
    <row r="25" spans="1:16" ht="18.75" customHeight="1" x14ac:dyDescent="0.15">
      <c r="A25" s="90"/>
      <c r="B25" s="45"/>
      <c r="C25" s="45" t="s">
        <v>92</v>
      </c>
      <c r="D25" s="46">
        <v>2</v>
      </c>
      <c r="E25" s="47" t="s">
        <v>60</v>
      </c>
      <c r="F25" s="47">
        <f>ROUNDUP(D25*0.75,2)</f>
        <v>1.5</v>
      </c>
      <c r="G25" s="48">
        <f>ROUNDUP((K4*D25)+(K5*D25*0.75)+(K6*(D25*2)),0)</f>
        <v>0</v>
      </c>
      <c r="H25" s="48">
        <f>G25</f>
        <v>0</v>
      </c>
      <c r="I25" s="107"/>
      <c r="J25" s="107"/>
      <c r="K25" s="49" t="s">
        <v>93</v>
      </c>
      <c r="L25" s="50">
        <f>ROUNDUP((K4*M25)+(K5*M25*0.75)+(K6*(M25*2)),2)</f>
        <v>0</v>
      </c>
      <c r="M25" s="46">
        <v>3</v>
      </c>
      <c r="N25" s="51">
        <f>ROUNDUP(M25*0.75,2)</f>
        <v>2.25</v>
      </c>
      <c r="O25" s="52" t="s">
        <v>37</v>
      </c>
      <c r="P25" s="71"/>
    </row>
    <row r="26" spans="1:16" ht="18.75" customHeight="1" x14ac:dyDescent="0.15">
      <c r="A26" s="90"/>
      <c r="B26" s="45"/>
      <c r="C26" s="45"/>
      <c r="D26" s="46"/>
      <c r="E26" s="47"/>
      <c r="F26" s="47"/>
      <c r="G26" s="48"/>
      <c r="H26" s="48"/>
      <c r="I26" s="107"/>
      <c r="J26" s="107"/>
      <c r="K26" s="49"/>
      <c r="L26" s="50"/>
      <c r="M26" s="46"/>
      <c r="N26" s="51"/>
      <c r="O26" s="52"/>
      <c r="P26" s="71"/>
    </row>
    <row r="27" spans="1:16" ht="18.75" customHeight="1" thickBot="1" x14ac:dyDescent="0.2">
      <c r="A27" s="91"/>
      <c r="B27" s="62"/>
      <c r="C27" s="62"/>
      <c r="D27" s="63"/>
      <c r="E27" s="64"/>
      <c r="F27" s="64"/>
      <c r="G27" s="65"/>
      <c r="H27" s="65"/>
      <c r="I27" s="112"/>
      <c r="J27" s="112"/>
      <c r="K27" s="66"/>
      <c r="L27" s="67"/>
      <c r="M27" s="63"/>
      <c r="N27" s="68"/>
      <c r="O27" s="69"/>
      <c r="P27" s="73"/>
    </row>
  </sheetData>
  <mergeCells count="13">
    <mergeCell ref="A9:A27"/>
    <mergeCell ref="A1:B1"/>
    <mergeCell ref="C1:K1"/>
    <mergeCell ref="K2:M2"/>
    <mergeCell ref="O6:P6"/>
    <mergeCell ref="A7:E7"/>
    <mergeCell ref="O7:P7"/>
    <mergeCell ref="I8:J8"/>
    <mergeCell ref="K8:L8"/>
    <mergeCell ref="I9:J11"/>
    <mergeCell ref="I12:J16"/>
    <mergeCell ref="I17:J23"/>
    <mergeCell ref="I24:J27"/>
  </mergeCells>
  <phoneticPr fontId="3"/>
  <printOptions horizontalCentered="1" verticalCentered="1"/>
  <pageMargins left="0.39370078740157483" right="0.39370078740157483" top="0.39370078740157483" bottom="0.39370078740157483" header="0" footer="0"/>
  <pageSetup paperSize="12" scale="5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Q34"/>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239</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104</v>
      </c>
      <c r="C12" s="45" t="s">
        <v>28</v>
      </c>
      <c r="D12" s="46">
        <v>20</v>
      </c>
      <c r="E12" s="47" t="s">
        <v>32</v>
      </c>
      <c r="F12" s="47">
        <f>ROUNDUP(D12*0.75,2)</f>
        <v>15</v>
      </c>
      <c r="G12" s="48">
        <f>ROUNDUP((K4*D12)+(K5*D12*0.75)+(K6*(D12*2)),0)</f>
        <v>0</v>
      </c>
      <c r="H12" s="48">
        <f>G12+(G12*6/100)</f>
        <v>0</v>
      </c>
      <c r="I12" s="111" t="s">
        <v>105</v>
      </c>
      <c r="J12" s="110"/>
      <c r="K12" s="49" t="s">
        <v>31</v>
      </c>
      <c r="L12" s="50">
        <f>ROUNDUP((K4*M12)+(K5*M12*0.75)+(K6*(M12*2)),2)</f>
        <v>0</v>
      </c>
      <c r="M12" s="46">
        <v>1</v>
      </c>
      <c r="N12" s="51">
        <f>ROUNDUP(M12*0.75,2)</f>
        <v>0.75</v>
      </c>
      <c r="O12" s="52"/>
      <c r="P12" s="71"/>
    </row>
    <row r="13" spans="1:17" ht="18.75" customHeight="1" x14ac:dyDescent="0.15">
      <c r="A13" s="90"/>
      <c r="B13" s="45"/>
      <c r="C13" s="45" t="s">
        <v>106</v>
      </c>
      <c r="D13" s="46">
        <v>20</v>
      </c>
      <c r="E13" s="47" t="s">
        <v>32</v>
      </c>
      <c r="F13" s="47">
        <f>ROUNDUP(D13*0.75,2)</f>
        <v>15</v>
      </c>
      <c r="G13" s="48">
        <f>ROUNDUP((K4*D13)+(K5*D13*0.75)+(K6*(D13*2)),0)</f>
        <v>0</v>
      </c>
      <c r="H13" s="48">
        <f>G13</f>
        <v>0</v>
      </c>
      <c r="I13" s="107"/>
      <c r="J13" s="107"/>
      <c r="K13" s="49" t="s">
        <v>31</v>
      </c>
      <c r="L13" s="50">
        <f>ROUNDUP((K4*M13)+(K5*M13*0.75)+(K6*(M13*2)),2)</f>
        <v>0</v>
      </c>
      <c r="M13" s="46">
        <v>1</v>
      </c>
      <c r="N13" s="51">
        <f>ROUNDUP(M13*0.75,2)</f>
        <v>0.75</v>
      </c>
      <c r="O13" s="52"/>
      <c r="P13" s="71"/>
    </row>
    <row r="14" spans="1:17" ht="18.75" customHeight="1" x14ac:dyDescent="0.15">
      <c r="A14" s="90"/>
      <c r="B14" s="45"/>
      <c r="C14" s="45" t="s">
        <v>69</v>
      </c>
      <c r="D14" s="46">
        <v>1</v>
      </c>
      <c r="E14" s="47" t="s">
        <v>60</v>
      </c>
      <c r="F14" s="47">
        <f>ROUNDUP(D14*0.75,2)</f>
        <v>0.75</v>
      </c>
      <c r="G14" s="48">
        <f>ROUNDUP((K4*D14)+(K5*D14*0.75)+(K6*(D14*2)),0)</f>
        <v>0</v>
      </c>
      <c r="H14" s="48">
        <f>G14</f>
        <v>0</v>
      </c>
      <c r="I14" s="107"/>
      <c r="J14" s="107"/>
      <c r="K14" s="49" t="s">
        <v>48</v>
      </c>
      <c r="L14" s="50">
        <f>ROUNDUP((K4*M14)+(K5*M14*0.75)+(K6*(M14*2)),2)</f>
        <v>0</v>
      </c>
      <c r="M14" s="46">
        <v>0.1</v>
      </c>
      <c r="N14" s="51">
        <f>ROUNDUP(M14*0.75,2)</f>
        <v>0.08</v>
      </c>
      <c r="O14" s="52" t="s">
        <v>70</v>
      </c>
      <c r="P14" s="71"/>
    </row>
    <row r="15" spans="1:17" ht="18.75" customHeight="1" x14ac:dyDescent="0.15">
      <c r="A15" s="90"/>
      <c r="B15" s="45"/>
      <c r="C15" s="45" t="s">
        <v>108</v>
      </c>
      <c r="D15" s="46">
        <v>20</v>
      </c>
      <c r="E15" s="47" t="s">
        <v>32</v>
      </c>
      <c r="F15" s="47">
        <f>ROUNDUP(D15*0.75,2)</f>
        <v>15</v>
      </c>
      <c r="G15" s="48">
        <f>ROUNDUP((K4*D15)+(K5*D15*0.75)+(K6*(D15*2)),0)</f>
        <v>0</v>
      </c>
      <c r="H15" s="48">
        <f>G15</f>
        <v>0</v>
      </c>
      <c r="I15" s="107"/>
      <c r="J15" s="107"/>
      <c r="K15" s="49" t="s">
        <v>109</v>
      </c>
      <c r="L15" s="50">
        <f>ROUNDUP((K4*M15)+(K5*M15*0.75)+(K6*(M15*2)),2)</f>
        <v>0</v>
      </c>
      <c r="M15" s="46">
        <v>0.01</v>
      </c>
      <c r="N15" s="51">
        <f>ROUNDUP(M15*0.75,2)</f>
        <v>0.01</v>
      </c>
      <c r="O15" s="52" t="s">
        <v>34</v>
      </c>
      <c r="P15" s="71"/>
    </row>
    <row r="16" spans="1:17" ht="18.75" customHeight="1" x14ac:dyDescent="0.15">
      <c r="A16" s="90"/>
      <c r="B16" s="45"/>
      <c r="C16" s="45"/>
      <c r="D16" s="46"/>
      <c r="E16" s="47"/>
      <c r="F16" s="47"/>
      <c r="G16" s="48"/>
      <c r="H16" s="48"/>
      <c r="I16" s="107"/>
      <c r="J16" s="107"/>
      <c r="K16" s="49" t="s">
        <v>107</v>
      </c>
      <c r="L16" s="50">
        <f>ROUNDUP((K4*M16)+(K5*M16*0.75)+(K6*(M16*2)),2)</f>
        <v>0</v>
      </c>
      <c r="M16" s="46">
        <v>4</v>
      </c>
      <c r="N16" s="51">
        <f>ROUNDUP(M16*0.75,2)</f>
        <v>3</v>
      </c>
      <c r="O16" s="52"/>
      <c r="P16" s="71" t="s">
        <v>34</v>
      </c>
    </row>
    <row r="17" spans="1:16" ht="18.75" customHeight="1" x14ac:dyDescent="0.15">
      <c r="A17" s="90"/>
      <c r="B17" s="45"/>
      <c r="C17" s="45"/>
      <c r="D17" s="46"/>
      <c r="E17" s="47"/>
      <c r="F17" s="47"/>
      <c r="G17" s="48"/>
      <c r="H17" s="48"/>
      <c r="I17" s="107"/>
      <c r="J17" s="107"/>
      <c r="K17" s="49"/>
      <c r="L17" s="50"/>
      <c r="M17" s="46"/>
      <c r="N17" s="51"/>
      <c r="O17" s="52"/>
      <c r="P17" s="71"/>
    </row>
    <row r="18" spans="1:16" ht="18.75" customHeight="1" x14ac:dyDescent="0.15">
      <c r="A18" s="90"/>
      <c r="B18" s="45"/>
      <c r="C18" s="45"/>
      <c r="D18" s="46"/>
      <c r="E18" s="47"/>
      <c r="F18" s="47"/>
      <c r="G18" s="48"/>
      <c r="H18" s="48"/>
      <c r="I18" s="107"/>
      <c r="J18" s="107"/>
      <c r="K18" s="49"/>
      <c r="L18" s="50"/>
      <c r="M18" s="46"/>
      <c r="N18" s="51"/>
      <c r="O18" s="52"/>
      <c r="P18" s="71"/>
    </row>
    <row r="19" spans="1:16" ht="18.75" customHeight="1" x14ac:dyDescent="0.15">
      <c r="A19" s="90"/>
      <c r="B19" s="45"/>
      <c r="C19" s="45"/>
      <c r="D19" s="46"/>
      <c r="E19" s="47"/>
      <c r="F19" s="47"/>
      <c r="G19" s="48"/>
      <c r="H19" s="48"/>
      <c r="I19" s="107"/>
      <c r="J19" s="107"/>
      <c r="K19" s="49"/>
      <c r="L19" s="50"/>
      <c r="M19" s="46"/>
      <c r="N19" s="51"/>
      <c r="O19" s="52"/>
      <c r="P19" s="71"/>
    </row>
    <row r="20" spans="1:16" ht="18.75" customHeight="1" x14ac:dyDescent="0.15">
      <c r="A20" s="90"/>
      <c r="B20" s="45"/>
      <c r="C20" s="45"/>
      <c r="D20" s="46"/>
      <c r="E20" s="47"/>
      <c r="F20" s="47"/>
      <c r="G20" s="48"/>
      <c r="H20" s="48"/>
      <c r="I20" s="107"/>
      <c r="J20" s="107"/>
      <c r="K20" s="49"/>
      <c r="L20" s="50"/>
      <c r="M20" s="46"/>
      <c r="N20" s="51"/>
      <c r="O20" s="52"/>
      <c r="P20" s="71"/>
    </row>
    <row r="21" spans="1:16" ht="18.75" customHeight="1" x14ac:dyDescent="0.15">
      <c r="A21" s="90"/>
      <c r="B21" s="53"/>
      <c r="C21" s="53"/>
      <c r="D21" s="54"/>
      <c r="E21" s="55"/>
      <c r="F21" s="55"/>
      <c r="G21" s="56"/>
      <c r="H21" s="56"/>
      <c r="I21" s="108"/>
      <c r="J21" s="108"/>
      <c r="K21" s="57"/>
      <c r="L21" s="58"/>
      <c r="M21" s="54"/>
      <c r="N21" s="59"/>
      <c r="O21" s="60"/>
      <c r="P21" s="72"/>
    </row>
    <row r="22" spans="1:16" ht="18.75" customHeight="1" x14ac:dyDescent="0.15">
      <c r="A22" s="90"/>
      <c r="B22" s="45" t="s">
        <v>110</v>
      </c>
      <c r="C22" s="45" t="s">
        <v>46</v>
      </c>
      <c r="D22" s="46">
        <v>30</v>
      </c>
      <c r="E22" s="47" t="s">
        <v>32</v>
      </c>
      <c r="F22" s="47">
        <f>ROUNDUP(D22*0.75,2)</f>
        <v>22.5</v>
      </c>
      <c r="G22" s="48">
        <f>ROUNDUP((K4*D22)+(K5*D22*0.75)+(K6*(D22*2)),0)</f>
        <v>0</v>
      </c>
      <c r="H22" s="48">
        <f>G22+(G22*6/100)</f>
        <v>0</v>
      </c>
      <c r="I22" s="109" t="s">
        <v>111</v>
      </c>
      <c r="J22" s="110"/>
      <c r="K22" s="49" t="s">
        <v>35</v>
      </c>
      <c r="L22" s="50">
        <f>ROUNDUP((K4*M22)+(K5*M22*0.75)+(K6*(M22*2)),2)</f>
        <v>0</v>
      </c>
      <c r="M22" s="46">
        <v>0.3</v>
      </c>
      <c r="N22" s="51">
        <f>ROUNDUP(M22*0.75,2)</f>
        <v>0.23</v>
      </c>
      <c r="O22" s="52"/>
      <c r="P22" s="71"/>
    </row>
    <row r="23" spans="1:16" ht="18.75" customHeight="1" x14ac:dyDescent="0.15">
      <c r="A23" s="90"/>
      <c r="B23" s="45"/>
      <c r="C23" s="45" t="s">
        <v>112</v>
      </c>
      <c r="D23" s="46">
        <v>5</v>
      </c>
      <c r="E23" s="47" t="s">
        <v>32</v>
      </c>
      <c r="F23" s="47">
        <f>ROUNDUP(D23*0.75,2)</f>
        <v>3.75</v>
      </c>
      <c r="G23" s="48">
        <f>ROUNDUP((K4*D23)+(K5*D23*0.75)+(K6*(D23*2)),0)</f>
        <v>0</v>
      </c>
      <c r="H23" s="48">
        <f>G23</f>
        <v>0</v>
      </c>
      <c r="I23" s="107"/>
      <c r="J23" s="107"/>
      <c r="K23" s="49" t="s">
        <v>48</v>
      </c>
      <c r="L23" s="50">
        <f>ROUNDUP((K4*M23)+(K5*M23*0.75)+(K6*(M23*2)),2)</f>
        <v>0</v>
      </c>
      <c r="M23" s="46">
        <v>0.2</v>
      </c>
      <c r="N23" s="51">
        <f>ROUNDUP(M23*0.75,2)</f>
        <v>0.15</v>
      </c>
      <c r="O23" s="52" t="s">
        <v>34</v>
      </c>
      <c r="P23" s="71"/>
    </row>
    <row r="24" spans="1:16" ht="18.75" customHeight="1" x14ac:dyDescent="0.15">
      <c r="A24" s="90"/>
      <c r="B24" s="45"/>
      <c r="C24" s="45" t="s">
        <v>29</v>
      </c>
      <c r="D24" s="46">
        <v>5</v>
      </c>
      <c r="E24" s="47" t="s">
        <v>32</v>
      </c>
      <c r="F24" s="47">
        <f>ROUNDUP(D24*0.75,2)</f>
        <v>3.75</v>
      </c>
      <c r="G24" s="48">
        <f>ROUNDUP((K4*D24)+(K5*D24*0.75)+(K6*(D24*2)),0)</f>
        <v>0</v>
      </c>
      <c r="H24" s="48">
        <f>G24+(G24*3/100)</f>
        <v>0</v>
      </c>
      <c r="I24" s="107"/>
      <c r="J24" s="107"/>
      <c r="K24" s="49" t="s">
        <v>97</v>
      </c>
      <c r="L24" s="50">
        <f>ROUNDUP((K4*M24)+(K5*M24*0.75)+(K6*(M24*2)),2)</f>
        <v>0</v>
      </c>
      <c r="M24" s="46">
        <v>2</v>
      </c>
      <c r="N24" s="51">
        <f>ROUNDUP(M24*0.75,2)</f>
        <v>1.5</v>
      </c>
      <c r="O24" s="52"/>
      <c r="P24" s="71"/>
    </row>
    <row r="25" spans="1:16" ht="18.75" customHeight="1" x14ac:dyDescent="0.15">
      <c r="A25" s="90"/>
      <c r="B25" s="45"/>
      <c r="C25" s="45"/>
      <c r="D25" s="46"/>
      <c r="E25" s="47"/>
      <c r="F25" s="47"/>
      <c r="G25" s="48"/>
      <c r="H25" s="48"/>
      <c r="I25" s="107"/>
      <c r="J25" s="107"/>
      <c r="K25" s="49" t="s">
        <v>31</v>
      </c>
      <c r="L25" s="50">
        <f>ROUNDUP((K4*M25)+(K5*M25*0.75)+(K6*(M25*2)),2)</f>
        <v>0</v>
      </c>
      <c r="M25" s="46">
        <v>2</v>
      </c>
      <c r="N25" s="51">
        <f>ROUNDUP(M25*0.75,2)</f>
        <v>1.5</v>
      </c>
      <c r="O25" s="52"/>
      <c r="P25" s="71"/>
    </row>
    <row r="26" spans="1:16" ht="18.75" customHeight="1" x14ac:dyDescent="0.15">
      <c r="A26" s="90"/>
      <c r="B26" s="45"/>
      <c r="C26" s="45"/>
      <c r="D26" s="46"/>
      <c r="E26" s="47"/>
      <c r="F26" s="47"/>
      <c r="G26" s="48"/>
      <c r="H26" s="48"/>
      <c r="I26" s="107"/>
      <c r="J26" s="107"/>
      <c r="K26" s="49"/>
      <c r="L26" s="50"/>
      <c r="M26" s="46"/>
      <c r="N26" s="51"/>
      <c r="O26" s="52"/>
      <c r="P26" s="71"/>
    </row>
    <row r="27" spans="1:16" ht="18.75" customHeight="1" x14ac:dyDescent="0.15">
      <c r="A27" s="90"/>
      <c r="B27" s="53"/>
      <c r="C27" s="53"/>
      <c r="D27" s="54"/>
      <c r="E27" s="55"/>
      <c r="F27" s="55"/>
      <c r="G27" s="56"/>
      <c r="H27" s="56"/>
      <c r="I27" s="108"/>
      <c r="J27" s="108"/>
      <c r="K27" s="57"/>
      <c r="L27" s="58"/>
      <c r="M27" s="54"/>
      <c r="N27" s="59"/>
      <c r="O27" s="60"/>
      <c r="P27" s="72"/>
    </row>
    <row r="28" spans="1:16" ht="18.75" customHeight="1" x14ac:dyDescent="0.15">
      <c r="A28" s="90"/>
      <c r="B28" s="45" t="s">
        <v>90</v>
      </c>
      <c r="C28" s="45" t="s">
        <v>113</v>
      </c>
      <c r="D28" s="46">
        <v>10</v>
      </c>
      <c r="E28" s="47" t="s">
        <v>32</v>
      </c>
      <c r="F28" s="47">
        <f>ROUNDUP(D28*0.75,2)</f>
        <v>7.5</v>
      </c>
      <c r="G28" s="48">
        <f>ROUNDUP((K4*D28)+(K5*D28*0.75)+(K6*(D28*2)),0)</f>
        <v>0</v>
      </c>
      <c r="H28" s="48">
        <f>G28</f>
        <v>0</v>
      </c>
      <c r="I28" s="109" t="s">
        <v>45</v>
      </c>
      <c r="J28" s="110"/>
      <c r="K28" s="49" t="s">
        <v>43</v>
      </c>
      <c r="L28" s="50">
        <f>ROUNDUP((K4*M28)+(K5*M28*0.75)+(K6*(M28*2)),2)</f>
        <v>0</v>
      </c>
      <c r="M28" s="46">
        <v>100</v>
      </c>
      <c r="N28" s="51">
        <f>ROUNDUP(M28*0.75,2)</f>
        <v>75</v>
      </c>
      <c r="O28" s="52"/>
      <c r="P28" s="71"/>
    </row>
    <row r="29" spans="1:16" ht="18.75" customHeight="1" x14ac:dyDescent="0.15">
      <c r="A29" s="90"/>
      <c r="B29" s="45"/>
      <c r="C29" s="45" t="s">
        <v>114</v>
      </c>
      <c r="D29" s="46">
        <v>2</v>
      </c>
      <c r="E29" s="47" t="s">
        <v>32</v>
      </c>
      <c r="F29" s="47">
        <f>ROUNDUP(D29*0.75,2)</f>
        <v>1.5</v>
      </c>
      <c r="G29" s="48">
        <f>ROUNDUP((K4*D29)+(K5*D29*0.75)+(K6*(D29*2)),0)</f>
        <v>0</v>
      </c>
      <c r="H29" s="48">
        <f>G29+(G29*10/100)</f>
        <v>0</v>
      </c>
      <c r="I29" s="107"/>
      <c r="J29" s="107"/>
      <c r="K29" s="49" t="s">
        <v>93</v>
      </c>
      <c r="L29" s="50">
        <f>ROUNDUP((K4*M29)+(K5*M29*0.75)+(K6*(M29*2)),2)</f>
        <v>0</v>
      </c>
      <c r="M29" s="46">
        <v>3</v>
      </c>
      <c r="N29" s="51">
        <f>ROUNDUP(M29*0.75,2)</f>
        <v>2.25</v>
      </c>
      <c r="O29" s="52"/>
      <c r="P29" s="71"/>
    </row>
    <row r="30" spans="1:16" ht="18.75" customHeight="1" x14ac:dyDescent="0.15">
      <c r="A30" s="90"/>
      <c r="B30" s="45"/>
      <c r="C30" s="45"/>
      <c r="D30" s="46"/>
      <c r="E30" s="47"/>
      <c r="F30" s="47"/>
      <c r="G30" s="48"/>
      <c r="H30" s="48"/>
      <c r="I30" s="107"/>
      <c r="J30" s="107"/>
      <c r="K30" s="49"/>
      <c r="L30" s="50"/>
      <c r="M30" s="46"/>
      <c r="N30" s="51"/>
      <c r="O30" s="52"/>
      <c r="P30" s="71"/>
    </row>
    <row r="31" spans="1:16" ht="18.75" customHeight="1" x14ac:dyDescent="0.15">
      <c r="A31" s="90"/>
      <c r="B31" s="53"/>
      <c r="C31" s="53"/>
      <c r="D31" s="54"/>
      <c r="E31" s="55"/>
      <c r="F31" s="55"/>
      <c r="G31" s="56"/>
      <c r="H31" s="56"/>
      <c r="I31" s="108"/>
      <c r="J31" s="108"/>
      <c r="K31" s="57"/>
      <c r="L31" s="58"/>
      <c r="M31" s="54"/>
      <c r="N31" s="59"/>
      <c r="O31" s="60"/>
      <c r="P31" s="72"/>
    </row>
    <row r="32" spans="1:16" ht="18.75" customHeight="1" x14ac:dyDescent="0.15">
      <c r="A32" s="90"/>
      <c r="B32" s="45" t="s">
        <v>99</v>
      </c>
      <c r="C32" s="45" t="s">
        <v>101</v>
      </c>
      <c r="D32" s="46">
        <v>40</v>
      </c>
      <c r="E32" s="47" t="s">
        <v>32</v>
      </c>
      <c r="F32" s="47">
        <f>ROUNDUP(D32*0.75,2)</f>
        <v>30</v>
      </c>
      <c r="G32" s="48">
        <f>ROUNDUP((K4*D32)+(K5*D32*0.75)+(K6*(D32*2)),0)</f>
        <v>0</v>
      </c>
      <c r="H32" s="48">
        <f>G32</f>
        <v>0</v>
      </c>
      <c r="I32" s="109" t="s">
        <v>100</v>
      </c>
      <c r="J32" s="110"/>
      <c r="K32" s="49" t="s">
        <v>35</v>
      </c>
      <c r="L32" s="50">
        <f>ROUNDUP((K4*M32)+(K5*M32*0.75)+(K6*(M32*2)),2)</f>
        <v>0</v>
      </c>
      <c r="M32" s="46">
        <v>1</v>
      </c>
      <c r="N32" s="51">
        <f>ROUNDUP(M32*0.75,2)</f>
        <v>0.75</v>
      </c>
      <c r="O32" s="52" t="s">
        <v>51</v>
      </c>
      <c r="P32" s="71"/>
    </row>
    <row r="33" spans="1:16" ht="18.75" customHeight="1" x14ac:dyDescent="0.15">
      <c r="A33" s="90"/>
      <c r="B33" s="45"/>
      <c r="C33" s="45"/>
      <c r="D33" s="46"/>
      <c r="E33" s="47"/>
      <c r="F33" s="47"/>
      <c r="G33" s="48"/>
      <c r="H33" s="48"/>
      <c r="I33" s="107"/>
      <c r="J33" s="107"/>
      <c r="K33" s="49"/>
      <c r="L33" s="50"/>
      <c r="M33" s="46"/>
      <c r="N33" s="51"/>
      <c r="O33" s="52"/>
      <c r="P33" s="71"/>
    </row>
    <row r="34" spans="1:16" ht="18.75" customHeight="1" thickBot="1" x14ac:dyDescent="0.2">
      <c r="A34" s="91"/>
      <c r="B34" s="62"/>
      <c r="C34" s="62"/>
      <c r="D34" s="63"/>
      <c r="E34" s="64"/>
      <c r="F34" s="64"/>
      <c r="G34" s="65"/>
      <c r="H34" s="65"/>
      <c r="I34" s="112"/>
      <c r="J34" s="112"/>
      <c r="K34" s="66"/>
      <c r="L34" s="67"/>
      <c r="M34" s="63"/>
      <c r="N34" s="68"/>
      <c r="O34" s="69"/>
      <c r="P34" s="73"/>
    </row>
  </sheetData>
  <mergeCells count="14">
    <mergeCell ref="I32:J34"/>
    <mergeCell ref="A9:A34"/>
    <mergeCell ref="I28:J31"/>
    <mergeCell ref="A1:B1"/>
    <mergeCell ref="C1:K1"/>
    <mergeCell ref="K2:M2"/>
    <mergeCell ref="O6:P6"/>
    <mergeCell ref="A7:E7"/>
    <mergeCell ref="O7:P7"/>
    <mergeCell ref="I8:J8"/>
    <mergeCell ref="K8:L8"/>
    <mergeCell ref="I9:J11"/>
    <mergeCell ref="I12:J21"/>
    <mergeCell ref="I22:J27"/>
  </mergeCells>
  <phoneticPr fontId="3"/>
  <printOptions horizontalCentered="1" verticalCentered="1"/>
  <pageMargins left="0.39370078740157483" right="0.39370078740157483" top="0.39370078740157483" bottom="0.39370078740157483" header="0" footer="0"/>
  <pageSetup paperSize="12"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27"/>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76</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79" t="s">
        <v>17</v>
      </c>
      <c r="I8" s="101" t="s">
        <v>18</v>
      </c>
      <c r="J8" s="102"/>
      <c r="K8" s="103" t="s">
        <v>19</v>
      </c>
      <c r="L8" s="104"/>
      <c r="M8" s="33" t="s">
        <v>20</v>
      </c>
      <c r="N8" s="34" t="s">
        <v>21</v>
      </c>
      <c r="O8" s="35" t="s">
        <v>22</v>
      </c>
      <c r="P8" s="36" t="s">
        <v>23</v>
      </c>
      <c r="Q8" s="19"/>
    </row>
    <row r="9" spans="1:17" ht="18.75" customHeight="1" x14ac:dyDescent="0.15">
      <c r="A9" s="89" t="s">
        <v>49</v>
      </c>
      <c r="B9" s="37" t="s">
        <v>77</v>
      </c>
      <c r="C9" s="37" t="s">
        <v>78</v>
      </c>
      <c r="D9" s="75">
        <v>0.5</v>
      </c>
      <c r="E9" s="39" t="s">
        <v>80</v>
      </c>
      <c r="F9" s="39">
        <f>ROUNDUP(D9*0.75,2)</f>
        <v>0.38</v>
      </c>
      <c r="G9" s="40">
        <f>ROUNDUP((K4*D9)+(K5*D9*0.75)+(K6*(D9*2)),0)</f>
        <v>0</v>
      </c>
      <c r="H9" s="40">
        <f>G9</f>
        <v>0</v>
      </c>
      <c r="I9" s="105"/>
      <c r="J9" s="106"/>
      <c r="K9" s="41" t="s">
        <v>25</v>
      </c>
      <c r="L9" s="42">
        <f>ROUNDUP((K4*M9)+(K5*M9*0.75)+(K6*(M9*2)),2)</f>
        <v>0</v>
      </c>
      <c r="M9" s="38">
        <v>110</v>
      </c>
      <c r="N9" s="43">
        <f>ROUNDUP(M9*0.75,2)</f>
        <v>82.5</v>
      </c>
      <c r="O9" s="44" t="s">
        <v>79</v>
      </c>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81</v>
      </c>
      <c r="C12" s="45" t="s">
        <v>83</v>
      </c>
      <c r="D12" s="46">
        <v>1</v>
      </c>
      <c r="E12" s="47" t="s">
        <v>84</v>
      </c>
      <c r="F12" s="47">
        <f>ROUNDUP(D12*0.75,2)</f>
        <v>0.75</v>
      </c>
      <c r="G12" s="48">
        <f>ROUNDUP((K4*D12)+(K5*D12*0.75)+(K6*(D12*2)),0)</f>
        <v>0</v>
      </c>
      <c r="H12" s="48">
        <f>G12</f>
        <v>0</v>
      </c>
      <c r="I12" s="109" t="s">
        <v>82</v>
      </c>
      <c r="J12" s="110"/>
      <c r="K12" s="49" t="s">
        <v>36</v>
      </c>
      <c r="L12" s="50">
        <f>ROUNDUP((K4*M12)+(K5*M12*0.75)+(K6*(M12*2)),2)</f>
        <v>0</v>
      </c>
      <c r="M12" s="46">
        <v>1</v>
      </c>
      <c r="N12" s="51">
        <f>ROUNDUP(M12*0.75,2)</f>
        <v>0.75</v>
      </c>
      <c r="O12" s="52" t="s">
        <v>34</v>
      </c>
      <c r="P12" s="71" t="s">
        <v>37</v>
      </c>
    </row>
    <row r="13" spans="1:17" ht="18.75" customHeight="1" x14ac:dyDescent="0.15">
      <c r="A13" s="90"/>
      <c r="B13" s="45"/>
      <c r="C13" s="45" t="s">
        <v>85</v>
      </c>
      <c r="D13" s="46">
        <v>10</v>
      </c>
      <c r="E13" s="47" t="s">
        <v>32</v>
      </c>
      <c r="F13" s="47">
        <f>ROUNDUP(D13*0.75,2)</f>
        <v>7.5</v>
      </c>
      <c r="G13" s="48">
        <f>ROUNDUP((K4*D13)+(K5*D13*0.75)+(K6*(D13*2)),0)</f>
        <v>0</v>
      </c>
      <c r="H13" s="48">
        <f>G13+(G13*45/100)</f>
        <v>0</v>
      </c>
      <c r="I13" s="107"/>
      <c r="J13" s="107"/>
      <c r="K13" s="49" t="s">
        <v>38</v>
      </c>
      <c r="L13" s="50">
        <f>ROUNDUP((K4*M13)+(K5*M13*0.75)+(K6*(M13*2)),2)</f>
        <v>0</v>
      </c>
      <c r="M13" s="46">
        <v>2</v>
      </c>
      <c r="N13" s="51">
        <f>ROUNDUP(M13*0.75,2)</f>
        <v>1.5</v>
      </c>
      <c r="O13" s="52"/>
      <c r="P13" s="71"/>
    </row>
    <row r="14" spans="1:17" ht="18.75" customHeight="1" x14ac:dyDescent="0.15">
      <c r="A14" s="90"/>
      <c r="B14" s="45"/>
      <c r="C14" s="45"/>
      <c r="D14" s="46"/>
      <c r="E14" s="47"/>
      <c r="F14" s="47"/>
      <c r="G14" s="48"/>
      <c r="H14" s="48"/>
      <c r="I14" s="107"/>
      <c r="J14" s="107"/>
      <c r="K14" s="49" t="s">
        <v>31</v>
      </c>
      <c r="L14" s="50">
        <f>ROUNDUP((K4*M14)+(K5*M14*0.75)+(K6*(M14*2)),2)</f>
        <v>0</v>
      </c>
      <c r="M14" s="46">
        <v>2</v>
      </c>
      <c r="N14" s="51">
        <f>ROUNDUP(M14*0.75,2)</f>
        <v>1.5</v>
      </c>
      <c r="O14" s="52"/>
      <c r="P14" s="71"/>
    </row>
    <row r="15" spans="1:17" ht="18.75" customHeight="1" x14ac:dyDescent="0.15">
      <c r="A15" s="90"/>
      <c r="B15" s="45"/>
      <c r="C15" s="45"/>
      <c r="D15" s="46"/>
      <c r="E15" s="47"/>
      <c r="F15" s="47"/>
      <c r="G15" s="48"/>
      <c r="H15" s="48"/>
      <c r="I15" s="107"/>
      <c r="J15" s="107"/>
      <c r="K15" s="49"/>
      <c r="L15" s="50"/>
      <c r="M15" s="46"/>
      <c r="N15" s="51"/>
      <c r="O15" s="52"/>
      <c r="P15" s="71"/>
    </row>
    <row r="16" spans="1:17" ht="18.75" customHeight="1" x14ac:dyDescent="0.15">
      <c r="A16" s="90"/>
      <c r="B16" s="53"/>
      <c r="C16" s="53"/>
      <c r="D16" s="54"/>
      <c r="E16" s="55"/>
      <c r="F16" s="55"/>
      <c r="G16" s="56"/>
      <c r="H16" s="56"/>
      <c r="I16" s="108"/>
      <c r="J16" s="108"/>
      <c r="K16" s="57"/>
      <c r="L16" s="58"/>
      <c r="M16" s="54"/>
      <c r="N16" s="59"/>
      <c r="O16" s="60"/>
      <c r="P16" s="72"/>
    </row>
    <row r="17" spans="1:16" ht="18.75" customHeight="1" x14ac:dyDescent="0.15">
      <c r="A17" s="90"/>
      <c r="B17" s="45" t="s">
        <v>86</v>
      </c>
      <c r="C17" s="45" t="s">
        <v>27</v>
      </c>
      <c r="D17" s="46">
        <v>20</v>
      </c>
      <c r="E17" s="47" t="s">
        <v>32</v>
      </c>
      <c r="F17" s="47">
        <f>ROUNDUP(D17*0.75,2)</f>
        <v>15</v>
      </c>
      <c r="G17" s="48">
        <f>ROUNDUP((K4*D17)+(K5*D17*0.75)+(K6*(D17*2)),0)</f>
        <v>0</v>
      </c>
      <c r="H17" s="48">
        <f>G17</f>
        <v>0</v>
      </c>
      <c r="I17" s="109" t="s">
        <v>87</v>
      </c>
      <c r="J17" s="110"/>
      <c r="K17" s="49" t="s">
        <v>31</v>
      </c>
      <c r="L17" s="50">
        <f>ROUNDUP((K4*M17)+(K5*M17*0.75)+(K6*(M17*2)),2)</f>
        <v>0</v>
      </c>
      <c r="M17" s="46">
        <v>1</v>
      </c>
      <c r="N17" s="51">
        <f>ROUNDUP(M17*0.75,2)</f>
        <v>0.75</v>
      </c>
      <c r="O17" s="52"/>
      <c r="P17" s="71"/>
    </row>
    <row r="18" spans="1:16" ht="18.75" customHeight="1" x14ac:dyDescent="0.15">
      <c r="A18" s="90"/>
      <c r="B18" s="45"/>
      <c r="C18" s="45" t="s">
        <v>88</v>
      </c>
      <c r="D18" s="46">
        <v>30</v>
      </c>
      <c r="E18" s="47" t="s">
        <v>32</v>
      </c>
      <c r="F18" s="47">
        <f>ROUNDUP(D18*0.75,2)</f>
        <v>22.5</v>
      </c>
      <c r="G18" s="48">
        <f>ROUNDUP((K4*D18)+(K5*D18*0.75)+(K6*(D18*2)),0)</f>
        <v>0</v>
      </c>
      <c r="H18" s="48">
        <f>G18+(G18*10/100)</f>
        <v>0</v>
      </c>
      <c r="I18" s="107"/>
      <c r="J18" s="107"/>
      <c r="K18" s="49" t="s">
        <v>43</v>
      </c>
      <c r="L18" s="50">
        <f>ROUNDUP((K4*M18)+(K5*M18*0.75)+(K6*(M18*2)),2)</f>
        <v>0</v>
      </c>
      <c r="M18" s="46">
        <v>10</v>
      </c>
      <c r="N18" s="51">
        <f>ROUNDUP(M18*0.75,2)</f>
        <v>7.5</v>
      </c>
      <c r="O18" s="52"/>
      <c r="P18" s="71"/>
    </row>
    <row r="19" spans="1:16" ht="18.75" customHeight="1" x14ac:dyDescent="0.15">
      <c r="A19" s="90"/>
      <c r="B19" s="45"/>
      <c r="C19" s="45" t="s">
        <v>29</v>
      </c>
      <c r="D19" s="46">
        <v>10</v>
      </c>
      <c r="E19" s="47" t="s">
        <v>32</v>
      </c>
      <c r="F19" s="47">
        <f>ROUNDUP(D19*0.75,2)</f>
        <v>7.5</v>
      </c>
      <c r="G19" s="48">
        <f>ROUNDUP((K4*D19)+(K5*D19*0.75)+(K6*(D19*2)),0)</f>
        <v>0</v>
      </c>
      <c r="H19" s="48">
        <f>G19+(G19*3/100)</f>
        <v>0</v>
      </c>
      <c r="I19" s="107"/>
      <c r="J19" s="107"/>
      <c r="K19" s="49" t="s">
        <v>38</v>
      </c>
      <c r="L19" s="50">
        <f>ROUNDUP((K4*M19)+(K5*M19*0.75)+(K6*(M19*2)),2)</f>
        <v>0</v>
      </c>
      <c r="M19" s="46">
        <v>1</v>
      </c>
      <c r="N19" s="51">
        <f>ROUNDUP(M19*0.75,2)</f>
        <v>0.75</v>
      </c>
      <c r="O19" s="52"/>
      <c r="P19" s="71"/>
    </row>
    <row r="20" spans="1:16" ht="18.75" customHeight="1" x14ac:dyDescent="0.15">
      <c r="A20" s="90"/>
      <c r="B20" s="45"/>
      <c r="C20" s="45" t="s">
        <v>89</v>
      </c>
      <c r="D20" s="46">
        <v>3</v>
      </c>
      <c r="E20" s="47" t="s">
        <v>32</v>
      </c>
      <c r="F20" s="47">
        <f>ROUNDUP(D20*0.75,2)</f>
        <v>2.25</v>
      </c>
      <c r="G20" s="48">
        <f>ROUNDUP((K4*D20)+(K5*D20*0.75)+(K6*(D20*2)),0)</f>
        <v>0</v>
      </c>
      <c r="H20" s="48">
        <f>G20</f>
        <v>0</v>
      </c>
      <c r="I20" s="107"/>
      <c r="J20" s="107"/>
      <c r="K20" s="49" t="s">
        <v>35</v>
      </c>
      <c r="L20" s="50">
        <f>ROUNDUP((K4*M20)+(K5*M20*0.75)+(K6*(M20*2)),2)</f>
        <v>0</v>
      </c>
      <c r="M20" s="46">
        <v>0.5</v>
      </c>
      <c r="N20" s="51">
        <f>ROUNDUP(M20*0.75,2)</f>
        <v>0.38</v>
      </c>
      <c r="O20" s="52" t="s">
        <v>34</v>
      </c>
      <c r="P20" s="71"/>
    </row>
    <row r="21" spans="1:16" ht="18.75" customHeight="1" x14ac:dyDescent="0.15">
      <c r="A21" s="90"/>
      <c r="B21" s="45"/>
      <c r="C21" s="45"/>
      <c r="D21" s="46"/>
      <c r="E21" s="47"/>
      <c r="F21" s="47"/>
      <c r="G21" s="48"/>
      <c r="H21" s="48"/>
      <c r="I21" s="107"/>
      <c r="J21" s="107"/>
      <c r="K21" s="49" t="s">
        <v>36</v>
      </c>
      <c r="L21" s="50">
        <f>ROUNDUP((K4*M21)+(K5*M21*0.75)+(K6*(M21*2)),2)</f>
        <v>0</v>
      </c>
      <c r="M21" s="46">
        <v>1</v>
      </c>
      <c r="N21" s="51">
        <f>ROUNDUP(M21*0.75,2)</f>
        <v>0.75</v>
      </c>
      <c r="O21" s="52"/>
      <c r="P21" s="71" t="s">
        <v>37</v>
      </c>
    </row>
    <row r="22" spans="1:16" ht="18.75" customHeight="1" x14ac:dyDescent="0.15">
      <c r="A22" s="90"/>
      <c r="B22" s="45"/>
      <c r="C22" s="45"/>
      <c r="D22" s="46"/>
      <c r="E22" s="47"/>
      <c r="F22" s="47"/>
      <c r="G22" s="48"/>
      <c r="H22" s="48"/>
      <c r="I22" s="107"/>
      <c r="J22" s="107"/>
      <c r="K22" s="49"/>
      <c r="L22" s="50"/>
      <c r="M22" s="46"/>
      <c r="N22" s="51"/>
      <c r="O22" s="52"/>
      <c r="P22" s="71"/>
    </row>
    <row r="23" spans="1:16" ht="18.75" customHeight="1" x14ac:dyDescent="0.15">
      <c r="A23" s="90"/>
      <c r="B23" s="53"/>
      <c r="C23" s="53"/>
      <c r="D23" s="54"/>
      <c r="E23" s="55"/>
      <c r="F23" s="55"/>
      <c r="G23" s="56"/>
      <c r="H23" s="56"/>
      <c r="I23" s="108"/>
      <c r="J23" s="108"/>
      <c r="K23" s="57"/>
      <c r="L23" s="58"/>
      <c r="M23" s="54"/>
      <c r="N23" s="59"/>
      <c r="O23" s="60"/>
      <c r="P23" s="72"/>
    </row>
    <row r="24" spans="1:16" ht="18.75" customHeight="1" x14ac:dyDescent="0.15">
      <c r="A24" s="90"/>
      <c r="B24" s="45" t="s">
        <v>90</v>
      </c>
      <c r="C24" s="45" t="s">
        <v>91</v>
      </c>
      <c r="D24" s="46">
        <v>20</v>
      </c>
      <c r="E24" s="47" t="s">
        <v>32</v>
      </c>
      <c r="F24" s="47">
        <f>ROUNDUP(D24*0.75,2)</f>
        <v>15</v>
      </c>
      <c r="G24" s="48">
        <f>ROUNDUP((K4*D24)+(K5*D24*0.75)+(K6*(D24*2)),0)</f>
        <v>0</v>
      </c>
      <c r="H24" s="48">
        <f>G24</f>
        <v>0</v>
      </c>
      <c r="I24" s="109" t="s">
        <v>45</v>
      </c>
      <c r="J24" s="110"/>
      <c r="K24" s="49" t="s">
        <v>43</v>
      </c>
      <c r="L24" s="50">
        <f>ROUNDUP((K4*M24)+(K5*M24*0.75)+(K6*(M24*2)),2)</f>
        <v>0</v>
      </c>
      <c r="M24" s="46">
        <v>100</v>
      </c>
      <c r="N24" s="51">
        <f>ROUNDUP(M24*0.75,2)</f>
        <v>75</v>
      </c>
      <c r="O24" s="52" t="s">
        <v>34</v>
      </c>
      <c r="P24" s="71"/>
    </row>
    <row r="25" spans="1:16" ht="18.75" customHeight="1" x14ac:dyDescent="0.15">
      <c r="A25" s="90"/>
      <c r="B25" s="45"/>
      <c r="C25" s="45" t="s">
        <v>92</v>
      </c>
      <c r="D25" s="46">
        <v>2</v>
      </c>
      <c r="E25" s="47" t="s">
        <v>60</v>
      </c>
      <c r="F25" s="47">
        <f>ROUNDUP(D25*0.75,2)</f>
        <v>1.5</v>
      </c>
      <c r="G25" s="48">
        <f>ROUNDUP((K4*D25)+(K5*D25*0.75)+(K6*(D25*2)),0)</f>
        <v>0</v>
      </c>
      <c r="H25" s="48">
        <f>G25</f>
        <v>0</v>
      </c>
      <c r="I25" s="107"/>
      <c r="J25" s="107"/>
      <c r="K25" s="49" t="s">
        <v>93</v>
      </c>
      <c r="L25" s="50">
        <f>ROUNDUP((K4*M25)+(K5*M25*0.75)+(K6*(M25*2)),2)</f>
        <v>0</v>
      </c>
      <c r="M25" s="46">
        <v>3</v>
      </c>
      <c r="N25" s="51">
        <f>ROUNDUP(M25*0.75,2)</f>
        <v>2.25</v>
      </c>
      <c r="O25" s="52" t="s">
        <v>37</v>
      </c>
      <c r="P25" s="71"/>
    </row>
    <row r="26" spans="1:16" ht="18.75" customHeight="1" x14ac:dyDescent="0.15">
      <c r="A26" s="90"/>
      <c r="B26" s="45"/>
      <c r="C26" s="45"/>
      <c r="D26" s="46"/>
      <c r="E26" s="47"/>
      <c r="F26" s="47"/>
      <c r="G26" s="48"/>
      <c r="H26" s="48"/>
      <c r="I26" s="107"/>
      <c r="J26" s="107"/>
      <c r="K26" s="49"/>
      <c r="L26" s="50"/>
      <c r="M26" s="46"/>
      <c r="N26" s="51"/>
      <c r="O26" s="52"/>
      <c r="P26" s="71"/>
    </row>
    <row r="27" spans="1:16" ht="18.75" customHeight="1" thickBot="1" x14ac:dyDescent="0.2">
      <c r="A27" s="91"/>
      <c r="B27" s="62"/>
      <c r="C27" s="62"/>
      <c r="D27" s="63"/>
      <c r="E27" s="64"/>
      <c r="F27" s="64"/>
      <c r="G27" s="65"/>
      <c r="H27" s="65"/>
      <c r="I27" s="112"/>
      <c r="J27" s="112"/>
      <c r="K27" s="66"/>
      <c r="L27" s="67"/>
      <c r="M27" s="63"/>
      <c r="N27" s="68"/>
      <c r="O27" s="69"/>
      <c r="P27" s="73"/>
    </row>
  </sheetData>
  <mergeCells count="13">
    <mergeCell ref="A9:A27"/>
    <mergeCell ref="A1:B1"/>
    <mergeCell ref="C1:K1"/>
    <mergeCell ref="K2:M2"/>
    <mergeCell ref="O6:P6"/>
    <mergeCell ref="A7:E7"/>
    <mergeCell ref="O7:P7"/>
    <mergeCell ref="I8:J8"/>
    <mergeCell ref="K8:L8"/>
    <mergeCell ref="I9:J11"/>
    <mergeCell ref="I12:J16"/>
    <mergeCell ref="I17:J23"/>
    <mergeCell ref="I24:J27"/>
  </mergeCells>
  <phoneticPr fontId="3"/>
  <printOptions horizontalCentered="1" verticalCentered="1"/>
  <pageMargins left="0.39370078740157483" right="0.39370078740157483" top="0.39370078740157483" bottom="0.39370078740157483" header="0" footer="0"/>
  <pageSetup paperSize="12"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33"/>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103</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79" t="s">
        <v>17</v>
      </c>
      <c r="I8" s="101" t="s">
        <v>18</v>
      </c>
      <c r="J8" s="102"/>
      <c r="K8" s="103" t="s">
        <v>19</v>
      </c>
      <c r="L8" s="104"/>
      <c r="M8" s="33" t="s">
        <v>20</v>
      </c>
      <c r="N8" s="34" t="s">
        <v>21</v>
      </c>
      <c r="O8" s="35" t="s">
        <v>22</v>
      </c>
      <c r="P8" s="36" t="s">
        <v>23</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104</v>
      </c>
      <c r="C12" s="45" t="s">
        <v>28</v>
      </c>
      <c r="D12" s="46">
        <v>20</v>
      </c>
      <c r="E12" s="47" t="s">
        <v>32</v>
      </c>
      <c r="F12" s="47">
        <f>ROUNDUP(D12*0.75,2)</f>
        <v>15</v>
      </c>
      <c r="G12" s="48">
        <f>ROUNDUP((K4*D12)+(K5*D12*0.75)+(K6*(D12*2)),0)</f>
        <v>0</v>
      </c>
      <c r="H12" s="48">
        <f>G12+(G12*6/100)</f>
        <v>0</v>
      </c>
      <c r="I12" s="111" t="s">
        <v>105</v>
      </c>
      <c r="J12" s="110"/>
      <c r="K12" s="49" t="s">
        <v>31</v>
      </c>
      <c r="L12" s="50">
        <f>ROUNDUP((K4*M12)+(K5*M12*0.75)+(K6*(M12*2)),2)</f>
        <v>0</v>
      </c>
      <c r="M12" s="46">
        <v>1</v>
      </c>
      <c r="N12" s="51">
        <f>ROUNDUP(M12*0.75,2)</f>
        <v>0.75</v>
      </c>
      <c r="O12" s="52"/>
      <c r="P12" s="71"/>
    </row>
    <row r="13" spans="1:17" ht="18.75" customHeight="1" x14ac:dyDescent="0.15">
      <c r="A13" s="90"/>
      <c r="B13" s="45"/>
      <c r="C13" s="45" t="s">
        <v>106</v>
      </c>
      <c r="D13" s="46">
        <v>20</v>
      </c>
      <c r="E13" s="47" t="s">
        <v>32</v>
      </c>
      <c r="F13" s="47">
        <f>ROUNDUP(D13*0.75,2)</f>
        <v>15</v>
      </c>
      <c r="G13" s="48">
        <f>ROUNDUP((K4*D13)+(K5*D13*0.75)+(K6*(D13*2)),0)</f>
        <v>0</v>
      </c>
      <c r="H13" s="48">
        <f>G13</f>
        <v>0</v>
      </c>
      <c r="I13" s="107"/>
      <c r="J13" s="107"/>
      <c r="K13" s="49" t="s">
        <v>31</v>
      </c>
      <c r="L13" s="50">
        <f>ROUNDUP((K4*M13)+(K5*M13*0.75)+(K6*(M13*2)),2)</f>
        <v>0</v>
      </c>
      <c r="M13" s="46">
        <v>1</v>
      </c>
      <c r="N13" s="51">
        <f>ROUNDUP(M13*0.75,2)</f>
        <v>0.75</v>
      </c>
      <c r="O13" s="52"/>
      <c r="P13" s="71"/>
    </row>
    <row r="14" spans="1:17" ht="18.75" customHeight="1" x14ac:dyDescent="0.15">
      <c r="A14" s="90"/>
      <c r="B14" s="45"/>
      <c r="C14" s="45" t="s">
        <v>69</v>
      </c>
      <c r="D14" s="46">
        <v>1</v>
      </c>
      <c r="E14" s="47" t="s">
        <v>60</v>
      </c>
      <c r="F14" s="47">
        <f>ROUNDUP(D14*0.75,2)</f>
        <v>0.75</v>
      </c>
      <c r="G14" s="48">
        <f>ROUNDUP((K4*D14)+(K5*D14*0.75)+(K6*(D14*2)),0)</f>
        <v>0</v>
      </c>
      <c r="H14" s="48">
        <f>G14</f>
        <v>0</v>
      </c>
      <c r="I14" s="107"/>
      <c r="J14" s="107"/>
      <c r="K14" s="49" t="s">
        <v>48</v>
      </c>
      <c r="L14" s="50">
        <f>ROUNDUP((K4*M14)+(K5*M14*0.75)+(K6*(M14*2)),2)</f>
        <v>0</v>
      </c>
      <c r="M14" s="46">
        <v>0.1</v>
      </c>
      <c r="N14" s="51">
        <f>ROUNDUP(M14*0.75,2)</f>
        <v>0.08</v>
      </c>
      <c r="O14" s="52" t="s">
        <v>70</v>
      </c>
      <c r="P14" s="71"/>
    </row>
    <row r="15" spans="1:17" ht="18.75" customHeight="1" x14ac:dyDescent="0.15">
      <c r="A15" s="90"/>
      <c r="B15" s="45"/>
      <c r="C15" s="45" t="s">
        <v>108</v>
      </c>
      <c r="D15" s="46">
        <v>20</v>
      </c>
      <c r="E15" s="47" t="s">
        <v>32</v>
      </c>
      <c r="F15" s="47">
        <f>ROUNDUP(D15*0.75,2)</f>
        <v>15</v>
      </c>
      <c r="G15" s="48">
        <f>ROUNDUP((K4*D15)+(K5*D15*0.75)+(K6*(D15*2)),0)</f>
        <v>0</v>
      </c>
      <c r="H15" s="48">
        <f>G15</f>
        <v>0</v>
      </c>
      <c r="I15" s="107"/>
      <c r="J15" s="107"/>
      <c r="K15" s="49" t="s">
        <v>109</v>
      </c>
      <c r="L15" s="50">
        <f>ROUNDUP((K4*M15)+(K5*M15*0.75)+(K6*(M15*2)),2)</f>
        <v>0</v>
      </c>
      <c r="M15" s="46">
        <v>0.01</v>
      </c>
      <c r="N15" s="51">
        <f>ROUNDUP(M15*0.75,2)</f>
        <v>0.01</v>
      </c>
      <c r="O15" s="52" t="s">
        <v>34</v>
      </c>
      <c r="P15" s="71"/>
    </row>
    <row r="16" spans="1:17" ht="18.75" customHeight="1" x14ac:dyDescent="0.15">
      <c r="A16" s="90"/>
      <c r="B16" s="45"/>
      <c r="C16" s="45"/>
      <c r="D16" s="46"/>
      <c r="E16" s="47"/>
      <c r="F16" s="47"/>
      <c r="G16" s="48"/>
      <c r="H16" s="48"/>
      <c r="I16" s="107"/>
      <c r="J16" s="107"/>
      <c r="K16" s="49" t="s">
        <v>107</v>
      </c>
      <c r="L16" s="50">
        <f>ROUNDUP((K4*M16)+(K5*M16*0.75)+(K6*(M16*2)),2)</f>
        <v>0</v>
      </c>
      <c r="M16" s="46">
        <v>4</v>
      </c>
      <c r="N16" s="51">
        <f>ROUNDUP(M16*0.75,2)</f>
        <v>3</v>
      </c>
      <c r="O16" s="52"/>
      <c r="P16" s="71" t="s">
        <v>34</v>
      </c>
    </row>
    <row r="17" spans="1:16" ht="18.75" customHeight="1" x14ac:dyDescent="0.15">
      <c r="A17" s="90"/>
      <c r="B17" s="45"/>
      <c r="C17" s="45"/>
      <c r="D17" s="46"/>
      <c r="E17" s="47"/>
      <c r="F17" s="47"/>
      <c r="G17" s="48"/>
      <c r="H17" s="48"/>
      <c r="I17" s="107"/>
      <c r="J17" s="107"/>
      <c r="K17" s="49"/>
      <c r="L17" s="50"/>
      <c r="M17" s="46"/>
      <c r="N17" s="51"/>
      <c r="O17" s="52"/>
      <c r="P17" s="71"/>
    </row>
    <row r="18" spans="1:16" ht="18.75" customHeight="1" x14ac:dyDescent="0.15">
      <c r="A18" s="90"/>
      <c r="B18" s="45"/>
      <c r="C18" s="45"/>
      <c r="D18" s="46"/>
      <c r="E18" s="47"/>
      <c r="F18" s="47"/>
      <c r="G18" s="48"/>
      <c r="H18" s="48"/>
      <c r="I18" s="107"/>
      <c r="J18" s="107"/>
      <c r="K18" s="49"/>
      <c r="L18" s="50"/>
      <c r="M18" s="46"/>
      <c r="N18" s="51"/>
      <c r="O18" s="52"/>
      <c r="P18" s="71"/>
    </row>
    <row r="19" spans="1:16" ht="18.75" customHeight="1" x14ac:dyDescent="0.15">
      <c r="A19" s="90"/>
      <c r="B19" s="45"/>
      <c r="C19" s="45"/>
      <c r="D19" s="46"/>
      <c r="E19" s="47"/>
      <c r="F19" s="47"/>
      <c r="G19" s="48"/>
      <c r="H19" s="48"/>
      <c r="I19" s="107"/>
      <c r="J19" s="107"/>
      <c r="K19" s="49"/>
      <c r="L19" s="50"/>
      <c r="M19" s="46"/>
      <c r="N19" s="51"/>
      <c r="O19" s="52"/>
      <c r="P19" s="71"/>
    </row>
    <row r="20" spans="1:16" ht="18.75" customHeight="1" x14ac:dyDescent="0.15">
      <c r="A20" s="90"/>
      <c r="B20" s="53"/>
      <c r="C20" s="53"/>
      <c r="D20" s="54"/>
      <c r="E20" s="55"/>
      <c r="F20" s="55"/>
      <c r="G20" s="56"/>
      <c r="H20" s="56"/>
      <c r="I20" s="108"/>
      <c r="J20" s="108"/>
      <c r="K20" s="57"/>
      <c r="L20" s="58"/>
      <c r="M20" s="54"/>
      <c r="N20" s="59"/>
      <c r="O20" s="60"/>
      <c r="P20" s="72"/>
    </row>
    <row r="21" spans="1:16" ht="18.75" customHeight="1" x14ac:dyDescent="0.15">
      <c r="A21" s="90"/>
      <c r="B21" s="45" t="s">
        <v>110</v>
      </c>
      <c r="C21" s="45" t="s">
        <v>46</v>
      </c>
      <c r="D21" s="46">
        <v>30</v>
      </c>
      <c r="E21" s="47" t="s">
        <v>32</v>
      </c>
      <c r="F21" s="47">
        <f>ROUNDUP(D21*0.75,2)</f>
        <v>22.5</v>
      </c>
      <c r="G21" s="48">
        <f>ROUNDUP((K4*D21)+(K5*D21*0.75)+(K6*(D21*2)),0)</f>
        <v>0</v>
      </c>
      <c r="H21" s="48">
        <f>G21+(G21*6/100)</f>
        <v>0</v>
      </c>
      <c r="I21" s="109" t="s">
        <v>111</v>
      </c>
      <c r="J21" s="110"/>
      <c r="K21" s="49" t="s">
        <v>35</v>
      </c>
      <c r="L21" s="50">
        <f>ROUNDUP((K4*M21)+(K5*M21*0.75)+(K6*(M21*2)),2)</f>
        <v>0</v>
      </c>
      <c r="M21" s="46">
        <v>0.3</v>
      </c>
      <c r="N21" s="51">
        <f>ROUNDUP(M21*0.75,2)</f>
        <v>0.23</v>
      </c>
      <c r="O21" s="52"/>
      <c r="P21" s="71"/>
    </row>
    <row r="22" spans="1:16" ht="18.75" customHeight="1" x14ac:dyDescent="0.15">
      <c r="A22" s="90"/>
      <c r="B22" s="45"/>
      <c r="C22" s="45" t="s">
        <v>112</v>
      </c>
      <c r="D22" s="46">
        <v>5</v>
      </c>
      <c r="E22" s="47" t="s">
        <v>32</v>
      </c>
      <c r="F22" s="47">
        <f>ROUNDUP(D22*0.75,2)</f>
        <v>3.75</v>
      </c>
      <c r="G22" s="48">
        <f>ROUNDUP((K4*D22)+(K5*D22*0.75)+(K6*(D22*2)),0)</f>
        <v>0</v>
      </c>
      <c r="H22" s="48">
        <f>G22</f>
        <v>0</v>
      </c>
      <c r="I22" s="107"/>
      <c r="J22" s="107"/>
      <c r="K22" s="49" t="s">
        <v>48</v>
      </c>
      <c r="L22" s="50">
        <f>ROUNDUP((K4*M22)+(K5*M22*0.75)+(K6*(M22*2)),2)</f>
        <v>0</v>
      </c>
      <c r="M22" s="46">
        <v>0.2</v>
      </c>
      <c r="N22" s="51">
        <f>ROUNDUP(M22*0.75,2)</f>
        <v>0.15</v>
      </c>
      <c r="O22" s="52" t="s">
        <v>34</v>
      </c>
      <c r="P22" s="71"/>
    </row>
    <row r="23" spans="1:16" ht="18.75" customHeight="1" x14ac:dyDescent="0.15">
      <c r="A23" s="90"/>
      <c r="B23" s="45"/>
      <c r="C23" s="45" t="s">
        <v>29</v>
      </c>
      <c r="D23" s="46">
        <v>5</v>
      </c>
      <c r="E23" s="47" t="s">
        <v>32</v>
      </c>
      <c r="F23" s="47">
        <f>ROUNDUP(D23*0.75,2)</f>
        <v>3.75</v>
      </c>
      <c r="G23" s="48">
        <f>ROUNDUP((K4*D23)+(K5*D23*0.75)+(K6*(D23*2)),0)</f>
        <v>0</v>
      </c>
      <c r="H23" s="48">
        <f>G23+(G23*3/100)</f>
        <v>0</v>
      </c>
      <c r="I23" s="107"/>
      <c r="J23" s="107"/>
      <c r="K23" s="49" t="s">
        <v>97</v>
      </c>
      <c r="L23" s="50">
        <f>ROUNDUP((K4*M23)+(K5*M23*0.75)+(K6*(M23*2)),2)</f>
        <v>0</v>
      </c>
      <c r="M23" s="46">
        <v>2</v>
      </c>
      <c r="N23" s="51">
        <f>ROUNDUP(M23*0.75,2)</f>
        <v>1.5</v>
      </c>
      <c r="O23" s="52"/>
      <c r="P23" s="71"/>
    </row>
    <row r="24" spans="1:16" ht="18.75" customHeight="1" x14ac:dyDescent="0.15">
      <c r="A24" s="90"/>
      <c r="B24" s="45"/>
      <c r="C24" s="45"/>
      <c r="D24" s="46"/>
      <c r="E24" s="47"/>
      <c r="F24" s="47"/>
      <c r="G24" s="48"/>
      <c r="H24" s="48"/>
      <c r="I24" s="107"/>
      <c r="J24" s="107"/>
      <c r="K24" s="49" t="s">
        <v>31</v>
      </c>
      <c r="L24" s="50">
        <f>ROUNDUP((K4*M24)+(K5*M24*0.75)+(K6*(M24*2)),2)</f>
        <v>0</v>
      </c>
      <c r="M24" s="46">
        <v>2</v>
      </c>
      <c r="N24" s="51">
        <f>ROUNDUP(M24*0.75,2)</f>
        <v>1.5</v>
      </c>
      <c r="O24" s="52"/>
      <c r="P24" s="71"/>
    </row>
    <row r="25" spans="1:16" ht="18.75" customHeight="1" x14ac:dyDescent="0.15">
      <c r="A25" s="90"/>
      <c r="B25" s="45"/>
      <c r="C25" s="45"/>
      <c r="D25" s="46"/>
      <c r="E25" s="47"/>
      <c r="F25" s="47"/>
      <c r="G25" s="48"/>
      <c r="H25" s="48"/>
      <c r="I25" s="107"/>
      <c r="J25" s="107"/>
      <c r="K25" s="49"/>
      <c r="L25" s="50"/>
      <c r="M25" s="46"/>
      <c r="N25" s="51"/>
      <c r="O25" s="52"/>
      <c r="P25" s="71"/>
    </row>
    <row r="26" spans="1:16" ht="18.75" customHeight="1" x14ac:dyDescent="0.15">
      <c r="A26" s="90"/>
      <c r="B26" s="53"/>
      <c r="C26" s="53"/>
      <c r="D26" s="54"/>
      <c r="E26" s="55"/>
      <c r="F26" s="55"/>
      <c r="G26" s="56"/>
      <c r="H26" s="56"/>
      <c r="I26" s="108"/>
      <c r="J26" s="108"/>
      <c r="K26" s="57"/>
      <c r="L26" s="58"/>
      <c r="M26" s="54"/>
      <c r="N26" s="59"/>
      <c r="O26" s="60"/>
      <c r="P26" s="72"/>
    </row>
    <row r="27" spans="1:16" ht="18.75" customHeight="1" x14ac:dyDescent="0.15">
      <c r="A27" s="90"/>
      <c r="B27" s="45" t="s">
        <v>90</v>
      </c>
      <c r="C27" s="45" t="s">
        <v>113</v>
      </c>
      <c r="D27" s="46">
        <v>10</v>
      </c>
      <c r="E27" s="47" t="s">
        <v>32</v>
      </c>
      <c r="F27" s="47">
        <f>ROUNDUP(D27*0.75,2)</f>
        <v>7.5</v>
      </c>
      <c r="G27" s="48">
        <f>ROUNDUP((K4*D27)+(K5*D27*0.75)+(K6*(D27*2)),0)</f>
        <v>0</v>
      </c>
      <c r="H27" s="48">
        <f>G27</f>
        <v>0</v>
      </c>
      <c r="I27" s="109" t="s">
        <v>45</v>
      </c>
      <c r="J27" s="110"/>
      <c r="K27" s="49" t="s">
        <v>43</v>
      </c>
      <c r="L27" s="50">
        <f>ROUNDUP((K4*M27)+(K5*M27*0.75)+(K6*(M27*2)),2)</f>
        <v>0</v>
      </c>
      <c r="M27" s="46">
        <v>100</v>
      </c>
      <c r="N27" s="51">
        <f>ROUNDUP(M27*0.75,2)</f>
        <v>75</v>
      </c>
      <c r="O27" s="52"/>
      <c r="P27" s="71"/>
    </row>
    <row r="28" spans="1:16" ht="18.75" customHeight="1" x14ac:dyDescent="0.15">
      <c r="A28" s="90"/>
      <c r="B28" s="45"/>
      <c r="C28" s="45" t="s">
        <v>114</v>
      </c>
      <c r="D28" s="46">
        <v>2</v>
      </c>
      <c r="E28" s="47" t="s">
        <v>32</v>
      </c>
      <c r="F28" s="47">
        <f>ROUNDUP(D28*0.75,2)</f>
        <v>1.5</v>
      </c>
      <c r="G28" s="48">
        <f>ROUNDUP((K4*D28)+(K5*D28*0.75)+(K6*(D28*2)),0)</f>
        <v>0</v>
      </c>
      <c r="H28" s="48">
        <f>G28+(G28*10/100)</f>
        <v>0</v>
      </c>
      <c r="I28" s="107"/>
      <c r="J28" s="107"/>
      <c r="K28" s="49" t="s">
        <v>93</v>
      </c>
      <c r="L28" s="50">
        <f>ROUNDUP((K4*M28)+(K5*M28*0.75)+(K6*(M28*2)),2)</f>
        <v>0</v>
      </c>
      <c r="M28" s="46">
        <v>3</v>
      </c>
      <c r="N28" s="51">
        <f>ROUNDUP(M28*0.75,2)</f>
        <v>2.25</v>
      </c>
      <c r="O28" s="52"/>
      <c r="P28" s="71"/>
    </row>
    <row r="29" spans="1:16" ht="18.75" customHeight="1" x14ac:dyDescent="0.15">
      <c r="A29" s="90"/>
      <c r="B29" s="45"/>
      <c r="C29" s="45"/>
      <c r="D29" s="46"/>
      <c r="E29" s="47"/>
      <c r="F29" s="47"/>
      <c r="G29" s="48"/>
      <c r="H29" s="48"/>
      <c r="I29" s="107"/>
      <c r="J29" s="107"/>
      <c r="K29" s="49"/>
      <c r="L29" s="50"/>
      <c r="M29" s="46"/>
      <c r="N29" s="51"/>
      <c r="O29" s="52"/>
      <c r="P29" s="71"/>
    </row>
    <row r="30" spans="1:16" ht="18.75" customHeight="1" x14ac:dyDescent="0.15">
      <c r="A30" s="90"/>
      <c r="B30" s="53"/>
      <c r="C30" s="53"/>
      <c r="D30" s="54"/>
      <c r="E30" s="55"/>
      <c r="F30" s="55"/>
      <c r="G30" s="56"/>
      <c r="H30" s="56"/>
      <c r="I30" s="108"/>
      <c r="J30" s="108"/>
      <c r="K30" s="57"/>
      <c r="L30" s="58"/>
      <c r="M30" s="54"/>
      <c r="N30" s="59"/>
      <c r="O30" s="60"/>
      <c r="P30" s="72"/>
    </row>
    <row r="31" spans="1:16" ht="18.75" customHeight="1" x14ac:dyDescent="0.15">
      <c r="A31" s="90"/>
      <c r="B31" s="45" t="s">
        <v>115</v>
      </c>
      <c r="C31" s="45" t="s">
        <v>116</v>
      </c>
      <c r="D31" s="74">
        <v>0.25</v>
      </c>
      <c r="E31" s="47" t="s">
        <v>117</v>
      </c>
      <c r="F31" s="47">
        <f>ROUNDUP(D31*0.75,2)</f>
        <v>0.19</v>
      </c>
      <c r="G31" s="48">
        <f>ROUNDUP((K4*D31)+(K5*D31*0.75)+(K6*(D31*2)),0)</f>
        <v>0</v>
      </c>
      <c r="H31" s="48">
        <f>G31</f>
        <v>0</v>
      </c>
      <c r="I31" s="109" t="s">
        <v>58</v>
      </c>
      <c r="J31" s="110"/>
      <c r="K31" s="49"/>
      <c r="L31" s="50"/>
      <c r="M31" s="46"/>
      <c r="N31" s="51"/>
      <c r="O31" s="52"/>
      <c r="P31" s="71"/>
    </row>
    <row r="32" spans="1:16" ht="18.75" customHeight="1" x14ac:dyDescent="0.15">
      <c r="A32" s="90"/>
      <c r="B32" s="45"/>
      <c r="C32" s="45"/>
      <c r="D32" s="46"/>
      <c r="E32" s="47"/>
      <c r="F32" s="47"/>
      <c r="G32" s="48"/>
      <c r="H32" s="48"/>
      <c r="I32" s="107"/>
      <c r="J32" s="107"/>
      <c r="K32" s="49"/>
      <c r="L32" s="50"/>
      <c r="M32" s="46"/>
      <c r="N32" s="51"/>
      <c r="O32" s="52"/>
      <c r="P32" s="71"/>
    </row>
    <row r="33" spans="1:16" ht="18.75" customHeight="1" thickBot="1" x14ac:dyDescent="0.2">
      <c r="A33" s="91"/>
      <c r="B33" s="62"/>
      <c r="C33" s="62"/>
      <c r="D33" s="63"/>
      <c r="E33" s="64"/>
      <c r="F33" s="64"/>
      <c r="G33" s="65"/>
      <c r="H33" s="65"/>
      <c r="I33" s="112"/>
      <c r="J33" s="112"/>
      <c r="K33" s="66"/>
      <c r="L33" s="67"/>
      <c r="M33" s="63"/>
      <c r="N33" s="68"/>
      <c r="O33" s="69"/>
      <c r="P33" s="73"/>
    </row>
  </sheetData>
  <mergeCells count="14">
    <mergeCell ref="I31:J33"/>
    <mergeCell ref="A9:A33"/>
    <mergeCell ref="I8:J8"/>
    <mergeCell ref="K8:L8"/>
    <mergeCell ref="I9:J11"/>
    <mergeCell ref="I12:J20"/>
    <mergeCell ref="I21:J26"/>
    <mergeCell ref="I27:J30"/>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31"/>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13" t="s">
        <v>242</v>
      </c>
      <c r="C5" s="113"/>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123</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79" t="s">
        <v>17</v>
      </c>
      <c r="I8" s="101" t="s">
        <v>18</v>
      </c>
      <c r="J8" s="102"/>
      <c r="K8" s="103" t="s">
        <v>19</v>
      </c>
      <c r="L8" s="104"/>
      <c r="M8" s="33" t="s">
        <v>20</v>
      </c>
      <c r="N8" s="34" t="s">
        <v>21</v>
      </c>
      <c r="O8" s="35" t="s">
        <v>22</v>
      </c>
      <c r="P8" s="36" t="s">
        <v>23</v>
      </c>
      <c r="Q8" s="19"/>
    </row>
    <row r="9" spans="1:17" ht="18.75" customHeight="1" x14ac:dyDescent="0.15">
      <c r="A9" s="89" t="s">
        <v>49</v>
      </c>
      <c r="B9" s="37" t="s">
        <v>124</v>
      </c>
      <c r="C9" s="37" t="s">
        <v>28</v>
      </c>
      <c r="D9" s="38">
        <v>10</v>
      </c>
      <c r="E9" s="39" t="s">
        <v>32</v>
      </c>
      <c r="F9" s="39">
        <f>ROUNDUP(D9*0.75,2)</f>
        <v>7.5</v>
      </c>
      <c r="G9" s="40">
        <f>ROUNDUP((K4*D9)+(K5*D9*0.75)+(K6*(D9*2)),0)</f>
        <v>0</v>
      </c>
      <c r="H9" s="40">
        <f>G9+(G9*6/100)</f>
        <v>0</v>
      </c>
      <c r="I9" s="114" t="s">
        <v>125</v>
      </c>
      <c r="J9" s="106"/>
      <c r="K9" s="41" t="s">
        <v>25</v>
      </c>
      <c r="L9" s="42">
        <f>ROUNDUP((K4*M9)+(K5*M9*0.75)+(K6*(M9*2)),2)</f>
        <v>0</v>
      </c>
      <c r="M9" s="38">
        <v>110</v>
      </c>
      <c r="N9" s="43">
        <f>ROUNDUP(M9*0.75,2)</f>
        <v>82.5</v>
      </c>
      <c r="O9" s="44"/>
      <c r="P9" s="70"/>
    </row>
    <row r="10" spans="1:17" ht="18.75" customHeight="1" x14ac:dyDescent="0.15">
      <c r="A10" s="90"/>
      <c r="B10" s="45"/>
      <c r="C10" s="45" t="s">
        <v>126</v>
      </c>
      <c r="D10" s="46">
        <v>1</v>
      </c>
      <c r="E10" s="47" t="s">
        <v>117</v>
      </c>
      <c r="F10" s="47">
        <f>ROUNDUP(D10*0.75,2)</f>
        <v>0.75</v>
      </c>
      <c r="G10" s="48">
        <f>ROUNDUP((K4*D10)+(K5*D10*0.75)+(K6*(D10*2)),0)</f>
        <v>0</v>
      </c>
      <c r="H10" s="48">
        <f>G10</f>
        <v>0</v>
      </c>
      <c r="I10" s="107"/>
      <c r="J10" s="107"/>
      <c r="K10" s="49" t="s">
        <v>31</v>
      </c>
      <c r="L10" s="50">
        <f>ROUNDUP((K4*M10)+(K5*M10*0.75)+(K6*(M10*2)),2)</f>
        <v>0</v>
      </c>
      <c r="M10" s="46">
        <v>1</v>
      </c>
      <c r="N10" s="51">
        <f>ROUNDUP(M10*0.75,2)</f>
        <v>0.75</v>
      </c>
      <c r="O10" s="52" t="s">
        <v>37</v>
      </c>
      <c r="P10" s="71"/>
    </row>
    <row r="11" spans="1:17" ht="18.75" customHeight="1" x14ac:dyDescent="0.15">
      <c r="A11" s="90"/>
      <c r="B11" s="45"/>
      <c r="C11" s="45" t="s">
        <v>127</v>
      </c>
      <c r="D11" s="74">
        <v>0.16666666666666666</v>
      </c>
      <c r="E11" s="47" t="s">
        <v>117</v>
      </c>
      <c r="F11" s="47">
        <f>ROUNDUP(D11*0.75,2)</f>
        <v>0.13</v>
      </c>
      <c r="G11" s="48">
        <f>ROUNDUP((K4*D11)+(K5*D11*0.75)+(K6*(D11*2)),0)</f>
        <v>0</v>
      </c>
      <c r="H11" s="48">
        <f>G11</f>
        <v>0</v>
      </c>
      <c r="I11" s="107"/>
      <c r="J11" s="107"/>
      <c r="K11" s="49" t="s">
        <v>107</v>
      </c>
      <c r="L11" s="50">
        <f>ROUNDUP((K4*M11)+(K5*M11*0.75)+(K6*(M11*2)),2)</f>
        <v>0</v>
      </c>
      <c r="M11" s="46">
        <v>4</v>
      </c>
      <c r="N11" s="51">
        <f>ROUNDUP(M11*0.75,2)</f>
        <v>3</v>
      </c>
      <c r="O11" s="52" t="s">
        <v>128</v>
      </c>
      <c r="P11" s="71" t="s">
        <v>34</v>
      </c>
    </row>
    <row r="12" spans="1:17" ht="18.75" customHeight="1" x14ac:dyDescent="0.15">
      <c r="A12" s="90"/>
      <c r="B12" s="45"/>
      <c r="C12" s="45" t="s">
        <v>112</v>
      </c>
      <c r="D12" s="46">
        <v>2</v>
      </c>
      <c r="E12" s="47" t="s">
        <v>32</v>
      </c>
      <c r="F12" s="47">
        <f>ROUNDUP(D12*0.75,2)</f>
        <v>1.5</v>
      </c>
      <c r="G12" s="48">
        <f>ROUNDUP((K4*D12)+(K5*D12*0.75)+(K6*(D12*2)),0)</f>
        <v>0</v>
      </c>
      <c r="H12" s="48">
        <f>G12</f>
        <v>0</v>
      </c>
      <c r="I12" s="107"/>
      <c r="J12" s="107"/>
      <c r="K12" s="49"/>
      <c r="L12" s="50"/>
      <c r="M12" s="46"/>
      <c r="N12" s="51"/>
      <c r="O12" s="52" t="s">
        <v>34</v>
      </c>
      <c r="P12" s="71"/>
    </row>
    <row r="13" spans="1:17" ht="18.75" customHeight="1" x14ac:dyDescent="0.15">
      <c r="A13" s="90"/>
      <c r="B13" s="45"/>
      <c r="C13" s="45"/>
      <c r="D13" s="46"/>
      <c r="E13" s="47"/>
      <c r="F13" s="47"/>
      <c r="G13" s="48"/>
      <c r="H13" s="48"/>
      <c r="I13" s="107"/>
      <c r="J13" s="107"/>
      <c r="K13" s="49"/>
      <c r="L13" s="50"/>
      <c r="M13" s="46"/>
      <c r="N13" s="51"/>
      <c r="O13" s="52"/>
      <c r="P13" s="71"/>
    </row>
    <row r="14" spans="1:17" ht="18.75" customHeight="1" x14ac:dyDescent="0.15">
      <c r="A14" s="90"/>
      <c r="B14" s="45"/>
      <c r="C14" s="45"/>
      <c r="D14" s="46"/>
      <c r="E14" s="47"/>
      <c r="F14" s="47"/>
      <c r="G14" s="48"/>
      <c r="H14" s="48"/>
      <c r="I14" s="107"/>
      <c r="J14" s="107"/>
      <c r="K14" s="49"/>
      <c r="L14" s="50"/>
      <c r="M14" s="46"/>
      <c r="N14" s="51"/>
      <c r="O14" s="52"/>
      <c r="P14" s="71"/>
    </row>
    <row r="15" spans="1:17" ht="18.75" customHeight="1" x14ac:dyDescent="0.15">
      <c r="A15" s="90"/>
      <c r="B15" s="45"/>
      <c r="C15" s="45"/>
      <c r="D15" s="46"/>
      <c r="E15" s="47"/>
      <c r="F15" s="47"/>
      <c r="G15" s="48"/>
      <c r="H15" s="48"/>
      <c r="I15" s="107"/>
      <c r="J15" s="107"/>
      <c r="K15" s="49"/>
      <c r="L15" s="50"/>
      <c r="M15" s="46"/>
      <c r="N15" s="51"/>
      <c r="O15" s="52"/>
      <c r="P15" s="71"/>
    </row>
    <row r="16" spans="1:17" ht="18.75" customHeight="1" x14ac:dyDescent="0.15">
      <c r="A16" s="90"/>
      <c r="B16" s="45"/>
      <c r="C16" s="45"/>
      <c r="D16" s="46"/>
      <c r="E16" s="47"/>
      <c r="F16" s="47"/>
      <c r="G16" s="48"/>
      <c r="H16" s="48"/>
      <c r="I16" s="107"/>
      <c r="J16" s="107"/>
      <c r="K16" s="49"/>
      <c r="L16" s="50"/>
      <c r="M16" s="46"/>
      <c r="N16" s="51"/>
      <c r="O16" s="52"/>
      <c r="P16" s="71"/>
    </row>
    <row r="17" spans="1:16" ht="18.75" customHeight="1" x14ac:dyDescent="0.15">
      <c r="A17" s="90"/>
      <c r="B17" s="53"/>
      <c r="C17" s="53"/>
      <c r="D17" s="54"/>
      <c r="E17" s="55"/>
      <c r="F17" s="55"/>
      <c r="G17" s="56"/>
      <c r="H17" s="56"/>
      <c r="I17" s="108"/>
      <c r="J17" s="108"/>
      <c r="K17" s="57"/>
      <c r="L17" s="58"/>
      <c r="M17" s="54"/>
      <c r="N17" s="59"/>
      <c r="O17" s="60"/>
      <c r="P17" s="72"/>
    </row>
    <row r="18" spans="1:16" ht="18.75" customHeight="1" x14ac:dyDescent="0.15">
      <c r="A18" s="90"/>
      <c r="B18" s="45" t="s">
        <v>129</v>
      </c>
      <c r="C18" s="45" t="s">
        <v>132</v>
      </c>
      <c r="D18" s="46">
        <v>10</v>
      </c>
      <c r="E18" s="47" t="s">
        <v>32</v>
      </c>
      <c r="F18" s="47">
        <f>ROUNDUP(D18*0.75,2)</f>
        <v>7.5</v>
      </c>
      <c r="G18" s="48">
        <f>ROUNDUP((K4*D18)+(K5*D18*0.75)+(K6*(D18*2)),0)</f>
        <v>0</v>
      </c>
      <c r="H18" s="48">
        <f>G18</f>
        <v>0</v>
      </c>
      <c r="I18" s="109" t="s">
        <v>130</v>
      </c>
      <c r="J18" s="110"/>
      <c r="K18" s="49" t="s">
        <v>119</v>
      </c>
      <c r="L18" s="50">
        <f>ROUNDUP((K4*M18)+(K5*M18*0.75)+(K6*(M18*2)),2)</f>
        <v>0</v>
      </c>
      <c r="M18" s="46">
        <v>2</v>
      </c>
      <c r="N18" s="51">
        <f>ROUNDUP(M18*0.75,2)</f>
        <v>1.5</v>
      </c>
      <c r="O18" s="52" t="s">
        <v>34</v>
      </c>
      <c r="P18" s="71"/>
    </row>
    <row r="19" spans="1:16" ht="18.75" customHeight="1" x14ac:dyDescent="0.15">
      <c r="A19" s="90"/>
      <c r="B19" s="45"/>
      <c r="C19" s="45" t="s">
        <v>131</v>
      </c>
      <c r="D19" s="46">
        <v>20</v>
      </c>
      <c r="E19" s="47" t="s">
        <v>32</v>
      </c>
      <c r="F19" s="47">
        <f>ROUNDUP(D19*0.75,2)</f>
        <v>15</v>
      </c>
      <c r="G19" s="48">
        <f>ROUNDUP((K4*D19)+(K5*D19*0.75)+(K6*(D19*2)),0)</f>
        <v>0</v>
      </c>
      <c r="H19" s="48">
        <f>G19</f>
        <v>0</v>
      </c>
      <c r="I19" s="107"/>
      <c r="J19" s="107"/>
      <c r="K19" s="49" t="s">
        <v>133</v>
      </c>
      <c r="L19" s="50">
        <f>ROUNDUP((K4*M19)+(K5*M19*0.75)+(K6*(M19*2)),2)</f>
        <v>0</v>
      </c>
      <c r="M19" s="46">
        <v>0.5</v>
      </c>
      <c r="N19" s="51">
        <f>ROUNDUP(M19*0.75,2)</f>
        <v>0.38</v>
      </c>
      <c r="O19" s="52"/>
      <c r="P19" s="71" t="s">
        <v>34</v>
      </c>
    </row>
    <row r="20" spans="1:16" ht="18.75" customHeight="1" x14ac:dyDescent="0.15">
      <c r="A20" s="90"/>
      <c r="B20" s="45"/>
      <c r="C20" s="45" t="s">
        <v>98</v>
      </c>
      <c r="D20" s="46">
        <v>10</v>
      </c>
      <c r="E20" s="47" t="s">
        <v>32</v>
      </c>
      <c r="F20" s="47">
        <f>ROUNDUP(D20*0.75,2)</f>
        <v>7.5</v>
      </c>
      <c r="G20" s="48">
        <f>ROUNDUP((K4*D20)+(K5*D20*0.75)+(K6*(D20*2)),0)</f>
        <v>0</v>
      </c>
      <c r="H20" s="48">
        <f>G20+(G20*40/100)</f>
        <v>0</v>
      </c>
      <c r="I20" s="107"/>
      <c r="J20" s="107"/>
      <c r="K20" s="49" t="s">
        <v>36</v>
      </c>
      <c r="L20" s="50">
        <f>ROUNDUP((K4*M20)+(K5*M20*0.75)+(K6*(M20*2)),2)</f>
        <v>0</v>
      </c>
      <c r="M20" s="46">
        <v>1</v>
      </c>
      <c r="N20" s="51">
        <f>ROUNDUP(M20*0.75,2)</f>
        <v>0.75</v>
      </c>
      <c r="O20" s="52"/>
      <c r="P20" s="71" t="s">
        <v>37</v>
      </c>
    </row>
    <row r="21" spans="1:16" ht="18.75" customHeight="1" x14ac:dyDescent="0.15">
      <c r="A21" s="90"/>
      <c r="B21" s="45"/>
      <c r="C21" s="45" t="s">
        <v>96</v>
      </c>
      <c r="D21" s="46">
        <v>10</v>
      </c>
      <c r="E21" s="47" t="s">
        <v>32</v>
      </c>
      <c r="F21" s="47">
        <f>ROUNDUP(D21*0.75,2)</f>
        <v>7.5</v>
      </c>
      <c r="G21" s="48">
        <f>ROUNDUP((K4*D21)+(K5*D21*0.75)+(K6*(D21*2)),0)</f>
        <v>0</v>
      </c>
      <c r="H21" s="48">
        <f>G21</f>
        <v>0</v>
      </c>
      <c r="I21" s="107"/>
      <c r="J21" s="107"/>
      <c r="K21" s="49"/>
      <c r="L21" s="50"/>
      <c r="M21" s="46"/>
      <c r="N21" s="51"/>
      <c r="O21" s="52" t="s">
        <v>34</v>
      </c>
      <c r="P21" s="71"/>
    </row>
    <row r="22" spans="1:16" ht="18.75" customHeight="1" x14ac:dyDescent="0.15">
      <c r="A22" s="90"/>
      <c r="B22" s="45"/>
      <c r="C22" s="45" t="s">
        <v>62</v>
      </c>
      <c r="D22" s="46">
        <v>5</v>
      </c>
      <c r="E22" s="47" t="s">
        <v>32</v>
      </c>
      <c r="F22" s="47">
        <f>ROUNDUP(D22*0.75,2)</f>
        <v>3.75</v>
      </c>
      <c r="G22" s="48">
        <f>ROUNDUP((K4*D22)+(K5*D22*0.75)+(K6*(D22*2)),0)</f>
        <v>0</v>
      </c>
      <c r="H22" s="48">
        <f>G22</f>
        <v>0</v>
      </c>
      <c r="I22" s="107"/>
      <c r="J22" s="107"/>
      <c r="K22" s="49"/>
      <c r="L22" s="50"/>
      <c r="M22" s="46"/>
      <c r="N22" s="51"/>
      <c r="O22" s="52"/>
      <c r="P22" s="71"/>
    </row>
    <row r="23" spans="1:16" ht="18.75" customHeight="1" x14ac:dyDescent="0.15">
      <c r="A23" s="90"/>
      <c r="B23" s="45"/>
      <c r="C23" s="45"/>
      <c r="D23" s="46"/>
      <c r="E23" s="47"/>
      <c r="F23" s="47"/>
      <c r="G23" s="48"/>
      <c r="H23" s="48"/>
      <c r="I23" s="107"/>
      <c r="J23" s="107"/>
      <c r="K23" s="49"/>
      <c r="L23" s="50"/>
      <c r="M23" s="46"/>
      <c r="N23" s="51"/>
      <c r="O23" s="52"/>
      <c r="P23" s="71"/>
    </row>
    <row r="24" spans="1:16" ht="18.75" customHeight="1" x14ac:dyDescent="0.15">
      <c r="A24" s="90"/>
      <c r="B24" s="53"/>
      <c r="C24" s="53"/>
      <c r="D24" s="54"/>
      <c r="E24" s="55"/>
      <c r="F24" s="55"/>
      <c r="G24" s="56"/>
      <c r="H24" s="56"/>
      <c r="I24" s="108"/>
      <c r="J24" s="108"/>
      <c r="K24" s="57"/>
      <c r="L24" s="58"/>
      <c r="M24" s="54"/>
      <c r="N24" s="59"/>
      <c r="O24" s="60"/>
      <c r="P24" s="72"/>
    </row>
    <row r="25" spans="1:16" ht="18.75" customHeight="1" x14ac:dyDescent="0.15">
      <c r="A25" s="90"/>
      <c r="B25" s="45" t="s">
        <v>90</v>
      </c>
      <c r="C25" s="45" t="s">
        <v>42</v>
      </c>
      <c r="D25" s="46">
        <v>20</v>
      </c>
      <c r="E25" s="47" t="s">
        <v>32</v>
      </c>
      <c r="F25" s="47">
        <f>ROUNDUP(D25*0.75,2)</f>
        <v>15</v>
      </c>
      <c r="G25" s="48">
        <f>ROUNDUP((K4*D25)+(K5*D25*0.75)+(K6*(D25*2)),0)</f>
        <v>0</v>
      </c>
      <c r="H25" s="48">
        <f>G25+(G25*10/100)</f>
        <v>0</v>
      </c>
      <c r="I25" s="109" t="s">
        <v>45</v>
      </c>
      <c r="J25" s="110"/>
      <c r="K25" s="49" t="s">
        <v>43</v>
      </c>
      <c r="L25" s="50">
        <f>ROUNDUP((K4*M25)+(K5*M25*0.75)+(K6*(M25*2)),2)</f>
        <v>0</v>
      </c>
      <c r="M25" s="46">
        <v>100</v>
      </c>
      <c r="N25" s="51">
        <f>ROUNDUP(M25*0.75,2)</f>
        <v>75</v>
      </c>
      <c r="O25" s="52"/>
      <c r="P25" s="71"/>
    </row>
    <row r="26" spans="1:16" ht="18.75" customHeight="1" x14ac:dyDescent="0.15">
      <c r="A26" s="90"/>
      <c r="B26" s="45"/>
      <c r="C26" s="45" t="s">
        <v>134</v>
      </c>
      <c r="D26" s="46">
        <v>2</v>
      </c>
      <c r="E26" s="47" t="s">
        <v>60</v>
      </c>
      <c r="F26" s="47">
        <f>ROUNDUP(D26*0.75,2)</f>
        <v>1.5</v>
      </c>
      <c r="G26" s="48">
        <f>ROUNDUP((K4*D26)+(K5*D26*0.75)+(K6*(D26*2)),0)</f>
        <v>0</v>
      </c>
      <c r="H26" s="48">
        <f>G26</f>
        <v>0</v>
      </c>
      <c r="I26" s="107"/>
      <c r="J26" s="107"/>
      <c r="K26" s="49" t="s">
        <v>93</v>
      </c>
      <c r="L26" s="50">
        <f>ROUNDUP((K4*M26)+(K5*M26*0.75)+(K6*(M26*2)),2)</f>
        <v>0</v>
      </c>
      <c r="M26" s="46">
        <v>3</v>
      </c>
      <c r="N26" s="51">
        <f>ROUNDUP(M26*0.75,2)</f>
        <v>2.25</v>
      </c>
      <c r="O26" s="52" t="s">
        <v>37</v>
      </c>
      <c r="P26" s="71"/>
    </row>
    <row r="27" spans="1:16" ht="18.75" customHeight="1" x14ac:dyDescent="0.15">
      <c r="A27" s="90"/>
      <c r="B27" s="45"/>
      <c r="C27" s="45"/>
      <c r="D27" s="46"/>
      <c r="E27" s="47"/>
      <c r="F27" s="47"/>
      <c r="G27" s="48"/>
      <c r="H27" s="48"/>
      <c r="I27" s="107"/>
      <c r="J27" s="107"/>
      <c r="K27" s="49"/>
      <c r="L27" s="50"/>
      <c r="M27" s="46"/>
      <c r="N27" s="51"/>
      <c r="O27" s="52"/>
      <c r="P27" s="71"/>
    </row>
    <row r="28" spans="1:16" ht="18.75" customHeight="1" x14ac:dyDescent="0.15">
      <c r="A28" s="90"/>
      <c r="B28" s="53"/>
      <c r="C28" s="53"/>
      <c r="D28" s="54"/>
      <c r="E28" s="55"/>
      <c r="F28" s="55"/>
      <c r="G28" s="56"/>
      <c r="H28" s="56"/>
      <c r="I28" s="108"/>
      <c r="J28" s="108"/>
      <c r="K28" s="57"/>
      <c r="L28" s="58"/>
      <c r="M28" s="54"/>
      <c r="N28" s="59"/>
      <c r="O28" s="60"/>
      <c r="P28" s="72"/>
    </row>
    <row r="29" spans="1:16" ht="18.75" customHeight="1" x14ac:dyDescent="0.15">
      <c r="A29" s="90"/>
      <c r="B29" s="45" t="s">
        <v>73</v>
      </c>
      <c r="C29" s="45" t="s">
        <v>74</v>
      </c>
      <c r="D29" s="74">
        <v>0.125</v>
      </c>
      <c r="E29" s="47" t="s">
        <v>60</v>
      </c>
      <c r="F29" s="47">
        <f>ROUNDUP(D29*0.75,2)</f>
        <v>9.9999999999999992E-2</v>
      </c>
      <c r="G29" s="48">
        <f>ROUNDUP((K4*D29)+(K5*D29*0.75)+(K6*(D29*2)),0)</f>
        <v>0</v>
      </c>
      <c r="H29" s="48">
        <f>G29</f>
        <v>0</v>
      </c>
      <c r="I29" s="109" t="s">
        <v>58</v>
      </c>
      <c r="J29" s="110"/>
      <c r="K29" s="49"/>
      <c r="L29" s="50"/>
      <c r="M29" s="46"/>
      <c r="N29" s="51"/>
      <c r="O29" s="52"/>
      <c r="P29" s="71"/>
    </row>
    <row r="30" spans="1:16" ht="18.75" customHeight="1" x14ac:dyDescent="0.15">
      <c r="A30" s="90"/>
      <c r="B30" s="45"/>
      <c r="C30" s="45"/>
      <c r="D30" s="46"/>
      <c r="E30" s="47"/>
      <c r="F30" s="47"/>
      <c r="G30" s="48"/>
      <c r="H30" s="48"/>
      <c r="I30" s="107"/>
      <c r="J30" s="107"/>
      <c r="K30" s="49"/>
      <c r="L30" s="50"/>
      <c r="M30" s="46"/>
      <c r="N30" s="51"/>
      <c r="O30" s="52"/>
      <c r="P30" s="71"/>
    </row>
    <row r="31" spans="1:16" ht="18.75" customHeight="1" thickBot="1" x14ac:dyDescent="0.2">
      <c r="A31" s="91"/>
      <c r="B31" s="62"/>
      <c r="C31" s="62"/>
      <c r="D31" s="63"/>
      <c r="E31" s="64"/>
      <c r="F31" s="64"/>
      <c r="G31" s="65"/>
      <c r="H31" s="65"/>
      <c r="I31" s="112"/>
      <c r="J31" s="112"/>
      <c r="K31" s="66"/>
      <c r="L31" s="67"/>
      <c r="M31" s="63"/>
      <c r="N31" s="68"/>
      <c r="O31" s="69"/>
      <c r="P31" s="73"/>
    </row>
  </sheetData>
  <mergeCells count="14">
    <mergeCell ref="A9:A31"/>
    <mergeCell ref="I29:J31"/>
    <mergeCell ref="B5:C5"/>
    <mergeCell ref="A1:B1"/>
    <mergeCell ref="C1:K1"/>
    <mergeCell ref="K2:M2"/>
    <mergeCell ref="I9:J17"/>
    <mergeCell ref="I18:J24"/>
    <mergeCell ref="I25:J28"/>
    <mergeCell ref="O6:P6"/>
    <mergeCell ref="A7:E7"/>
    <mergeCell ref="O7:P7"/>
    <mergeCell ref="I8:J8"/>
    <mergeCell ref="K8:L8"/>
  </mergeCells>
  <phoneticPr fontId="3"/>
  <printOptions horizontalCentered="1" verticalCentered="1"/>
  <pageMargins left="0.39370078740157483" right="0.39370078740157483" top="0.39370078740157483" bottom="0.39370078740157483" header="0" footer="0"/>
  <pageSetup paperSize="12" scale="5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28"/>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147</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148</v>
      </c>
      <c r="C9" s="37" t="s">
        <v>150</v>
      </c>
      <c r="D9" s="38">
        <v>40</v>
      </c>
      <c r="E9" s="39" t="s">
        <v>32</v>
      </c>
      <c r="F9" s="39">
        <f t="shared" ref="F9:F14" si="0">ROUNDUP(D9*0.75,2)</f>
        <v>30</v>
      </c>
      <c r="G9" s="40">
        <f>ROUNDUP((K4*D9)+(K5*D9*0.75)+(K6*(D9*2)),0)</f>
        <v>0</v>
      </c>
      <c r="H9" s="40">
        <f>G9</f>
        <v>0</v>
      </c>
      <c r="I9" s="105" t="s">
        <v>149</v>
      </c>
      <c r="J9" s="106"/>
      <c r="K9" s="41" t="s">
        <v>43</v>
      </c>
      <c r="L9" s="42">
        <f>ROUNDUP((K4*M9)+(K5*M9*0.75)+(K6*(M9*2)),2)</f>
        <v>0</v>
      </c>
      <c r="M9" s="38">
        <v>100</v>
      </c>
      <c r="N9" s="43">
        <f t="shared" ref="N9:N16" si="1">ROUNDUP(M9*0.75,2)</f>
        <v>75</v>
      </c>
      <c r="O9" s="44" t="s">
        <v>151</v>
      </c>
      <c r="P9" s="70"/>
    </row>
    <row r="10" spans="1:17" ht="18.75" customHeight="1" x14ac:dyDescent="0.15">
      <c r="A10" s="90"/>
      <c r="B10" s="45"/>
      <c r="C10" s="45" t="s">
        <v>122</v>
      </c>
      <c r="D10" s="46">
        <v>5</v>
      </c>
      <c r="E10" s="47" t="s">
        <v>32</v>
      </c>
      <c r="F10" s="47">
        <f t="shared" si="0"/>
        <v>3.75</v>
      </c>
      <c r="G10" s="48">
        <f>ROUNDUP((K4*D10)+(K5*D10*0.75)+(K6*(D10*2)),0)</f>
        <v>0</v>
      </c>
      <c r="H10" s="48">
        <f>G10</f>
        <v>0</v>
      </c>
      <c r="I10" s="107"/>
      <c r="J10" s="107"/>
      <c r="K10" s="49" t="s">
        <v>36</v>
      </c>
      <c r="L10" s="50">
        <f>ROUNDUP((K4*M10)+(K5*M10*0.75)+(K6*(M10*2)),2)</f>
        <v>0</v>
      </c>
      <c r="M10" s="46">
        <v>3.5</v>
      </c>
      <c r="N10" s="51">
        <f t="shared" si="1"/>
        <v>2.63</v>
      </c>
      <c r="O10" s="52" t="s">
        <v>34</v>
      </c>
      <c r="P10" s="71" t="s">
        <v>37</v>
      </c>
    </row>
    <row r="11" spans="1:17" ht="18.75" customHeight="1" x14ac:dyDescent="0.15">
      <c r="A11" s="90"/>
      <c r="B11" s="45"/>
      <c r="C11" s="45" t="s">
        <v>88</v>
      </c>
      <c r="D11" s="46">
        <v>30</v>
      </c>
      <c r="E11" s="47" t="s">
        <v>32</v>
      </c>
      <c r="F11" s="47">
        <f t="shared" si="0"/>
        <v>22.5</v>
      </c>
      <c r="G11" s="48">
        <f>ROUNDUP((K4*D11)+(K5*D11*0.75)+(K6*(D11*2)),0)</f>
        <v>0</v>
      </c>
      <c r="H11" s="48">
        <f>G11+(G11*10/100)</f>
        <v>0</v>
      </c>
      <c r="I11" s="107"/>
      <c r="J11" s="107"/>
      <c r="K11" s="49" t="s">
        <v>39</v>
      </c>
      <c r="L11" s="50">
        <f>ROUNDUP((K4*M11)+(K5*M11*0.75)+(K6*(M11*2)),2)</f>
        <v>0</v>
      </c>
      <c r="M11" s="46">
        <v>1</v>
      </c>
      <c r="N11" s="51">
        <f t="shared" si="1"/>
        <v>0.75</v>
      </c>
      <c r="O11" s="52"/>
      <c r="P11" s="71"/>
    </row>
    <row r="12" spans="1:17" ht="18.75" customHeight="1" x14ac:dyDescent="0.15">
      <c r="A12" s="90"/>
      <c r="B12" s="45"/>
      <c r="C12" s="45" t="s">
        <v>66</v>
      </c>
      <c r="D12" s="46">
        <v>10</v>
      </c>
      <c r="E12" s="47" t="s">
        <v>32</v>
      </c>
      <c r="F12" s="47">
        <f t="shared" si="0"/>
        <v>7.5</v>
      </c>
      <c r="G12" s="48">
        <f>ROUNDUP((K4*D12)+(K5*D12*0.75)+(K6*(D12*2)),0)</f>
        <v>0</v>
      </c>
      <c r="H12" s="48">
        <f>G12+(G12*2/100)</f>
        <v>0</v>
      </c>
      <c r="I12" s="107"/>
      <c r="J12" s="107"/>
      <c r="K12" s="49" t="s">
        <v>35</v>
      </c>
      <c r="L12" s="50">
        <f>ROUNDUP((K4*M12)+(K5*M12*0.75)+(K6*(M12*2)),2)</f>
        <v>0</v>
      </c>
      <c r="M12" s="46">
        <v>1.5</v>
      </c>
      <c r="N12" s="51">
        <f t="shared" si="1"/>
        <v>1.1300000000000001</v>
      </c>
      <c r="O12" s="52"/>
      <c r="P12" s="71"/>
    </row>
    <row r="13" spans="1:17" ht="18.75" customHeight="1" x14ac:dyDescent="0.15">
      <c r="A13" s="90"/>
      <c r="B13" s="45"/>
      <c r="C13" s="45" t="s">
        <v>152</v>
      </c>
      <c r="D13" s="46">
        <v>5</v>
      </c>
      <c r="E13" s="47" t="s">
        <v>32</v>
      </c>
      <c r="F13" s="47">
        <f t="shared" si="0"/>
        <v>3.75</v>
      </c>
      <c r="G13" s="48">
        <f>ROUNDUP((K4*D13)+(K5*D13*0.75)+(K6*(D13*2)),0)</f>
        <v>0</v>
      </c>
      <c r="H13" s="48">
        <f>G13</f>
        <v>0</v>
      </c>
      <c r="I13" s="107"/>
      <c r="J13" s="107"/>
      <c r="K13" s="49" t="s">
        <v>38</v>
      </c>
      <c r="L13" s="50">
        <f>ROUNDUP((K4*M13)+(K5*M13*0.75)+(K6*(M13*2)),2)</f>
        <v>0</v>
      </c>
      <c r="M13" s="46">
        <v>3</v>
      </c>
      <c r="N13" s="51">
        <f t="shared" si="1"/>
        <v>2.25</v>
      </c>
      <c r="O13" s="52" t="s">
        <v>37</v>
      </c>
      <c r="P13" s="71"/>
    </row>
    <row r="14" spans="1:17" ht="18.75" customHeight="1" x14ac:dyDescent="0.15">
      <c r="A14" s="90"/>
      <c r="B14" s="45"/>
      <c r="C14" s="45" t="s">
        <v>69</v>
      </c>
      <c r="D14" s="74">
        <v>0.5</v>
      </c>
      <c r="E14" s="47" t="s">
        <v>60</v>
      </c>
      <c r="F14" s="47">
        <f t="shared" si="0"/>
        <v>0.38</v>
      </c>
      <c r="G14" s="48">
        <f>ROUNDUP((K4*D14)+(K5*D14*0.75)+(K6*(D14*2)),0)</f>
        <v>0</v>
      </c>
      <c r="H14" s="48">
        <f>G14</f>
        <v>0</v>
      </c>
      <c r="I14" s="107"/>
      <c r="J14" s="107"/>
      <c r="K14" s="49" t="s">
        <v>43</v>
      </c>
      <c r="L14" s="50">
        <f>ROUNDUP((K4*M14)+(K5*M14*0.75)+(K6*(M14*2)),2)</f>
        <v>0</v>
      </c>
      <c r="M14" s="46">
        <v>10</v>
      </c>
      <c r="N14" s="51">
        <f t="shared" si="1"/>
        <v>7.5</v>
      </c>
      <c r="O14" s="52" t="s">
        <v>70</v>
      </c>
      <c r="P14" s="71"/>
    </row>
    <row r="15" spans="1:17" ht="18.75" customHeight="1" x14ac:dyDescent="0.15">
      <c r="A15" s="90"/>
      <c r="B15" s="45"/>
      <c r="C15" s="45"/>
      <c r="D15" s="46"/>
      <c r="E15" s="47"/>
      <c r="F15" s="47"/>
      <c r="G15" s="48"/>
      <c r="H15" s="48"/>
      <c r="I15" s="107"/>
      <c r="J15" s="107"/>
      <c r="K15" s="49" t="s">
        <v>35</v>
      </c>
      <c r="L15" s="50">
        <f>ROUNDUP((K4*M15)+(K5*M15*0.75)+(K6*(M15*2)),2)</f>
        <v>0</v>
      </c>
      <c r="M15" s="46">
        <v>0.5</v>
      </c>
      <c r="N15" s="51">
        <f t="shared" si="1"/>
        <v>0.38</v>
      </c>
      <c r="O15" s="52"/>
      <c r="P15" s="71"/>
    </row>
    <row r="16" spans="1:17" ht="18.75" customHeight="1" x14ac:dyDescent="0.15">
      <c r="A16" s="90"/>
      <c r="B16" s="45"/>
      <c r="C16" s="45"/>
      <c r="D16" s="46"/>
      <c r="E16" s="47"/>
      <c r="F16" s="47"/>
      <c r="G16" s="48"/>
      <c r="H16" s="48"/>
      <c r="I16" s="107"/>
      <c r="J16" s="107"/>
      <c r="K16" s="49" t="s">
        <v>36</v>
      </c>
      <c r="L16" s="50">
        <f>ROUNDUP((K4*M16)+(K5*M16*0.75)+(K6*(M16*2)),2)</f>
        <v>0</v>
      </c>
      <c r="M16" s="46">
        <v>0.5</v>
      </c>
      <c r="N16" s="51">
        <f t="shared" si="1"/>
        <v>0.38</v>
      </c>
      <c r="O16" s="52"/>
      <c r="P16" s="71" t="s">
        <v>37</v>
      </c>
    </row>
    <row r="17" spans="1:16" ht="18.75" customHeight="1" x14ac:dyDescent="0.15">
      <c r="A17" s="90"/>
      <c r="B17" s="45"/>
      <c r="C17" s="45"/>
      <c r="D17" s="46"/>
      <c r="E17" s="47"/>
      <c r="F17" s="47"/>
      <c r="G17" s="48"/>
      <c r="H17" s="48"/>
      <c r="I17" s="107"/>
      <c r="J17" s="107"/>
      <c r="K17" s="49"/>
      <c r="L17" s="50"/>
      <c r="M17" s="46"/>
      <c r="N17" s="51"/>
      <c r="O17" s="52"/>
      <c r="P17" s="71"/>
    </row>
    <row r="18" spans="1:16" ht="18.75" customHeight="1" x14ac:dyDescent="0.15">
      <c r="A18" s="90"/>
      <c r="B18" s="53"/>
      <c r="C18" s="53"/>
      <c r="D18" s="54"/>
      <c r="E18" s="55"/>
      <c r="F18" s="55"/>
      <c r="G18" s="56"/>
      <c r="H18" s="56"/>
      <c r="I18" s="108"/>
      <c r="J18" s="108"/>
      <c r="K18" s="57"/>
      <c r="L18" s="58"/>
      <c r="M18" s="54"/>
      <c r="N18" s="59"/>
      <c r="O18" s="60"/>
      <c r="P18" s="72"/>
    </row>
    <row r="19" spans="1:16" ht="18.75" customHeight="1" x14ac:dyDescent="0.15">
      <c r="A19" s="90"/>
      <c r="B19" s="45" t="s">
        <v>153</v>
      </c>
      <c r="C19" s="45" t="s">
        <v>27</v>
      </c>
      <c r="D19" s="46">
        <v>10</v>
      </c>
      <c r="E19" s="47" t="s">
        <v>32</v>
      </c>
      <c r="F19" s="47">
        <f>ROUNDUP(D19*0.75,2)</f>
        <v>7.5</v>
      </c>
      <c r="G19" s="48">
        <f>ROUNDUP((K4*D19)+(K5*D19*0.75)+(K6*(D19*2)),0)</f>
        <v>0</v>
      </c>
      <c r="H19" s="48">
        <f>G19</f>
        <v>0</v>
      </c>
      <c r="I19" s="109" t="s">
        <v>154</v>
      </c>
      <c r="J19" s="110"/>
      <c r="K19" s="49" t="s">
        <v>119</v>
      </c>
      <c r="L19" s="50">
        <f>ROUNDUP((K4*M19)+(K5*M19*0.75)+(K6*(M19*2)),2)</f>
        <v>0</v>
      </c>
      <c r="M19" s="46">
        <v>1.5</v>
      </c>
      <c r="N19" s="51">
        <f>ROUNDUP(M19*0.75,2)</f>
        <v>1.1300000000000001</v>
      </c>
      <c r="O19" s="52"/>
      <c r="P19" s="71"/>
    </row>
    <row r="20" spans="1:16" ht="18.75" customHeight="1" x14ac:dyDescent="0.15">
      <c r="A20" s="90"/>
      <c r="B20" s="45"/>
      <c r="C20" s="45" t="s">
        <v>137</v>
      </c>
      <c r="D20" s="46">
        <v>50</v>
      </c>
      <c r="E20" s="47" t="s">
        <v>32</v>
      </c>
      <c r="F20" s="47">
        <f>ROUNDUP(D20*0.75,2)</f>
        <v>37.5</v>
      </c>
      <c r="G20" s="48">
        <f>ROUNDUP((K4*D20)+(K5*D20*0.75)+(K6*(D20*2)),0)</f>
        <v>0</v>
      </c>
      <c r="H20" s="48">
        <f>G20+(G20*10/100)</f>
        <v>0</v>
      </c>
      <c r="I20" s="107"/>
      <c r="J20" s="107"/>
      <c r="K20" s="49" t="s">
        <v>43</v>
      </c>
      <c r="L20" s="50">
        <f>ROUNDUP((K4*M20)+(K5*M20*0.75)+(K6*(M20*2)),2)</f>
        <v>0</v>
      </c>
      <c r="M20" s="46">
        <v>5</v>
      </c>
      <c r="N20" s="51">
        <f>ROUNDUP(M20*0.75,2)</f>
        <v>3.75</v>
      </c>
      <c r="O20" s="52"/>
      <c r="P20" s="71"/>
    </row>
    <row r="21" spans="1:16" ht="18.75" customHeight="1" x14ac:dyDescent="0.15">
      <c r="A21" s="90"/>
      <c r="B21" s="45"/>
      <c r="C21" s="45" t="s">
        <v>29</v>
      </c>
      <c r="D21" s="46">
        <v>10</v>
      </c>
      <c r="E21" s="47" t="s">
        <v>32</v>
      </c>
      <c r="F21" s="47">
        <f>ROUNDUP(D21*0.75,2)</f>
        <v>7.5</v>
      </c>
      <c r="G21" s="48">
        <f>ROUNDUP((K4*D21)+(K5*D21*0.75)+(K6*(D21*2)),0)</f>
        <v>0</v>
      </c>
      <c r="H21" s="48">
        <f>G21+(G21*3/100)</f>
        <v>0</v>
      </c>
      <c r="I21" s="107"/>
      <c r="J21" s="107"/>
      <c r="K21" s="49" t="s">
        <v>38</v>
      </c>
      <c r="L21" s="50">
        <f>ROUNDUP((K4*M21)+(K5*M21*0.75)+(K6*(M21*2)),2)</f>
        <v>0</v>
      </c>
      <c r="M21" s="46">
        <v>1</v>
      </c>
      <c r="N21" s="51">
        <f>ROUNDUP(M21*0.75,2)</f>
        <v>0.75</v>
      </c>
      <c r="O21" s="52"/>
      <c r="P21" s="71"/>
    </row>
    <row r="22" spans="1:16" ht="18.75" customHeight="1" x14ac:dyDescent="0.15">
      <c r="A22" s="90"/>
      <c r="B22" s="45"/>
      <c r="C22" s="45"/>
      <c r="D22" s="46"/>
      <c r="E22" s="47"/>
      <c r="F22" s="47"/>
      <c r="G22" s="48"/>
      <c r="H22" s="48"/>
      <c r="I22" s="107"/>
      <c r="J22" s="107"/>
      <c r="K22" s="49" t="s">
        <v>48</v>
      </c>
      <c r="L22" s="50">
        <f>ROUNDUP((K4*M22)+(K5*M22*0.75)+(K6*(M22*2)),2)</f>
        <v>0</v>
      </c>
      <c r="M22" s="46">
        <v>0.1</v>
      </c>
      <c r="N22" s="51">
        <f>ROUNDUP(M22*0.75,2)</f>
        <v>0.08</v>
      </c>
      <c r="O22" s="52"/>
      <c r="P22" s="71"/>
    </row>
    <row r="23" spans="1:16" ht="18.75" customHeight="1" x14ac:dyDescent="0.15">
      <c r="A23" s="90"/>
      <c r="B23" s="45"/>
      <c r="C23" s="45"/>
      <c r="D23" s="46"/>
      <c r="E23" s="47"/>
      <c r="F23" s="47"/>
      <c r="G23" s="48"/>
      <c r="H23" s="48"/>
      <c r="I23" s="107"/>
      <c r="J23" s="107"/>
      <c r="K23" s="49"/>
      <c r="L23" s="50"/>
      <c r="M23" s="46"/>
      <c r="N23" s="51"/>
      <c r="O23" s="52"/>
      <c r="P23" s="71"/>
    </row>
    <row r="24" spans="1:16" ht="18.75" customHeight="1" x14ac:dyDescent="0.15">
      <c r="A24" s="90"/>
      <c r="B24" s="45"/>
      <c r="C24" s="45"/>
      <c r="D24" s="46"/>
      <c r="E24" s="47"/>
      <c r="F24" s="47"/>
      <c r="G24" s="48"/>
      <c r="H24" s="48"/>
      <c r="I24" s="107"/>
      <c r="J24" s="107"/>
      <c r="K24" s="49"/>
      <c r="L24" s="50"/>
      <c r="M24" s="46"/>
      <c r="N24" s="51"/>
      <c r="O24" s="52"/>
      <c r="P24" s="71"/>
    </row>
    <row r="25" spans="1:16" ht="18.75" customHeight="1" x14ac:dyDescent="0.15">
      <c r="A25" s="90"/>
      <c r="B25" s="53"/>
      <c r="C25" s="53"/>
      <c r="D25" s="54"/>
      <c r="E25" s="55"/>
      <c r="F25" s="55"/>
      <c r="G25" s="56"/>
      <c r="H25" s="56"/>
      <c r="I25" s="108"/>
      <c r="J25" s="108"/>
      <c r="K25" s="57"/>
      <c r="L25" s="58"/>
      <c r="M25" s="54"/>
      <c r="N25" s="59"/>
      <c r="O25" s="60"/>
      <c r="P25" s="72"/>
    </row>
    <row r="26" spans="1:16" ht="18.75" customHeight="1" x14ac:dyDescent="0.15">
      <c r="A26" s="90"/>
      <c r="B26" s="45" t="s">
        <v>155</v>
      </c>
      <c r="C26" s="45" t="s">
        <v>156</v>
      </c>
      <c r="D26" s="74">
        <v>0.125</v>
      </c>
      <c r="E26" s="47" t="s">
        <v>60</v>
      </c>
      <c r="F26" s="47">
        <f>ROUNDUP(D26*0.75,2)</f>
        <v>9.9999999999999992E-2</v>
      </c>
      <c r="G26" s="48">
        <f>ROUNDUP((K4*D26)+(K5*D26*0.75)+(K6*(D26*2)),0)</f>
        <v>0</v>
      </c>
      <c r="H26" s="48">
        <f>G26</f>
        <v>0</v>
      </c>
      <c r="I26" s="109" t="s">
        <v>58</v>
      </c>
      <c r="J26" s="110"/>
      <c r="K26" s="49"/>
      <c r="L26" s="50"/>
      <c r="M26" s="46"/>
      <c r="N26" s="51"/>
      <c r="O26" s="52"/>
      <c r="P26" s="71"/>
    </row>
    <row r="27" spans="1:16" ht="18.75" customHeight="1" x14ac:dyDescent="0.15">
      <c r="A27" s="90"/>
      <c r="B27" s="45"/>
      <c r="C27" s="45"/>
      <c r="D27" s="46"/>
      <c r="E27" s="47"/>
      <c r="F27" s="47"/>
      <c r="G27" s="48"/>
      <c r="H27" s="48"/>
      <c r="I27" s="107"/>
      <c r="J27" s="107"/>
      <c r="K27" s="49"/>
      <c r="L27" s="50"/>
      <c r="M27" s="46"/>
      <c r="N27" s="51"/>
      <c r="O27" s="52"/>
      <c r="P27" s="71"/>
    </row>
    <row r="28" spans="1:16" ht="18.75" customHeight="1" thickBot="1" x14ac:dyDescent="0.2">
      <c r="A28" s="91"/>
      <c r="B28" s="62"/>
      <c r="C28" s="62"/>
      <c r="D28" s="63"/>
      <c r="E28" s="64"/>
      <c r="F28" s="64"/>
      <c r="G28" s="65"/>
      <c r="H28" s="65"/>
      <c r="I28" s="112"/>
      <c r="J28" s="112"/>
      <c r="K28" s="66"/>
      <c r="L28" s="67"/>
      <c r="M28" s="63"/>
      <c r="N28" s="68"/>
      <c r="O28" s="69"/>
      <c r="P28" s="73"/>
    </row>
  </sheetData>
  <mergeCells count="12">
    <mergeCell ref="A1:B1"/>
    <mergeCell ref="C1:K1"/>
    <mergeCell ref="K2:M2"/>
    <mergeCell ref="O6:P6"/>
    <mergeCell ref="A7:E7"/>
    <mergeCell ref="O7:P7"/>
    <mergeCell ref="I8:J8"/>
    <mergeCell ref="K8:L8"/>
    <mergeCell ref="I9:J18"/>
    <mergeCell ref="I19:J25"/>
    <mergeCell ref="I26:J28"/>
    <mergeCell ref="A9:A28"/>
  </mergeCells>
  <phoneticPr fontId="3"/>
  <printOptions horizontalCentered="1" verticalCentered="1"/>
  <pageMargins left="0.39370078740157483" right="0.39370078740157483" top="0.39370078740157483" bottom="0.39370078740157483" header="0" footer="0"/>
  <pageSetup paperSize="12"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30"/>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161</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162</v>
      </c>
      <c r="C12" s="45" t="s">
        <v>120</v>
      </c>
      <c r="D12" s="74">
        <v>0.25</v>
      </c>
      <c r="E12" s="47" t="s">
        <v>121</v>
      </c>
      <c r="F12" s="47">
        <f>ROUNDUP(D12*0.75,2)</f>
        <v>0.19</v>
      </c>
      <c r="G12" s="48">
        <f>ROUNDUP((K4*D12)+(K5*D12*0.75)+(K6*(D12*2)),0)</f>
        <v>0</v>
      </c>
      <c r="H12" s="48">
        <f>G12</f>
        <v>0</v>
      </c>
      <c r="I12" s="109" t="s">
        <v>163</v>
      </c>
      <c r="J12" s="110"/>
      <c r="K12" s="49" t="s">
        <v>31</v>
      </c>
      <c r="L12" s="50">
        <f>ROUNDUP((K4*M12)+(K5*M12*0.75)+(K6*(M12*2)),2)</f>
        <v>0</v>
      </c>
      <c r="M12" s="46">
        <v>2</v>
      </c>
      <c r="N12" s="51">
        <f t="shared" ref="N12:N17" si="0">ROUNDUP(M12*0.75,2)</f>
        <v>1.5</v>
      </c>
      <c r="O12" s="52" t="s">
        <v>34</v>
      </c>
      <c r="P12" s="71"/>
    </row>
    <row r="13" spans="1:17" ht="18.75" customHeight="1" x14ac:dyDescent="0.15">
      <c r="A13" s="90"/>
      <c r="B13" s="45"/>
      <c r="C13" s="45" t="s">
        <v>27</v>
      </c>
      <c r="D13" s="46">
        <v>20</v>
      </c>
      <c r="E13" s="47" t="s">
        <v>32</v>
      </c>
      <c r="F13" s="47">
        <f>ROUNDUP(D13*0.75,2)</f>
        <v>15</v>
      </c>
      <c r="G13" s="48">
        <f>ROUNDUP((K4*D13)+(K5*D13*0.75)+(K6*(D13*2)),0)</f>
        <v>0</v>
      </c>
      <c r="H13" s="48">
        <f>G13</f>
        <v>0</v>
      </c>
      <c r="I13" s="107"/>
      <c r="J13" s="107"/>
      <c r="K13" s="49" t="s">
        <v>43</v>
      </c>
      <c r="L13" s="50">
        <f>ROUNDUP((K4*M13)+(K5*M13*0.75)+(K6*(M13*2)),2)</f>
        <v>0</v>
      </c>
      <c r="M13" s="46">
        <v>10</v>
      </c>
      <c r="N13" s="51">
        <f t="shared" si="0"/>
        <v>7.5</v>
      </c>
      <c r="O13" s="52"/>
      <c r="P13" s="71"/>
    </row>
    <row r="14" spans="1:17" ht="18.75" customHeight="1" x14ac:dyDescent="0.15">
      <c r="A14" s="90"/>
      <c r="B14" s="45"/>
      <c r="C14" s="45" t="s">
        <v>98</v>
      </c>
      <c r="D14" s="46">
        <v>10</v>
      </c>
      <c r="E14" s="47" t="s">
        <v>32</v>
      </c>
      <c r="F14" s="47">
        <f>ROUNDUP(D14*0.75,2)</f>
        <v>7.5</v>
      </c>
      <c r="G14" s="48">
        <f>ROUNDUP((K4*D14)+(K5*D14*0.75)+(K6*(D14*2)),0)</f>
        <v>0</v>
      </c>
      <c r="H14" s="48">
        <f>G14+(G14*40/100)</f>
        <v>0</v>
      </c>
      <c r="I14" s="107"/>
      <c r="J14" s="107"/>
      <c r="K14" s="49" t="s">
        <v>35</v>
      </c>
      <c r="L14" s="50">
        <f>ROUNDUP((K4*M14)+(K5*M14*0.75)+(K6*(M14*2)),2)</f>
        <v>0</v>
      </c>
      <c r="M14" s="46">
        <v>2</v>
      </c>
      <c r="N14" s="51">
        <f t="shared" si="0"/>
        <v>1.5</v>
      </c>
      <c r="O14" s="52"/>
      <c r="P14" s="71"/>
    </row>
    <row r="15" spans="1:17" ht="18.75" customHeight="1" x14ac:dyDescent="0.15">
      <c r="A15" s="90"/>
      <c r="B15" s="45"/>
      <c r="C15" s="45" t="s">
        <v>69</v>
      </c>
      <c r="D15" s="74">
        <v>0.5</v>
      </c>
      <c r="E15" s="47" t="s">
        <v>60</v>
      </c>
      <c r="F15" s="47">
        <f>ROUNDUP(D15*0.75,2)</f>
        <v>0.38</v>
      </c>
      <c r="G15" s="48">
        <f>ROUNDUP((K4*D15)+(K5*D15*0.75)+(K6*(D15*2)),0)</f>
        <v>0</v>
      </c>
      <c r="H15" s="48">
        <f>G15</f>
        <v>0</v>
      </c>
      <c r="I15" s="107"/>
      <c r="J15" s="107"/>
      <c r="K15" s="49" t="s">
        <v>39</v>
      </c>
      <c r="L15" s="50">
        <f>ROUNDUP((K4*M15)+(K5*M15*0.75)+(K6*(M15*2)),2)</f>
        <v>0</v>
      </c>
      <c r="M15" s="46">
        <v>3</v>
      </c>
      <c r="N15" s="51">
        <f t="shared" si="0"/>
        <v>2.25</v>
      </c>
      <c r="O15" s="52" t="s">
        <v>70</v>
      </c>
      <c r="P15" s="71"/>
    </row>
    <row r="16" spans="1:17" ht="18.75" customHeight="1" x14ac:dyDescent="0.15">
      <c r="A16" s="90"/>
      <c r="B16" s="45"/>
      <c r="C16" s="45" t="s">
        <v>164</v>
      </c>
      <c r="D16" s="46">
        <v>5</v>
      </c>
      <c r="E16" s="47" t="s">
        <v>32</v>
      </c>
      <c r="F16" s="47">
        <f>ROUNDUP(D16*0.75,2)</f>
        <v>3.75</v>
      </c>
      <c r="G16" s="48">
        <f>ROUNDUP((K4*D16)+(K5*D16*0.75)+(K6*(D16*2)),0)</f>
        <v>0</v>
      </c>
      <c r="H16" s="48">
        <f>G16</f>
        <v>0</v>
      </c>
      <c r="I16" s="107"/>
      <c r="J16" s="107"/>
      <c r="K16" s="49" t="s">
        <v>48</v>
      </c>
      <c r="L16" s="50">
        <f>ROUNDUP((K4*M16)+(K5*M16*0.75)+(K6*(M16*2)),2)</f>
        <v>0</v>
      </c>
      <c r="M16" s="46">
        <v>0.1</v>
      </c>
      <c r="N16" s="51">
        <f t="shared" si="0"/>
        <v>0.08</v>
      </c>
      <c r="O16" s="52" t="s">
        <v>34</v>
      </c>
      <c r="P16" s="71"/>
    </row>
    <row r="17" spans="1:16" ht="18.75" customHeight="1" x14ac:dyDescent="0.15">
      <c r="A17" s="90"/>
      <c r="B17" s="45"/>
      <c r="C17" s="45"/>
      <c r="D17" s="46"/>
      <c r="E17" s="47"/>
      <c r="F17" s="47"/>
      <c r="G17" s="48"/>
      <c r="H17" s="48"/>
      <c r="I17" s="107"/>
      <c r="J17" s="107"/>
      <c r="K17" s="49" t="s">
        <v>36</v>
      </c>
      <c r="L17" s="50">
        <f>ROUNDUP((K4*M17)+(K5*M17*0.75)+(K6*(M17*2)),2)</f>
        <v>0</v>
      </c>
      <c r="M17" s="46">
        <v>1.5</v>
      </c>
      <c r="N17" s="51">
        <f t="shared" si="0"/>
        <v>1.1300000000000001</v>
      </c>
      <c r="O17" s="52"/>
      <c r="P17" s="71" t="s">
        <v>37</v>
      </c>
    </row>
    <row r="18" spans="1:16" ht="18.75" customHeight="1" x14ac:dyDescent="0.15">
      <c r="A18" s="90"/>
      <c r="B18" s="45"/>
      <c r="C18" s="45"/>
      <c r="D18" s="46"/>
      <c r="E18" s="47"/>
      <c r="F18" s="47"/>
      <c r="G18" s="48"/>
      <c r="H18" s="48"/>
      <c r="I18" s="107"/>
      <c r="J18" s="107"/>
      <c r="K18" s="49"/>
      <c r="L18" s="50"/>
      <c r="M18" s="46"/>
      <c r="N18" s="51"/>
      <c r="O18" s="52"/>
      <c r="P18" s="71"/>
    </row>
    <row r="19" spans="1:16" ht="18.75" customHeight="1" x14ac:dyDescent="0.15">
      <c r="A19" s="90"/>
      <c r="B19" s="53"/>
      <c r="C19" s="53"/>
      <c r="D19" s="54"/>
      <c r="E19" s="55"/>
      <c r="F19" s="55"/>
      <c r="G19" s="56"/>
      <c r="H19" s="56"/>
      <c r="I19" s="108"/>
      <c r="J19" s="108"/>
      <c r="K19" s="57"/>
      <c r="L19" s="58"/>
      <c r="M19" s="54"/>
      <c r="N19" s="59"/>
      <c r="O19" s="60"/>
      <c r="P19" s="72"/>
    </row>
    <row r="20" spans="1:16" ht="18.75" customHeight="1" x14ac:dyDescent="0.15">
      <c r="A20" s="90"/>
      <c r="B20" s="45" t="s">
        <v>165</v>
      </c>
      <c r="C20" s="45" t="s">
        <v>88</v>
      </c>
      <c r="D20" s="46">
        <v>30</v>
      </c>
      <c r="E20" s="47" t="s">
        <v>32</v>
      </c>
      <c r="F20" s="47">
        <f>ROUNDUP(D20*0.75,2)</f>
        <v>22.5</v>
      </c>
      <c r="G20" s="48">
        <f>ROUNDUP((K4*D20)+(K5*D20*0.75)+(K6*(D20*2)),0)</f>
        <v>0</v>
      </c>
      <c r="H20" s="48">
        <f>G20+(G20*10/100)</f>
        <v>0</v>
      </c>
      <c r="I20" s="109" t="s">
        <v>166</v>
      </c>
      <c r="J20" s="110"/>
      <c r="K20" s="49" t="s">
        <v>35</v>
      </c>
      <c r="L20" s="50">
        <f>ROUNDUP((K4*M20)+(K5*M20*0.75)+(K6*(M20*2)),2)</f>
        <v>0</v>
      </c>
      <c r="M20" s="46">
        <v>1</v>
      </c>
      <c r="N20" s="51">
        <f>ROUNDUP(M20*0.75,2)</f>
        <v>0.75</v>
      </c>
      <c r="O20" s="52"/>
      <c r="P20" s="71"/>
    </row>
    <row r="21" spans="1:16" ht="18.75" customHeight="1" x14ac:dyDescent="0.15">
      <c r="A21" s="90"/>
      <c r="B21" s="45"/>
      <c r="C21" s="45" t="s">
        <v>29</v>
      </c>
      <c r="D21" s="46">
        <v>5</v>
      </c>
      <c r="E21" s="47" t="s">
        <v>32</v>
      </c>
      <c r="F21" s="47">
        <f>ROUNDUP(D21*0.75,2)</f>
        <v>3.75</v>
      </c>
      <c r="G21" s="48">
        <f>ROUNDUP((K4*D21)+(K5*D21*0.75)+(K6*(D21*2)),0)</f>
        <v>0</v>
      </c>
      <c r="H21" s="48">
        <f>G21+(G21*3/100)</f>
        <v>0</v>
      </c>
      <c r="I21" s="107"/>
      <c r="J21" s="107"/>
      <c r="K21" s="49" t="s">
        <v>36</v>
      </c>
      <c r="L21" s="50">
        <f>ROUNDUP((K4*M21)+(K5*M21*0.75)+(K6*(M21*2)),2)</f>
        <v>0</v>
      </c>
      <c r="M21" s="46">
        <v>1</v>
      </c>
      <c r="N21" s="51">
        <f>ROUNDUP(M21*0.75,2)</f>
        <v>0.75</v>
      </c>
      <c r="O21" s="52"/>
      <c r="P21" s="71" t="s">
        <v>37</v>
      </c>
    </row>
    <row r="22" spans="1:16" ht="18.75" customHeight="1" x14ac:dyDescent="0.15">
      <c r="A22" s="90"/>
      <c r="B22" s="45"/>
      <c r="C22" s="45" t="s">
        <v>167</v>
      </c>
      <c r="D22" s="46">
        <v>0.5</v>
      </c>
      <c r="E22" s="47" t="s">
        <v>32</v>
      </c>
      <c r="F22" s="47">
        <f>ROUNDUP(D22*0.75,2)</f>
        <v>0.38</v>
      </c>
      <c r="G22" s="48">
        <f>ROUNDUP((K4*D22)+(K5*D22*0.75)+(K6*(D22*2)),0)</f>
        <v>0</v>
      </c>
      <c r="H22" s="48">
        <f>G22</f>
        <v>0</v>
      </c>
      <c r="I22" s="107"/>
      <c r="J22" s="107"/>
      <c r="K22" s="49" t="s">
        <v>97</v>
      </c>
      <c r="L22" s="50">
        <f>ROUNDUP((K4*M22)+(K5*M22*0.75)+(K6*(M22*2)),2)</f>
        <v>0</v>
      </c>
      <c r="M22" s="46">
        <v>1.5</v>
      </c>
      <c r="N22" s="51">
        <f>ROUNDUP(M22*0.75,2)</f>
        <v>1.1300000000000001</v>
      </c>
      <c r="O22" s="52" t="s">
        <v>34</v>
      </c>
      <c r="P22" s="71"/>
    </row>
    <row r="23" spans="1:16" ht="18.75" customHeight="1" x14ac:dyDescent="0.15">
      <c r="A23" s="90"/>
      <c r="B23" s="45"/>
      <c r="C23" s="45"/>
      <c r="D23" s="46"/>
      <c r="E23" s="47"/>
      <c r="F23" s="47"/>
      <c r="G23" s="48"/>
      <c r="H23" s="48"/>
      <c r="I23" s="107"/>
      <c r="J23" s="107"/>
      <c r="K23" s="49" t="s">
        <v>119</v>
      </c>
      <c r="L23" s="50">
        <f>ROUNDUP((K4*M23)+(K5*M23*0.75)+(K6*(M23*2)),2)</f>
        <v>0</v>
      </c>
      <c r="M23" s="46">
        <v>2</v>
      </c>
      <c r="N23" s="51">
        <f>ROUNDUP(M23*0.75,2)</f>
        <v>1.5</v>
      </c>
      <c r="O23" s="52"/>
      <c r="P23" s="71"/>
    </row>
    <row r="24" spans="1:16" ht="18.75" customHeight="1" x14ac:dyDescent="0.15">
      <c r="A24" s="90"/>
      <c r="B24" s="45"/>
      <c r="C24" s="45"/>
      <c r="D24" s="46"/>
      <c r="E24" s="47"/>
      <c r="F24" s="47"/>
      <c r="G24" s="48"/>
      <c r="H24" s="48"/>
      <c r="I24" s="107"/>
      <c r="J24" s="107"/>
      <c r="K24" s="49"/>
      <c r="L24" s="50"/>
      <c r="M24" s="46"/>
      <c r="N24" s="51"/>
      <c r="O24" s="52"/>
      <c r="P24" s="71"/>
    </row>
    <row r="25" spans="1:16" ht="18.75" customHeight="1" x14ac:dyDescent="0.15">
      <c r="A25" s="90"/>
      <c r="B25" s="53"/>
      <c r="C25" s="53"/>
      <c r="D25" s="54"/>
      <c r="E25" s="55"/>
      <c r="F25" s="55"/>
      <c r="G25" s="56"/>
      <c r="H25" s="56"/>
      <c r="I25" s="108"/>
      <c r="J25" s="108"/>
      <c r="K25" s="57"/>
      <c r="L25" s="58"/>
      <c r="M25" s="54"/>
      <c r="N25" s="59"/>
      <c r="O25" s="60"/>
      <c r="P25" s="72"/>
    </row>
    <row r="26" spans="1:16" ht="18.75" customHeight="1" x14ac:dyDescent="0.15">
      <c r="A26" s="90"/>
      <c r="B26" s="45" t="s">
        <v>44</v>
      </c>
      <c r="C26" s="45" t="s">
        <v>92</v>
      </c>
      <c r="D26" s="46">
        <v>2</v>
      </c>
      <c r="E26" s="47" t="s">
        <v>60</v>
      </c>
      <c r="F26" s="47">
        <f>ROUNDUP(D26*0.75,2)</f>
        <v>1.5</v>
      </c>
      <c r="G26" s="48">
        <f>ROUNDUP((K4*D26)+(K5*D26*0.75)+(K6*(D26*2)),0)</f>
        <v>0</v>
      </c>
      <c r="H26" s="48">
        <f>G26</f>
        <v>0</v>
      </c>
      <c r="I26" s="109" t="s">
        <v>45</v>
      </c>
      <c r="J26" s="110"/>
      <c r="K26" s="49" t="s">
        <v>43</v>
      </c>
      <c r="L26" s="50">
        <f>ROUNDUP((K4*M26)+(K5*M26*0.75)+(K6*(M26*2)),2)</f>
        <v>0</v>
      </c>
      <c r="M26" s="46">
        <v>100</v>
      </c>
      <c r="N26" s="51">
        <f>ROUNDUP(M26*0.75,2)</f>
        <v>75</v>
      </c>
      <c r="O26" s="52" t="s">
        <v>37</v>
      </c>
      <c r="P26" s="71"/>
    </row>
    <row r="27" spans="1:16" ht="18.75" customHeight="1" x14ac:dyDescent="0.15">
      <c r="A27" s="90"/>
      <c r="B27" s="45"/>
      <c r="C27" s="45" t="s">
        <v>47</v>
      </c>
      <c r="D27" s="46">
        <v>0.5</v>
      </c>
      <c r="E27" s="47" t="s">
        <v>32</v>
      </c>
      <c r="F27" s="47">
        <f>ROUNDUP(D27*0.75,2)</f>
        <v>0.38</v>
      </c>
      <c r="G27" s="48">
        <f>ROUNDUP((K4*D27)+(K5*D27*0.75)+(K6*(D27*2)),0)</f>
        <v>0</v>
      </c>
      <c r="H27" s="48">
        <f>G27</f>
        <v>0</v>
      </c>
      <c r="I27" s="107"/>
      <c r="J27" s="107"/>
      <c r="K27" s="49" t="s">
        <v>48</v>
      </c>
      <c r="L27" s="50">
        <f>ROUNDUP((K4*M27)+(K5*M27*0.75)+(K6*(M27*2)),2)</f>
        <v>0</v>
      </c>
      <c r="M27" s="46">
        <v>0.1</v>
      </c>
      <c r="N27" s="51">
        <f>ROUNDUP(M27*0.75,2)</f>
        <v>0.08</v>
      </c>
      <c r="O27" s="52" t="s">
        <v>34</v>
      </c>
      <c r="P27" s="71"/>
    </row>
    <row r="28" spans="1:16" ht="18.75" customHeight="1" x14ac:dyDescent="0.15">
      <c r="A28" s="90"/>
      <c r="B28" s="45"/>
      <c r="C28" s="45"/>
      <c r="D28" s="46"/>
      <c r="E28" s="47"/>
      <c r="F28" s="47"/>
      <c r="G28" s="48"/>
      <c r="H28" s="48"/>
      <c r="I28" s="107"/>
      <c r="J28" s="107"/>
      <c r="K28" s="49" t="s">
        <v>36</v>
      </c>
      <c r="L28" s="50">
        <f>ROUNDUP((K4*M28)+(K5*M28*0.75)+(K6*(M28*2)),2)</f>
        <v>0</v>
      </c>
      <c r="M28" s="46">
        <v>1</v>
      </c>
      <c r="N28" s="51">
        <f>ROUNDUP(M28*0.75,2)</f>
        <v>0.75</v>
      </c>
      <c r="O28" s="52"/>
      <c r="P28" s="71" t="s">
        <v>37</v>
      </c>
    </row>
    <row r="29" spans="1:16" ht="18.75" customHeight="1" x14ac:dyDescent="0.15">
      <c r="A29" s="90"/>
      <c r="B29" s="45"/>
      <c r="C29" s="45"/>
      <c r="D29" s="46"/>
      <c r="E29" s="47"/>
      <c r="F29" s="47"/>
      <c r="G29" s="48"/>
      <c r="H29" s="48"/>
      <c r="I29" s="107"/>
      <c r="J29" s="107"/>
      <c r="K29" s="49"/>
      <c r="L29" s="50"/>
      <c r="M29" s="46"/>
      <c r="N29" s="51"/>
      <c r="O29" s="52"/>
      <c r="P29" s="71"/>
    </row>
    <row r="30" spans="1:16" ht="18.75" customHeight="1" thickBot="1" x14ac:dyDescent="0.2">
      <c r="A30" s="91"/>
      <c r="B30" s="62"/>
      <c r="C30" s="62"/>
      <c r="D30" s="63"/>
      <c r="E30" s="64"/>
      <c r="F30" s="64"/>
      <c r="G30" s="65"/>
      <c r="H30" s="65"/>
      <c r="I30" s="112"/>
      <c r="J30" s="112"/>
      <c r="K30" s="66"/>
      <c r="L30" s="67"/>
      <c r="M30" s="63"/>
      <c r="N30" s="68"/>
      <c r="O30" s="69"/>
      <c r="P30" s="73"/>
    </row>
  </sheetData>
  <mergeCells count="13">
    <mergeCell ref="A9:A30"/>
    <mergeCell ref="I26:J30"/>
    <mergeCell ref="I8:J8"/>
    <mergeCell ref="K8:L8"/>
    <mergeCell ref="I9:J11"/>
    <mergeCell ref="I12:J19"/>
    <mergeCell ref="I20:J25"/>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34"/>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168</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169</v>
      </c>
      <c r="C12" s="45" t="s">
        <v>171</v>
      </c>
      <c r="D12" s="46">
        <v>1</v>
      </c>
      <c r="E12" s="47" t="s">
        <v>84</v>
      </c>
      <c r="F12" s="47">
        <f>ROUNDUP(D12*0.75,2)</f>
        <v>0.75</v>
      </c>
      <c r="G12" s="48">
        <f>ROUNDUP((K4*D12)+(K5*D12*0.75)+(K6*(D12*2)),0)</f>
        <v>0</v>
      </c>
      <c r="H12" s="48">
        <f>G12</f>
        <v>0</v>
      </c>
      <c r="I12" s="109" t="s">
        <v>170</v>
      </c>
      <c r="J12" s="110"/>
      <c r="K12" s="49" t="s">
        <v>48</v>
      </c>
      <c r="L12" s="50">
        <f>ROUNDUP((K4*M12)+(K5*M12*0.75)+(K6*(M12*2)),2)</f>
        <v>0</v>
      </c>
      <c r="M12" s="46">
        <v>0.1</v>
      </c>
      <c r="N12" s="51">
        <f t="shared" ref="N12:N19" si="0">ROUNDUP(M12*0.75,2)</f>
        <v>0.08</v>
      </c>
      <c r="O12" s="52" t="s">
        <v>34</v>
      </c>
      <c r="P12" s="71"/>
    </row>
    <row r="13" spans="1:17" ht="18.75" customHeight="1" x14ac:dyDescent="0.15">
      <c r="A13" s="90"/>
      <c r="B13" s="45"/>
      <c r="C13" s="45" t="s">
        <v>135</v>
      </c>
      <c r="D13" s="46">
        <v>20</v>
      </c>
      <c r="E13" s="47" t="s">
        <v>32</v>
      </c>
      <c r="F13" s="47">
        <f>ROUNDUP(D13*0.75,2)</f>
        <v>15</v>
      </c>
      <c r="G13" s="48">
        <f>ROUNDUP((K4*D13)+(K5*D13*0.75)+(K6*(D13*2)),0)</f>
        <v>0</v>
      </c>
      <c r="H13" s="48">
        <f>G13</f>
        <v>0</v>
      </c>
      <c r="I13" s="107"/>
      <c r="J13" s="107"/>
      <c r="K13" s="49" t="s">
        <v>109</v>
      </c>
      <c r="L13" s="50">
        <f>ROUNDUP((K4*M13)+(K5*M13*0.75)+(K6*(M13*2)),2)</f>
        <v>0</v>
      </c>
      <c r="M13" s="46">
        <v>0.01</v>
      </c>
      <c r="N13" s="51">
        <f t="shared" si="0"/>
        <v>0.01</v>
      </c>
      <c r="O13" s="52" t="s">
        <v>34</v>
      </c>
      <c r="P13" s="71"/>
    </row>
    <row r="14" spans="1:17" ht="18.75" customHeight="1" x14ac:dyDescent="0.15">
      <c r="A14" s="90"/>
      <c r="B14" s="45"/>
      <c r="C14" s="45" t="s">
        <v>64</v>
      </c>
      <c r="D14" s="46">
        <v>5</v>
      </c>
      <c r="E14" s="47" t="s">
        <v>32</v>
      </c>
      <c r="F14" s="47">
        <f>ROUNDUP(D14*0.75,2)</f>
        <v>3.75</v>
      </c>
      <c r="G14" s="48">
        <f>ROUNDUP((K4*D14)+(K5*D14*0.75)+(K6*(D14*2)),0)</f>
        <v>0</v>
      </c>
      <c r="H14" s="48">
        <f>G14</f>
        <v>0</v>
      </c>
      <c r="I14" s="107"/>
      <c r="J14" s="107"/>
      <c r="K14" s="49" t="s">
        <v>94</v>
      </c>
      <c r="L14" s="50">
        <f>ROUNDUP((K4*M14)+(K5*M14*0.75)+(K6*(M14*2)),2)</f>
        <v>0</v>
      </c>
      <c r="M14" s="46">
        <v>3</v>
      </c>
      <c r="N14" s="51">
        <f t="shared" si="0"/>
        <v>2.25</v>
      </c>
      <c r="O14" s="52" t="s">
        <v>34</v>
      </c>
      <c r="P14" s="71" t="s">
        <v>37</v>
      </c>
    </row>
    <row r="15" spans="1:17" ht="18.75" customHeight="1" x14ac:dyDescent="0.15">
      <c r="A15" s="90"/>
      <c r="B15" s="45"/>
      <c r="C15" s="45"/>
      <c r="D15" s="46"/>
      <c r="E15" s="47"/>
      <c r="F15" s="47"/>
      <c r="G15" s="48"/>
      <c r="H15" s="48"/>
      <c r="I15" s="107"/>
      <c r="J15" s="107"/>
      <c r="K15" s="49" t="s">
        <v>31</v>
      </c>
      <c r="L15" s="50">
        <f>ROUNDUP((K4*M15)+(K5*M15*0.75)+(K6*(M15*2)),2)</f>
        <v>0</v>
      </c>
      <c r="M15" s="46">
        <v>1</v>
      </c>
      <c r="N15" s="51">
        <f t="shared" si="0"/>
        <v>0.75</v>
      </c>
      <c r="O15" s="52"/>
      <c r="P15" s="71"/>
    </row>
    <row r="16" spans="1:17" ht="18.75" customHeight="1" x14ac:dyDescent="0.15">
      <c r="A16" s="90"/>
      <c r="B16" s="45"/>
      <c r="C16" s="45"/>
      <c r="D16" s="46"/>
      <c r="E16" s="47"/>
      <c r="F16" s="47"/>
      <c r="G16" s="48"/>
      <c r="H16" s="48"/>
      <c r="I16" s="107"/>
      <c r="J16" s="107"/>
      <c r="K16" s="49" t="s">
        <v>63</v>
      </c>
      <c r="L16" s="50">
        <f>ROUNDUP((K4*M16)+(K5*M16*0.75)+(K6*(M16*2)),2)</f>
        <v>0</v>
      </c>
      <c r="M16" s="46">
        <v>2</v>
      </c>
      <c r="N16" s="51">
        <f t="shared" si="0"/>
        <v>1.5</v>
      </c>
      <c r="O16" s="52"/>
      <c r="P16" s="71" t="s">
        <v>51</v>
      </c>
    </row>
    <row r="17" spans="1:16" ht="18.75" customHeight="1" x14ac:dyDescent="0.15">
      <c r="A17" s="90"/>
      <c r="B17" s="45"/>
      <c r="C17" s="45"/>
      <c r="D17" s="46"/>
      <c r="E17" s="47"/>
      <c r="F17" s="47"/>
      <c r="G17" s="48"/>
      <c r="H17" s="48"/>
      <c r="I17" s="107"/>
      <c r="J17" s="107"/>
      <c r="K17" s="49" t="s">
        <v>48</v>
      </c>
      <c r="L17" s="50">
        <f>ROUNDUP((K4*M17)+(K5*M17*0.75)+(K6*(M17*2)),2)</f>
        <v>0</v>
      </c>
      <c r="M17" s="46">
        <v>0.1</v>
      </c>
      <c r="N17" s="51">
        <f t="shared" si="0"/>
        <v>0.08</v>
      </c>
      <c r="O17" s="52"/>
      <c r="P17" s="71"/>
    </row>
    <row r="18" spans="1:16" ht="18.75" customHeight="1" x14ac:dyDescent="0.15">
      <c r="A18" s="90"/>
      <c r="B18" s="45"/>
      <c r="C18" s="45"/>
      <c r="D18" s="46"/>
      <c r="E18" s="47"/>
      <c r="F18" s="47"/>
      <c r="G18" s="48"/>
      <c r="H18" s="48"/>
      <c r="I18" s="107"/>
      <c r="J18" s="107"/>
      <c r="K18" s="49" t="s">
        <v>109</v>
      </c>
      <c r="L18" s="50">
        <f>ROUNDUP((K4*M18)+(K5*M18*0.75)+(K6*(M18*2)),2)</f>
        <v>0</v>
      </c>
      <c r="M18" s="46">
        <v>0.01</v>
      </c>
      <c r="N18" s="51">
        <f t="shared" si="0"/>
        <v>0.01</v>
      </c>
      <c r="O18" s="52"/>
      <c r="P18" s="71"/>
    </row>
    <row r="19" spans="1:16" ht="18.75" customHeight="1" x14ac:dyDescent="0.15">
      <c r="A19" s="90"/>
      <c r="B19" s="45"/>
      <c r="C19" s="45"/>
      <c r="D19" s="46"/>
      <c r="E19" s="47"/>
      <c r="F19" s="47"/>
      <c r="G19" s="48"/>
      <c r="H19" s="48"/>
      <c r="I19" s="107"/>
      <c r="J19" s="107"/>
      <c r="K19" s="49" t="s">
        <v>31</v>
      </c>
      <c r="L19" s="50">
        <f>ROUNDUP((K4*M19)+(K5*M19*0.75)+(K6*(M19*2)),2)</f>
        <v>0</v>
      </c>
      <c r="M19" s="46">
        <v>0.5</v>
      </c>
      <c r="N19" s="51">
        <f t="shared" si="0"/>
        <v>0.38</v>
      </c>
      <c r="O19" s="52"/>
      <c r="P19" s="71"/>
    </row>
    <row r="20" spans="1:16" ht="18.75" customHeight="1" x14ac:dyDescent="0.15">
      <c r="A20" s="90"/>
      <c r="B20" s="45"/>
      <c r="C20" s="45"/>
      <c r="D20" s="46"/>
      <c r="E20" s="47"/>
      <c r="F20" s="47"/>
      <c r="G20" s="48"/>
      <c r="H20" s="48"/>
      <c r="I20" s="107"/>
      <c r="J20" s="107"/>
      <c r="K20" s="49"/>
      <c r="L20" s="50"/>
      <c r="M20" s="46"/>
      <c r="N20" s="51"/>
      <c r="O20" s="52"/>
      <c r="P20" s="71"/>
    </row>
    <row r="21" spans="1:16" ht="18.75" customHeight="1" x14ac:dyDescent="0.15">
      <c r="A21" s="90"/>
      <c r="B21" s="53"/>
      <c r="C21" s="53"/>
      <c r="D21" s="54"/>
      <c r="E21" s="55"/>
      <c r="F21" s="55"/>
      <c r="G21" s="56"/>
      <c r="H21" s="56"/>
      <c r="I21" s="108"/>
      <c r="J21" s="108"/>
      <c r="K21" s="57"/>
      <c r="L21" s="58"/>
      <c r="M21" s="54"/>
      <c r="N21" s="59"/>
      <c r="O21" s="60"/>
      <c r="P21" s="72"/>
    </row>
    <row r="22" spans="1:16" ht="18.75" customHeight="1" x14ac:dyDescent="0.15">
      <c r="A22" s="90"/>
      <c r="B22" s="45" t="s">
        <v>172</v>
      </c>
      <c r="C22" s="45" t="s">
        <v>131</v>
      </c>
      <c r="D22" s="46">
        <v>10</v>
      </c>
      <c r="E22" s="47" t="s">
        <v>32</v>
      </c>
      <c r="F22" s="47">
        <f>ROUNDUP(D22*0.75,2)</f>
        <v>7.5</v>
      </c>
      <c r="G22" s="48">
        <f>ROUNDUP((K4*D22)+(K5*D22*0.75)+(K6*(D22*2)),0)</f>
        <v>0</v>
      </c>
      <c r="H22" s="48">
        <f>G22</f>
        <v>0</v>
      </c>
      <c r="I22" s="109" t="s">
        <v>173</v>
      </c>
      <c r="J22" s="110"/>
      <c r="K22" s="49" t="s">
        <v>31</v>
      </c>
      <c r="L22" s="50">
        <f>ROUNDUP((K4*M22)+(K5*M22*0.75)+(K6*(M22*2)),2)</f>
        <v>0</v>
      </c>
      <c r="M22" s="46">
        <v>1</v>
      </c>
      <c r="N22" s="51">
        <f>ROUNDUP(M22*0.75,2)</f>
        <v>0.75</v>
      </c>
      <c r="O22" s="52"/>
      <c r="P22" s="71"/>
    </row>
    <row r="23" spans="1:16" ht="18.75" customHeight="1" x14ac:dyDescent="0.15">
      <c r="A23" s="90"/>
      <c r="B23" s="45"/>
      <c r="C23" s="45" t="s">
        <v>53</v>
      </c>
      <c r="D23" s="46">
        <v>30</v>
      </c>
      <c r="E23" s="47" t="s">
        <v>32</v>
      </c>
      <c r="F23" s="47">
        <f>ROUNDUP(D23*0.75,2)</f>
        <v>22.5</v>
      </c>
      <c r="G23" s="48">
        <f>ROUNDUP((K4*D23)+(K5*D23*0.75)+(K6*(D23*2)),0)</f>
        <v>0</v>
      </c>
      <c r="H23" s="48">
        <f>G23+(G23*10/100)</f>
        <v>0</v>
      </c>
      <c r="I23" s="107"/>
      <c r="J23" s="107"/>
      <c r="K23" s="49" t="s">
        <v>43</v>
      </c>
      <c r="L23" s="50">
        <f>ROUNDUP((K4*M23)+(K5*M23*0.75)+(K6*(M23*2)),2)</f>
        <v>0</v>
      </c>
      <c r="M23" s="46">
        <v>30</v>
      </c>
      <c r="N23" s="51">
        <f>ROUNDUP(M23*0.75,2)</f>
        <v>22.5</v>
      </c>
      <c r="O23" s="52"/>
      <c r="P23" s="71"/>
    </row>
    <row r="24" spans="1:16" ht="18.75" customHeight="1" x14ac:dyDescent="0.15">
      <c r="A24" s="90"/>
      <c r="B24" s="45"/>
      <c r="C24" s="45" t="s">
        <v>29</v>
      </c>
      <c r="D24" s="46">
        <v>10</v>
      </c>
      <c r="E24" s="47" t="s">
        <v>32</v>
      </c>
      <c r="F24" s="47">
        <f>ROUNDUP(D24*0.75,2)</f>
        <v>7.5</v>
      </c>
      <c r="G24" s="48">
        <f>ROUNDUP((K4*D24)+(K5*D24*0.75)+(K6*(D24*2)),0)</f>
        <v>0</v>
      </c>
      <c r="H24" s="48">
        <f>G24+(G24*3/100)</f>
        <v>0</v>
      </c>
      <c r="I24" s="107"/>
      <c r="J24" s="107"/>
      <c r="K24" s="49" t="s">
        <v>35</v>
      </c>
      <c r="L24" s="50">
        <f>ROUNDUP((K4*M24)+(K5*M24*0.75)+(K6*(M24*2)),2)</f>
        <v>0</v>
      </c>
      <c r="M24" s="46">
        <v>1.5</v>
      </c>
      <c r="N24" s="51">
        <f>ROUNDUP(M24*0.75,2)</f>
        <v>1.1300000000000001</v>
      </c>
      <c r="O24" s="52"/>
      <c r="P24" s="71"/>
    </row>
    <row r="25" spans="1:16" ht="18.75" customHeight="1" x14ac:dyDescent="0.15">
      <c r="A25" s="90"/>
      <c r="B25" s="45"/>
      <c r="C25" s="45"/>
      <c r="D25" s="46"/>
      <c r="E25" s="47"/>
      <c r="F25" s="47"/>
      <c r="G25" s="48"/>
      <c r="H25" s="48"/>
      <c r="I25" s="107"/>
      <c r="J25" s="107"/>
      <c r="K25" s="49" t="s">
        <v>36</v>
      </c>
      <c r="L25" s="50">
        <f>ROUNDUP((K4*M25)+(K5*M25*0.75)+(K6*(M25*2)),2)</f>
        <v>0</v>
      </c>
      <c r="M25" s="46">
        <v>1</v>
      </c>
      <c r="N25" s="51">
        <f>ROUNDUP(M25*0.75,2)</f>
        <v>0.75</v>
      </c>
      <c r="O25" s="52"/>
      <c r="P25" s="71" t="s">
        <v>37</v>
      </c>
    </row>
    <row r="26" spans="1:16" ht="18.75" customHeight="1" x14ac:dyDescent="0.15">
      <c r="A26" s="90"/>
      <c r="B26" s="45"/>
      <c r="C26" s="45"/>
      <c r="D26" s="46"/>
      <c r="E26" s="47"/>
      <c r="F26" s="47"/>
      <c r="G26" s="48"/>
      <c r="H26" s="48"/>
      <c r="I26" s="107"/>
      <c r="J26" s="107"/>
      <c r="K26" s="49"/>
      <c r="L26" s="50"/>
      <c r="M26" s="46"/>
      <c r="N26" s="51"/>
      <c r="O26" s="52"/>
      <c r="P26" s="71"/>
    </row>
    <row r="27" spans="1:16" ht="18.75" customHeight="1" x14ac:dyDescent="0.15">
      <c r="A27" s="90"/>
      <c r="B27" s="53"/>
      <c r="C27" s="53"/>
      <c r="D27" s="54"/>
      <c r="E27" s="55"/>
      <c r="F27" s="55"/>
      <c r="G27" s="56"/>
      <c r="H27" s="56"/>
      <c r="I27" s="108"/>
      <c r="J27" s="108"/>
      <c r="K27" s="57"/>
      <c r="L27" s="58"/>
      <c r="M27" s="54"/>
      <c r="N27" s="59"/>
      <c r="O27" s="60"/>
      <c r="P27" s="72"/>
    </row>
    <row r="28" spans="1:16" ht="18.75" customHeight="1" x14ac:dyDescent="0.15">
      <c r="A28" s="90"/>
      <c r="B28" s="45" t="s">
        <v>90</v>
      </c>
      <c r="C28" s="45" t="s">
        <v>28</v>
      </c>
      <c r="D28" s="46">
        <v>20</v>
      </c>
      <c r="E28" s="47" t="s">
        <v>32</v>
      </c>
      <c r="F28" s="47">
        <f>ROUNDUP(D28*0.75,2)</f>
        <v>15</v>
      </c>
      <c r="G28" s="48">
        <f>ROUNDUP((K4*D28)+(K5*D28*0.75)+(K6*(D28*2)),0)</f>
        <v>0</v>
      </c>
      <c r="H28" s="48">
        <f>G28+(G28*6/100)</f>
        <v>0</v>
      </c>
      <c r="I28" s="109" t="s">
        <v>174</v>
      </c>
      <c r="J28" s="110"/>
      <c r="K28" s="49" t="s">
        <v>43</v>
      </c>
      <c r="L28" s="50">
        <f>ROUNDUP((K4*M28)+(K5*M28*0.75)+(K6*(M28*2)),2)</f>
        <v>0</v>
      </c>
      <c r="M28" s="46">
        <v>100</v>
      </c>
      <c r="N28" s="51">
        <f>ROUNDUP(M28*0.75,2)</f>
        <v>75</v>
      </c>
      <c r="O28" s="52"/>
      <c r="P28" s="71"/>
    </row>
    <row r="29" spans="1:16" ht="18.75" customHeight="1" x14ac:dyDescent="0.15">
      <c r="A29" s="90"/>
      <c r="B29" s="45"/>
      <c r="C29" s="45" t="s">
        <v>122</v>
      </c>
      <c r="D29" s="46">
        <v>3</v>
      </c>
      <c r="E29" s="47" t="s">
        <v>32</v>
      </c>
      <c r="F29" s="47">
        <f>ROUNDUP(D29*0.75,2)</f>
        <v>2.25</v>
      </c>
      <c r="G29" s="48">
        <f>ROUNDUP((K4*D29)+(K5*D29*0.75)+(K6*(D29*2)),0)</f>
        <v>0</v>
      </c>
      <c r="H29" s="48">
        <f>G29</f>
        <v>0</v>
      </c>
      <c r="I29" s="107"/>
      <c r="J29" s="107"/>
      <c r="K29" s="49" t="s">
        <v>93</v>
      </c>
      <c r="L29" s="50">
        <f>ROUNDUP((K4*M29)+(K5*M29*0.75)+(K6*(M29*2)),2)</f>
        <v>0</v>
      </c>
      <c r="M29" s="46">
        <v>3</v>
      </c>
      <c r="N29" s="51">
        <f>ROUNDUP(M29*0.75,2)</f>
        <v>2.25</v>
      </c>
      <c r="O29" s="52" t="s">
        <v>34</v>
      </c>
      <c r="P29" s="71"/>
    </row>
    <row r="30" spans="1:16" ht="18.75" customHeight="1" x14ac:dyDescent="0.15">
      <c r="A30" s="90"/>
      <c r="B30" s="45"/>
      <c r="C30" s="45"/>
      <c r="D30" s="46"/>
      <c r="E30" s="47"/>
      <c r="F30" s="47"/>
      <c r="G30" s="48"/>
      <c r="H30" s="48"/>
      <c r="I30" s="107"/>
      <c r="J30" s="107"/>
      <c r="K30" s="49"/>
      <c r="L30" s="50"/>
      <c r="M30" s="46"/>
      <c r="N30" s="51"/>
      <c r="O30" s="52"/>
      <c r="P30" s="71"/>
    </row>
    <row r="31" spans="1:16" ht="18.75" customHeight="1" x14ac:dyDescent="0.15">
      <c r="A31" s="90"/>
      <c r="B31" s="53"/>
      <c r="C31" s="53"/>
      <c r="D31" s="54"/>
      <c r="E31" s="55"/>
      <c r="F31" s="55"/>
      <c r="G31" s="56"/>
      <c r="H31" s="56"/>
      <c r="I31" s="108"/>
      <c r="J31" s="108"/>
      <c r="K31" s="57"/>
      <c r="L31" s="58"/>
      <c r="M31" s="54"/>
      <c r="N31" s="59"/>
      <c r="O31" s="60"/>
      <c r="P31" s="72"/>
    </row>
    <row r="32" spans="1:16" ht="18.75" customHeight="1" x14ac:dyDescent="0.15">
      <c r="A32" s="90"/>
      <c r="B32" s="45" t="s">
        <v>115</v>
      </c>
      <c r="C32" s="45" t="s">
        <v>116</v>
      </c>
      <c r="D32" s="74">
        <v>0.25</v>
      </c>
      <c r="E32" s="47" t="s">
        <v>117</v>
      </c>
      <c r="F32" s="47">
        <f>ROUNDUP(D32*0.75,2)</f>
        <v>0.19</v>
      </c>
      <c r="G32" s="48">
        <f>ROUNDUP((K4*D32)+(K5*D32*0.75)+(K6*(D32*2)),0)</f>
        <v>0</v>
      </c>
      <c r="H32" s="48">
        <f>G32</f>
        <v>0</v>
      </c>
      <c r="I32" s="109" t="s">
        <v>58</v>
      </c>
      <c r="J32" s="110"/>
      <c r="K32" s="49"/>
      <c r="L32" s="50"/>
      <c r="M32" s="46"/>
      <c r="N32" s="51"/>
      <c r="O32" s="52"/>
      <c r="P32" s="71"/>
    </row>
    <row r="33" spans="1:16" ht="18.75" customHeight="1" x14ac:dyDescent="0.15">
      <c r="A33" s="90"/>
      <c r="B33" s="45"/>
      <c r="C33" s="45"/>
      <c r="D33" s="46"/>
      <c r="E33" s="47"/>
      <c r="F33" s="47"/>
      <c r="G33" s="48"/>
      <c r="H33" s="48"/>
      <c r="I33" s="107"/>
      <c r="J33" s="107"/>
      <c r="K33" s="49"/>
      <c r="L33" s="50"/>
      <c r="M33" s="46"/>
      <c r="N33" s="51"/>
      <c r="O33" s="52"/>
      <c r="P33" s="71"/>
    </row>
    <row r="34" spans="1:16" ht="18.75" customHeight="1" thickBot="1" x14ac:dyDescent="0.2">
      <c r="A34" s="91"/>
      <c r="B34" s="62"/>
      <c r="C34" s="62"/>
      <c r="D34" s="63"/>
      <c r="E34" s="64"/>
      <c r="F34" s="64"/>
      <c r="G34" s="65"/>
      <c r="H34" s="65"/>
      <c r="I34" s="112"/>
      <c r="J34" s="112"/>
      <c r="K34" s="66"/>
      <c r="L34" s="67"/>
      <c r="M34" s="63"/>
      <c r="N34" s="68"/>
      <c r="O34" s="69"/>
      <c r="P34" s="73"/>
    </row>
  </sheetData>
  <mergeCells count="14">
    <mergeCell ref="K8:L8"/>
    <mergeCell ref="I9:J11"/>
    <mergeCell ref="I12:J21"/>
    <mergeCell ref="I22:J27"/>
    <mergeCell ref="I28:J31"/>
    <mergeCell ref="I32:J34"/>
    <mergeCell ref="A9:A34"/>
    <mergeCell ref="I8:J8"/>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31"/>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2" t="s">
        <v>0</v>
      </c>
      <c r="B1" s="92"/>
      <c r="C1" s="93" t="s">
        <v>1</v>
      </c>
      <c r="D1" s="93"/>
      <c r="E1" s="93"/>
      <c r="F1" s="93"/>
      <c r="G1" s="93"/>
      <c r="H1" s="93"/>
      <c r="I1" s="93"/>
      <c r="J1" s="93"/>
      <c r="K1" s="93"/>
      <c r="L1" s="3"/>
      <c r="M1" s="3"/>
      <c r="N1" s="3"/>
      <c r="O1" s="4"/>
      <c r="P1" s="4"/>
      <c r="Q1" s="4"/>
    </row>
    <row r="2" spans="1:17" ht="18.75" customHeight="1" x14ac:dyDescent="0.15">
      <c r="A2" s="1"/>
      <c r="B2" s="1"/>
      <c r="C2" s="2"/>
      <c r="D2" s="5"/>
      <c r="E2" s="2"/>
      <c r="F2" s="6"/>
      <c r="G2" s="6"/>
      <c r="H2" s="6"/>
      <c r="I2" s="2"/>
      <c r="J2" s="2"/>
      <c r="K2" s="94" t="s">
        <v>2</v>
      </c>
      <c r="L2" s="94"/>
      <c r="M2" s="94"/>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95" t="s">
        <v>9</v>
      </c>
      <c r="P6" s="96"/>
      <c r="Q6" s="76"/>
    </row>
    <row r="7" spans="1:17" ht="24" customHeight="1" thickBot="1" x14ac:dyDescent="0.3">
      <c r="A7" s="97" t="s">
        <v>177</v>
      </c>
      <c r="B7" s="98"/>
      <c r="C7" s="98"/>
      <c r="D7" s="98"/>
      <c r="E7" s="98"/>
      <c r="F7" s="17"/>
      <c r="G7" s="17"/>
      <c r="H7" s="17"/>
      <c r="I7" s="4"/>
      <c r="J7" s="4"/>
      <c r="K7" s="77"/>
      <c r="L7" s="18"/>
      <c r="M7" s="3"/>
      <c r="N7" s="3"/>
      <c r="O7" s="99" t="s">
        <v>75</v>
      </c>
      <c r="P7" s="100"/>
      <c r="Q7" s="78"/>
    </row>
    <row r="8" spans="1:17" ht="21.75" thickBot="1" x14ac:dyDescent="0.2">
      <c r="A8" s="61"/>
      <c r="B8" s="30" t="s">
        <v>11</v>
      </c>
      <c r="C8" s="30" t="s">
        <v>12</v>
      </c>
      <c r="D8" s="31" t="s">
        <v>13</v>
      </c>
      <c r="E8" s="30" t="s">
        <v>14</v>
      </c>
      <c r="F8" s="32" t="s">
        <v>15</v>
      </c>
      <c r="G8" s="32" t="s">
        <v>16</v>
      </c>
      <c r="H8" s="88" t="s">
        <v>17</v>
      </c>
      <c r="I8" s="101" t="s">
        <v>18</v>
      </c>
      <c r="J8" s="102"/>
      <c r="K8" s="103" t="s">
        <v>19</v>
      </c>
      <c r="L8" s="104"/>
      <c r="M8" s="33" t="s">
        <v>20</v>
      </c>
      <c r="N8" s="34" t="s">
        <v>21</v>
      </c>
      <c r="O8" s="35" t="s">
        <v>22</v>
      </c>
      <c r="P8" s="36" t="s">
        <v>23</v>
      </c>
      <c r="Q8" s="19"/>
    </row>
    <row r="9" spans="1:17" ht="18.75" customHeight="1" x14ac:dyDescent="0.15">
      <c r="A9" s="89" t="s">
        <v>49</v>
      </c>
      <c r="B9" s="37" t="s">
        <v>25</v>
      </c>
      <c r="C9" s="37"/>
      <c r="D9" s="38"/>
      <c r="E9" s="39"/>
      <c r="F9" s="39"/>
      <c r="G9" s="40"/>
      <c r="H9" s="40"/>
      <c r="I9" s="105"/>
      <c r="J9" s="106"/>
      <c r="K9" s="41" t="s">
        <v>25</v>
      </c>
      <c r="L9" s="42">
        <f>ROUNDUP((K4*M9)+(K5*M9*0.75)+(K6*(M9*2)),2)</f>
        <v>0</v>
      </c>
      <c r="M9" s="38">
        <v>110</v>
      </c>
      <c r="N9" s="43">
        <f>ROUNDUP(M9*0.75,2)</f>
        <v>82.5</v>
      </c>
      <c r="O9" s="44"/>
      <c r="P9" s="70"/>
    </row>
    <row r="10" spans="1:17" ht="18.75" customHeight="1" x14ac:dyDescent="0.15">
      <c r="A10" s="90"/>
      <c r="B10" s="45"/>
      <c r="C10" s="45"/>
      <c r="D10" s="46"/>
      <c r="E10" s="47"/>
      <c r="F10" s="47"/>
      <c r="G10" s="48"/>
      <c r="H10" s="48"/>
      <c r="I10" s="107"/>
      <c r="J10" s="107"/>
      <c r="K10" s="49"/>
      <c r="L10" s="50"/>
      <c r="M10" s="46"/>
      <c r="N10" s="51"/>
      <c r="O10" s="52"/>
      <c r="P10" s="71"/>
    </row>
    <row r="11" spans="1:17" ht="18.75" customHeight="1" x14ac:dyDescent="0.15">
      <c r="A11" s="90"/>
      <c r="B11" s="53"/>
      <c r="C11" s="53"/>
      <c r="D11" s="54"/>
      <c r="E11" s="55"/>
      <c r="F11" s="55"/>
      <c r="G11" s="56"/>
      <c r="H11" s="56"/>
      <c r="I11" s="108"/>
      <c r="J11" s="108"/>
      <c r="K11" s="57"/>
      <c r="L11" s="58"/>
      <c r="M11" s="54"/>
      <c r="N11" s="59"/>
      <c r="O11" s="60"/>
      <c r="P11" s="72"/>
    </row>
    <row r="12" spans="1:17" ht="18.75" customHeight="1" x14ac:dyDescent="0.15">
      <c r="A12" s="90"/>
      <c r="B12" s="45" t="s">
        <v>178</v>
      </c>
      <c r="C12" s="45" t="s">
        <v>159</v>
      </c>
      <c r="D12" s="46">
        <v>40</v>
      </c>
      <c r="E12" s="47" t="s">
        <v>32</v>
      </c>
      <c r="F12" s="47">
        <f>ROUNDUP(D12*0.75,2)</f>
        <v>30</v>
      </c>
      <c r="G12" s="48">
        <f>ROUNDUP((K4*D12)+(K5*D12*0.75)+(K6*(D12*2)),0)</f>
        <v>0</v>
      </c>
      <c r="H12" s="48">
        <f>G12</f>
        <v>0</v>
      </c>
      <c r="I12" s="109" t="s">
        <v>179</v>
      </c>
      <c r="J12" s="110"/>
      <c r="K12" s="49" t="s">
        <v>39</v>
      </c>
      <c r="L12" s="50">
        <f>ROUNDUP((K4*M12)+(K5*M12*0.75)+(K6*(M12*2)),2)</f>
        <v>0</v>
      </c>
      <c r="M12" s="46">
        <v>1</v>
      </c>
      <c r="N12" s="51">
        <f t="shared" ref="N12:N18" si="0">ROUNDUP(M12*0.75,2)</f>
        <v>0.75</v>
      </c>
      <c r="O12" s="52"/>
      <c r="P12" s="71"/>
    </row>
    <row r="13" spans="1:17" ht="18.75" customHeight="1" x14ac:dyDescent="0.15">
      <c r="A13" s="90"/>
      <c r="B13" s="45"/>
      <c r="C13" s="45" t="s">
        <v>108</v>
      </c>
      <c r="D13" s="46">
        <v>20</v>
      </c>
      <c r="E13" s="47" t="s">
        <v>32</v>
      </c>
      <c r="F13" s="47">
        <f>ROUNDUP(D13*0.75,2)</f>
        <v>15</v>
      </c>
      <c r="G13" s="48">
        <f>ROUNDUP((K4*D13)+(K5*D13*0.75)+(K6*(D13*2)),0)</f>
        <v>0</v>
      </c>
      <c r="H13" s="48">
        <f>G13</f>
        <v>0</v>
      </c>
      <c r="I13" s="107"/>
      <c r="J13" s="107"/>
      <c r="K13" s="49" t="s">
        <v>55</v>
      </c>
      <c r="L13" s="50">
        <f>ROUNDUP((K4*M13)+(K5*M13*0.75)+(K6*(M13*2)),2)</f>
        <v>0</v>
      </c>
      <c r="M13" s="46">
        <v>6</v>
      </c>
      <c r="N13" s="51">
        <f t="shared" si="0"/>
        <v>4.5</v>
      </c>
      <c r="O13" s="52" t="s">
        <v>34</v>
      </c>
      <c r="P13" s="71" t="s">
        <v>34</v>
      </c>
    </row>
    <row r="14" spans="1:17" ht="18.75" customHeight="1" x14ac:dyDescent="0.15">
      <c r="A14" s="90"/>
      <c r="B14" s="45"/>
      <c r="C14" s="45"/>
      <c r="D14" s="46"/>
      <c r="E14" s="47"/>
      <c r="F14" s="47"/>
      <c r="G14" s="48"/>
      <c r="H14" s="48"/>
      <c r="I14" s="107"/>
      <c r="J14" s="107"/>
      <c r="K14" s="49" t="s">
        <v>43</v>
      </c>
      <c r="L14" s="50">
        <f>ROUNDUP((K4*M14)+(K5*M14*0.75)+(K6*(M14*2)),2)</f>
        <v>0</v>
      </c>
      <c r="M14" s="46">
        <v>4</v>
      </c>
      <c r="N14" s="51">
        <f t="shared" si="0"/>
        <v>3</v>
      </c>
      <c r="O14" s="52"/>
      <c r="P14" s="71"/>
    </row>
    <row r="15" spans="1:17" ht="18.75" customHeight="1" x14ac:dyDescent="0.15">
      <c r="A15" s="90"/>
      <c r="B15" s="45"/>
      <c r="C15" s="45"/>
      <c r="D15" s="46"/>
      <c r="E15" s="47"/>
      <c r="F15" s="47"/>
      <c r="G15" s="48"/>
      <c r="H15" s="48"/>
      <c r="I15" s="107"/>
      <c r="J15" s="107"/>
      <c r="K15" s="49" t="s">
        <v>35</v>
      </c>
      <c r="L15" s="50">
        <f>ROUNDUP((K4*M15)+(K5*M15*0.75)+(K6*(M15*2)),2)</f>
        <v>0</v>
      </c>
      <c r="M15" s="46">
        <v>1</v>
      </c>
      <c r="N15" s="51">
        <f t="shared" si="0"/>
        <v>0.75</v>
      </c>
      <c r="O15" s="52"/>
      <c r="P15" s="71"/>
    </row>
    <row r="16" spans="1:17" ht="18.75" customHeight="1" x14ac:dyDescent="0.15">
      <c r="A16" s="90"/>
      <c r="B16" s="45"/>
      <c r="C16" s="45"/>
      <c r="D16" s="46"/>
      <c r="E16" s="47"/>
      <c r="F16" s="47"/>
      <c r="G16" s="48"/>
      <c r="H16" s="48"/>
      <c r="I16" s="107"/>
      <c r="J16" s="107"/>
      <c r="K16" s="49" t="s">
        <v>97</v>
      </c>
      <c r="L16" s="50">
        <f>ROUNDUP((K4*M16)+(K5*M16*0.75)+(K6*(M16*2)),2)</f>
        <v>0</v>
      </c>
      <c r="M16" s="46">
        <v>2</v>
      </c>
      <c r="N16" s="51">
        <f t="shared" si="0"/>
        <v>1.5</v>
      </c>
      <c r="O16" s="52"/>
      <c r="P16" s="71"/>
    </row>
    <row r="17" spans="1:16" ht="18.75" customHeight="1" x14ac:dyDescent="0.15">
      <c r="A17" s="90"/>
      <c r="B17" s="45"/>
      <c r="C17" s="45"/>
      <c r="D17" s="46"/>
      <c r="E17" s="47"/>
      <c r="F17" s="47"/>
      <c r="G17" s="48"/>
      <c r="H17" s="48"/>
      <c r="I17" s="107"/>
      <c r="J17" s="107"/>
      <c r="K17" s="49" t="s">
        <v>36</v>
      </c>
      <c r="L17" s="50">
        <f>ROUNDUP((K4*M17)+(K5*M17*0.75)+(K6*(M17*2)),2)</f>
        <v>0</v>
      </c>
      <c r="M17" s="46">
        <v>2</v>
      </c>
      <c r="N17" s="51">
        <f t="shared" si="0"/>
        <v>1.5</v>
      </c>
      <c r="O17" s="52"/>
      <c r="P17" s="71" t="s">
        <v>37</v>
      </c>
    </row>
    <row r="18" spans="1:16" ht="18.75" customHeight="1" x14ac:dyDescent="0.15">
      <c r="A18" s="90"/>
      <c r="B18" s="45"/>
      <c r="C18" s="45"/>
      <c r="D18" s="46"/>
      <c r="E18" s="47"/>
      <c r="F18" s="47"/>
      <c r="G18" s="48"/>
      <c r="H18" s="48"/>
      <c r="I18" s="107"/>
      <c r="J18" s="107"/>
      <c r="K18" s="49" t="s">
        <v>119</v>
      </c>
      <c r="L18" s="50">
        <f>ROUNDUP((K4*M18)+(K5*M18*0.75)+(K6*(M18*2)),2)</f>
        <v>0</v>
      </c>
      <c r="M18" s="46">
        <v>2</v>
      </c>
      <c r="N18" s="51">
        <f t="shared" si="0"/>
        <v>1.5</v>
      </c>
      <c r="O18" s="52"/>
      <c r="P18" s="71"/>
    </row>
    <row r="19" spans="1:16" ht="18.75" customHeight="1" x14ac:dyDescent="0.15">
      <c r="A19" s="90"/>
      <c r="B19" s="45"/>
      <c r="C19" s="45"/>
      <c r="D19" s="46"/>
      <c r="E19" s="47"/>
      <c r="F19" s="47"/>
      <c r="G19" s="48"/>
      <c r="H19" s="48"/>
      <c r="I19" s="107"/>
      <c r="J19" s="107"/>
      <c r="K19" s="49"/>
      <c r="L19" s="50"/>
      <c r="M19" s="46"/>
      <c r="N19" s="51"/>
      <c r="O19" s="52"/>
      <c r="P19" s="71"/>
    </row>
    <row r="20" spans="1:16" ht="18.75" customHeight="1" x14ac:dyDescent="0.15">
      <c r="A20" s="90"/>
      <c r="B20" s="53"/>
      <c r="C20" s="53"/>
      <c r="D20" s="54"/>
      <c r="E20" s="55"/>
      <c r="F20" s="55"/>
      <c r="G20" s="56"/>
      <c r="H20" s="56"/>
      <c r="I20" s="108"/>
      <c r="J20" s="108"/>
      <c r="K20" s="57"/>
      <c r="L20" s="58"/>
      <c r="M20" s="54"/>
      <c r="N20" s="59"/>
      <c r="O20" s="60"/>
      <c r="P20" s="72"/>
    </row>
    <row r="21" spans="1:16" ht="18.75" customHeight="1" x14ac:dyDescent="0.15">
      <c r="A21" s="90"/>
      <c r="B21" s="45" t="s">
        <v>180</v>
      </c>
      <c r="C21" s="45" t="s">
        <v>65</v>
      </c>
      <c r="D21" s="46">
        <v>20</v>
      </c>
      <c r="E21" s="47" t="s">
        <v>32</v>
      </c>
      <c r="F21" s="47">
        <f>ROUNDUP(D21*0.75,2)</f>
        <v>15</v>
      </c>
      <c r="G21" s="48">
        <f>ROUNDUP((K4*D21)+(K5*D21*0.75)+(K6*(D21*2)),0)</f>
        <v>0</v>
      </c>
      <c r="H21" s="48">
        <f>G21</f>
        <v>0</v>
      </c>
      <c r="I21" s="109" t="s">
        <v>181</v>
      </c>
      <c r="J21" s="110"/>
      <c r="K21" s="49" t="s">
        <v>31</v>
      </c>
      <c r="L21" s="50">
        <f>ROUNDUP((K4*M21)+(K5*M21*0.75)+(K6*(M21*2)),2)</f>
        <v>0</v>
      </c>
      <c r="M21" s="46">
        <v>1</v>
      </c>
      <c r="N21" s="51">
        <f>ROUNDUP(M21*0.75,2)</f>
        <v>0.75</v>
      </c>
      <c r="O21" s="52" t="s">
        <v>34</v>
      </c>
      <c r="P21" s="71"/>
    </row>
    <row r="22" spans="1:16" ht="18.75" customHeight="1" x14ac:dyDescent="0.15">
      <c r="A22" s="90"/>
      <c r="B22" s="45"/>
      <c r="C22" s="45" t="s">
        <v>29</v>
      </c>
      <c r="D22" s="46">
        <v>10</v>
      </c>
      <c r="E22" s="47" t="s">
        <v>32</v>
      </c>
      <c r="F22" s="47">
        <f>ROUNDUP(D22*0.75,2)</f>
        <v>7.5</v>
      </c>
      <c r="G22" s="48">
        <f>ROUNDUP((K4*D22)+(K5*D22*0.75)+(K6*(D22*2)),0)</f>
        <v>0</v>
      </c>
      <c r="H22" s="48">
        <f>G22+(G22*3/100)</f>
        <v>0</v>
      </c>
      <c r="I22" s="107"/>
      <c r="J22" s="107"/>
      <c r="K22" s="49" t="s">
        <v>43</v>
      </c>
      <c r="L22" s="50">
        <f>ROUNDUP((K4*M22)+(K5*M22*0.75)+(K6*(M22*2)),2)</f>
        <v>0</v>
      </c>
      <c r="M22" s="46">
        <v>15</v>
      </c>
      <c r="N22" s="51">
        <f>ROUNDUP(M22*0.75,2)</f>
        <v>11.25</v>
      </c>
      <c r="O22" s="52"/>
      <c r="P22" s="71"/>
    </row>
    <row r="23" spans="1:16" ht="18.75" customHeight="1" x14ac:dyDescent="0.15">
      <c r="A23" s="90"/>
      <c r="B23" s="45"/>
      <c r="C23" s="45" t="s">
        <v>182</v>
      </c>
      <c r="D23" s="46">
        <v>10</v>
      </c>
      <c r="E23" s="47" t="s">
        <v>32</v>
      </c>
      <c r="F23" s="47">
        <f>ROUNDUP(D23*0.75,2)</f>
        <v>7.5</v>
      </c>
      <c r="G23" s="48">
        <f>ROUNDUP((K4*D23)+(K5*D23*0.75)+(K6*(D23*2)),0)</f>
        <v>0</v>
      </c>
      <c r="H23" s="48">
        <f>G23+(G23*10/100)</f>
        <v>0</v>
      </c>
      <c r="I23" s="107"/>
      <c r="J23" s="107"/>
      <c r="K23" s="49" t="s">
        <v>38</v>
      </c>
      <c r="L23" s="50">
        <f>ROUNDUP((K4*M23)+(K5*M23*0.75)+(K6*(M23*2)),2)</f>
        <v>0</v>
      </c>
      <c r="M23" s="46">
        <v>3</v>
      </c>
      <c r="N23" s="51">
        <f>ROUNDUP(M23*0.75,2)</f>
        <v>2.25</v>
      </c>
      <c r="O23" s="52"/>
      <c r="P23" s="71"/>
    </row>
    <row r="24" spans="1:16" ht="18.75" customHeight="1" x14ac:dyDescent="0.15">
      <c r="A24" s="90"/>
      <c r="B24" s="45"/>
      <c r="C24" s="45" t="s">
        <v>183</v>
      </c>
      <c r="D24" s="46">
        <v>10</v>
      </c>
      <c r="E24" s="47" t="s">
        <v>32</v>
      </c>
      <c r="F24" s="47">
        <f>ROUNDUP(D24*0.75,2)</f>
        <v>7.5</v>
      </c>
      <c r="G24" s="48">
        <f>ROUNDUP((K4*D24)+(K5*D24*0.75)+(K6*(D24*2)),0)</f>
        <v>0</v>
      </c>
      <c r="H24" s="48">
        <f>G24</f>
        <v>0</v>
      </c>
      <c r="I24" s="107"/>
      <c r="J24" s="107"/>
      <c r="K24" s="49" t="s">
        <v>36</v>
      </c>
      <c r="L24" s="50">
        <f>ROUNDUP((K4*M24)+(K5*M24*0.75)+(K6*(M24*2)),2)</f>
        <v>0</v>
      </c>
      <c r="M24" s="46">
        <v>1</v>
      </c>
      <c r="N24" s="51">
        <f>ROUNDUP(M24*0.75,2)</f>
        <v>0.75</v>
      </c>
      <c r="O24" s="52" t="s">
        <v>34</v>
      </c>
      <c r="P24" s="71" t="s">
        <v>37</v>
      </c>
    </row>
    <row r="25" spans="1:16" ht="18.75" customHeight="1" x14ac:dyDescent="0.15">
      <c r="A25" s="90"/>
      <c r="B25" s="45"/>
      <c r="C25" s="45" t="s">
        <v>118</v>
      </c>
      <c r="D25" s="46">
        <v>5</v>
      </c>
      <c r="E25" s="47" t="s">
        <v>32</v>
      </c>
      <c r="F25" s="47">
        <f>ROUNDUP(D25*0.75,2)</f>
        <v>3.75</v>
      </c>
      <c r="G25" s="48">
        <f>ROUNDUP((K4*D25)+(K5*D25*0.75)+(K6*(D25*2)),0)</f>
        <v>0</v>
      </c>
      <c r="H25" s="48">
        <f>G25+(G25*23/100)</f>
        <v>0</v>
      </c>
      <c r="I25" s="107"/>
      <c r="J25" s="107"/>
      <c r="K25" s="49"/>
      <c r="L25" s="50"/>
      <c r="M25" s="46"/>
      <c r="N25" s="51"/>
      <c r="O25" s="52"/>
      <c r="P25" s="71"/>
    </row>
    <row r="26" spans="1:16" ht="18.75" customHeight="1" x14ac:dyDescent="0.15">
      <c r="A26" s="90"/>
      <c r="B26" s="45"/>
      <c r="C26" s="45"/>
      <c r="D26" s="46"/>
      <c r="E26" s="47"/>
      <c r="F26" s="47"/>
      <c r="G26" s="48"/>
      <c r="H26" s="48"/>
      <c r="I26" s="107"/>
      <c r="J26" s="107"/>
      <c r="K26" s="49"/>
      <c r="L26" s="50"/>
      <c r="M26" s="46"/>
      <c r="N26" s="51"/>
      <c r="O26" s="52"/>
      <c r="P26" s="71"/>
    </row>
    <row r="27" spans="1:16" ht="18.75" customHeight="1" x14ac:dyDescent="0.15">
      <c r="A27" s="90"/>
      <c r="B27" s="53"/>
      <c r="C27" s="53"/>
      <c r="D27" s="54"/>
      <c r="E27" s="55"/>
      <c r="F27" s="55"/>
      <c r="G27" s="56"/>
      <c r="H27" s="56"/>
      <c r="I27" s="108"/>
      <c r="J27" s="108"/>
      <c r="K27" s="57"/>
      <c r="L27" s="58"/>
      <c r="M27" s="54"/>
      <c r="N27" s="59"/>
      <c r="O27" s="60"/>
      <c r="P27" s="72"/>
    </row>
    <row r="28" spans="1:16" ht="18.75" customHeight="1" x14ac:dyDescent="0.15">
      <c r="A28" s="90"/>
      <c r="B28" s="45" t="s">
        <v>90</v>
      </c>
      <c r="C28" s="45" t="s">
        <v>61</v>
      </c>
      <c r="D28" s="46">
        <v>20</v>
      </c>
      <c r="E28" s="47" t="s">
        <v>32</v>
      </c>
      <c r="F28" s="47">
        <f>ROUNDUP(D28*0.75,2)</f>
        <v>15</v>
      </c>
      <c r="G28" s="48">
        <f>ROUNDUP((K4*D28)+(K5*D28*0.75)+(K6*(D28*2)),0)</f>
        <v>0</v>
      </c>
      <c r="H28" s="48">
        <f>G28+(G28*15/100)</f>
        <v>0</v>
      </c>
      <c r="I28" s="109" t="s">
        <v>174</v>
      </c>
      <c r="J28" s="110"/>
      <c r="K28" s="49" t="s">
        <v>43</v>
      </c>
      <c r="L28" s="50">
        <f>ROUNDUP((K4*M28)+(K5*M28*0.75)+(K6*(M28*2)),2)</f>
        <v>0</v>
      </c>
      <c r="M28" s="46">
        <v>100</v>
      </c>
      <c r="N28" s="51">
        <f>ROUNDUP(M28*0.75,2)</f>
        <v>75</v>
      </c>
      <c r="O28" s="52"/>
      <c r="P28" s="71"/>
    </row>
    <row r="29" spans="1:16" ht="18.75" customHeight="1" x14ac:dyDescent="0.15">
      <c r="A29" s="90"/>
      <c r="B29" s="45"/>
      <c r="C29" s="45" t="s">
        <v>47</v>
      </c>
      <c r="D29" s="46">
        <v>0.5</v>
      </c>
      <c r="E29" s="47" t="s">
        <v>32</v>
      </c>
      <c r="F29" s="47">
        <f>ROUNDUP(D29*0.75,2)</f>
        <v>0.38</v>
      </c>
      <c r="G29" s="48">
        <f>ROUNDUP((K4*D29)+(K5*D29*0.75)+(K6*(D29*2)),0)</f>
        <v>0</v>
      </c>
      <c r="H29" s="48">
        <f>G29</f>
        <v>0</v>
      </c>
      <c r="I29" s="107"/>
      <c r="J29" s="107"/>
      <c r="K29" s="49" t="s">
        <v>93</v>
      </c>
      <c r="L29" s="50">
        <f>ROUNDUP((K4*M29)+(K5*M29*0.75)+(K6*(M29*2)),2)</f>
        <v>0</v>
      </c>
      <c r="M29" s="46">
        <v>3</v>
      </c>
      <c r="N29" s="51">
        <f>ROUNDUP(M29*0.75,2)</f>
        <v>2.25</v>
      </c>
      <c r="O29" s="52" t="s">
        <v>34</v>
      </c>
      <c r="P29" s="71"/>
    </row>
    <row r="30" spans="1:16" ht="18.75" customHeight="1" x14ac:dyDescent="0.15">
      <c r="A30" s="90"/>
      <c r="B30" s="45"/>
      <c r="C30" s="45"/>
      <c r="D30" s="46"/>
      <c r="E30" s="47"/>
      <c r="F30" s="47"/>
      <c r="G30" s="48"/>
      <c r="H30" s="48"/>
      <c r="I30" s="107"/>
      <c r="J30" s="107"/>
      <c r="K30" s="49"/>
      <c r="L30" s="50"/>
      <c r="M30" s="46"/>
      <c r="N30" s="51"/>
      <c r="O30" s="52"/>
      <c r="P30" s="71"/>
    </row>
    <row r="31" spans="1:16" ht="18.75" customHeight="1" thickBot="1" x14ac:dyDescent="0.2">
      <c r="A31" s="91"/>
      <c r="B31" s="62"/>
      <c r="C31" s="62"/>
      <c r="D31" s="63"/>
      <c r="E31" s="64"/>
      <c r="F31" s="64"/>
      <c r="G31" s="65"/>
      <c r="H31" s="65"/>
      <c r="I31" s="112"/>
      <c r="J31" s="112"/>
      <c r="K31" s="66"/>
      <c r="L31" s="67"/>
      <c r="M31" s="63"/>
      <c r="N31" s="68"/>
      <c r="O31" s="69"/>
      <c r="P31" s="73"/>
    </row>
  </sheetData>
  <mergeCells count="13">
    <mergeCell ref="A9:A31"/>
    <mergeCell ref="I28:J31"/>
    <mergeCell ref="I8:J8"/>
    <mergeCell ref="K8:L8"/>
    <mergeCell ref="I9:J11"/>
    <mergeCell ref="I12:J20"/>
    <mergeCell ref="I21:J27"/>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vt:i4>
      </vt:variant>
    </vt:vector>
  </HeadingPairs>
  <TitlesOfParts>
    <vt:vector size="24" baseType="lpstr">
      <vt:lpstr>キッズ月間(昼・おやつ)</vt:lpstr>
      <vt:lpstr>8月1日(火)</vt:lpstr>
      <vt:lpstr>8月2日(水)</vt:lpstr>
      <vt:lpstr>8月3日(木)</vt:lpstr>
      <vt:lpstr>8月4日(金)</vt:lpstr>
      <vt:lpstr>8月7日(月)</vt:lpstr>
      <vt:lpstr>8月8日(火)</vt:lpstr>
      <vt:lpstr>8月9日(水)</vt:lpstr>
      <vt:lpstr>8月10日(木)</vt:lpstr>
      <vt:lpstr>8月14日(月)</vt:lpstr>
      <vt:lpstr>8月15日(火)</vt:lpstr>
      <vt:lpstr>8月16日(水)</vt:lpstr>
      <vt:lpstr>8月17日(木)</vt:lpstr>
      <vt:lpstr>8月18日(金)</vt:lpstr>
      <vt:lpstr>8月21日(月)</vt:lpstr>
      <vt:lpstr>8月22日(火)</vt:lpstr>
      <vt:lpstr>8月23日(水)</vt:lpstr>
      <vt:lpstr>8月24日(木)</vt:lpstr>
      <vt:lpstr>8月25日(金)</vt:lpstr>
      <vt:lpstr>8月28日(月)</vt:lpstr>
      <vt:lpstr>8月29日(火)</vt:lpstr>
      <vt:lpstr>8月30日(水)</vt:lpstr>
      <vt:lpstr>8月31日(木)</vt:lpstr>
      <vt:lpstr>'キッズ月間(昼・おやつ)'!Print_Area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shokuzai</dc:creator>
  <cp:lastModifiedBy>skuld</cp:lastModifiedBy>
  <cp:lastPrinted>2017-06-20T06:30:28Z</cp:lastPrinted>
  <dcterms:created xsi:type="dcterms:W3CDTF">2017-06-19T00:58:14Z</dcterms:created>
  <dcterms:modified xsi:type="dcterms:W3CDTF">2017-07-13T02:09:03Z</dcterms:modified>
</cp:coreProperties>
</file>