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kuld\Desktop\保育園\給食\"/>
    </mc:Choice>
  </mc:AlternateContent>
  <bookViews>
    <workbookView xWindow="0" yWindow="0" windowWidth="15360" windowHeight="7380"/>
  </bookViews>
  <sheets>
    <sheet name="キッズ月間(昼・おやつ)" sheetId="32" r:id="rId1"/>
    <sheet name="月間(離乳)" sheetId="33" r:id="rId2"/>
    <sheet name="6月1日(木)" sheetId="2" r:id="rId3"/>
    <sheet name="6月2日(金)" sheetId="3" r:id="rId4"/>
    <sheet name="6月5日(月)" sheetId="6" r:id="rId5"/>
    <sheet name="6月6日(火)" sheetId="7" r:id="rId6"/>
    <sheet name="6月7日(水)" sheetId="8" r:id="rId7"/>
    <sheet name="6月8日(木)" sheetId="9" r:id="rId8"/>
    <sheet name="6月9日(金)" sheetId="10" r:id="rId9"/>
    <sheet name="6月12日(月)" sheetId="13" r:id="rId10"/>
    <sheet name="6月13日(火)" sheetId="14" r:id="rId11"/>
    <sheet name="6月14日(水)" sheetId="15" r:id="rId12"/>
    <sheet name="6月15日(木)" sheetId="16" r:id="rId13"/>
    <sheet name="6月16日(金)" sheetId="17" r:id="rId14"/>
    <sheet name="6月19日(月)" sheetId="20" r:id="rId15"/>
    <sheet name="6月20日(火)" sheetId="21" r:id="rId16"/>
    <sheet name="6月21日(水)" sheetId="22" r:id="rId17"/>
    <sheet name="6月22日(木)" sheetId="23" r:id="rId18"/>
    <sheet name="6月23日(金)" sheetId="24" r:id="rId19"/>
    <sheet name="6月26日(月)" sheetId="27" r:id="rId20"/>
    <sheet name="6月27日(火)" sheetId="28" r:id="rId21"/>
    <sheet name="6月28日(水)" sheetId="29" r:id="rId22"/>
    <sheet name="6月29日(木)" sheetId="30" r:id="rId23"/>
    <sheet name="6月30日(金)" sheetId="31" r:id="rId24"/>
  </sheets>
  <externalReferences>
    <externalReference r:id="rId25"/>
  </externalReferences>
  <definedNames>
    <definedName name="_xlnm.Print_Area" localSheetId="0">'キッズ月間(昼・おやつ)'!$A$1:$Y$93</definedName>
    <definedName name="_xlnm.Print_Area" localSheetId="1">'月間(離乳)'!$A$1:$P$69</definedName>
    <definedName name="_xlnm.Print_Are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5" i="32" l="1"/>
  <c r="F85" i="32"/>
  <c r="D85" i="32"/>
  <c r="H84" i="32"/>
  <c r="G84" i="32"/>
  <c r="G85" i="32" s="1"/>
  <c r="F84" i="32"/>
  <c r="E84" i="32"/>
  <c r="E85" i="32" s="1"/>
  <c r="D84" i="32"/>
  <c r="W81" i="32"/>
  <c r="J81" i="32"/>
  <c r="W80" i="32"/>
  <c r="J80" i="32"/>
  <c r="W79" i="32"/>
  <c r="J79" i="32"/>
  <c r="W78" i="32"/>
  <c r="J78" i="32"/>
  <c r="W77" i="32"/>
  <c r="J77" i="32"/>
  <c r="W76" i="32"/>
  <c r="J76" i="32"/>
  <c r="W75" i="32"/>
  <c r="J75" i="32"/>
  <c r="W74" i="32"/>
  <c r="J74" i="32"/>
  <c r="W73" i="32"/>
  <c r="J73" i="32"/>
  <c r="W72" i="32"/>
  <c r="J72" i="32"/>
  <c r="W71" i="32"/>
  <c r="J71" i="32"/>
  <c r="W70" i="32"/>
  <c r="J70" i="32"/>
  <c r="W69" i="32"/>
  <c r="J69" i="32"/>
  <c r="W68" i="32"/>
  <c r="J68" i="32"/>
  <c r="W67" i="32"/>
  <c r="J67" i="32"/>
  <c r="W66" i="32"/>
  <c r="J66" i="32"/>
  <c r="W65" i="32"/>
  <c r="J65" i="32"/>
  <c r="W64" i="32"/>
  <c r="J64" i="32"/>
  <c r="W63" i="32"/>
  <c r="J63" i="32"/>
  <c r="W62" i="32"/>
  <c r="J62" i="32"/>
  <c r="W61" i="32"/>
  <c r="J61" i="32"/>
  <c r="W60" i="32"/>
  <c r="J60" i="32"/>
  <c r="W59" i="32"/>
  <c r="J59" i="32"/>
  <c r="W58" i="32"/>
  <c r="J58" i="32"/>
  <c r="W57" i="32"/>
  <c r="J57" i="32"/>
  <c r="W56" i="32"/>
  <c r="J56" i="32"/>
  <c r="W55" i="32"/>
  <c r="J55" i="32"/>
  <c r="W54" i="32"/>
  <c r="J54" i="32"/>
  <c r="W53" i="32"/>
  <c r="J53" i="32"/>
  <c r="W52" i="32"/>
  <c r="J52" i="32"/>
  <c r="W51" i="32"/>
  <c r="J51" i="32"/>
  <c r="W50" i="32"/>
  <c r="J50" i="32"/>
  <c r="W49" i="32"/>
  <c r="J49" i="32"/>
  <c r="W48" i="32"/>
  <c r="J48" i="32"/>
  <c r="W47" i="32"/>
  <c r="J47" i="32"/>
  <c r="W46" i="32"/>
  <c r="J46" i="32"/>
  <c r="W45" i="32"/>
  <c r="J45" i="32"/>
  <c r="W44" i="32"/>
  <c r="J44" i="32"/>
  <c r="W43" i="32"/>
  <c r="J43" i="32"/>
  <c r="W42" i="32"/>
  <c r="J42" i="32"/>
  <c r="W41" i="32"/>
  <c r="J41" i="32"/>
  <c r="W40" i="32"/>
  <c r="J40" i="32"/>
  <c r="W39" i="32"/>
  <c r="J39" i="32"/>
  <c r="W38" i="32"/>
  <c r="J38" i="32"/>
  <c r="W37" i="32"/>
  <c r="J37" i="32"/>
  <c r="W36" i="32"/>
  <c r="J36" i="32"/>
  <c r="W35" i="32"/>
  <c r="J35" i="32"/>
  <c r="W34" i="32"/>
  <c r="J34" i="32"/>
  <c r="W33" i="32"/>
  <c r="J33" i="32"/>
  <c r="W32" i="32"/>
  <c r="J32" i="32"/>
  <c r="W31" i="32"/>
  <c r="J31" i="32"/>
  <c r="W30" i="32"/>
  <c r="J30" i="32"/>
  <c r="W29" i="32"/>
  <c r="J29" i="32"/>
  <c r="W28" i="32"/>
  <c r="J28" i="32"/>
  <c r="W27" i="32"/>
  <c r="J27" i="32"/>
  <c r="W26" i="32"/>
  <c r="J26" i="32"/>
  <c r="W25" i="32"/>
  <c r="J25" i="32"/>
  <c r="W24" i="32"/>
  <c r="J24" i="32"/>
  <c r="W23" i="32"/>
  <c r="J23" i="32"/>
  <c r="W22" i="32"/>
  <c r="J22" i="32"/>
  <c r="W21" i="32"/>
  <c r="J21" i="32"/>
  <c r="W20" i="32"/>
  <c r="J20" i="32"/>
  <c r="W19" i="32"/>
  <c r="J19" i="32"/>
  <c r="W18" i="32"/>
  <c r="J18" i="32"/>
  <c r="W17" i="32"/>
  <c r="J17" i="32"/>
  <c r="W16" i="32"/>
  <c r="J16" i="32"/>
  <c r="W15" i="32"/>
  <c r="J15" i="32"/>
  <c r="W14" i="32"/>
  <c r="J14" i="32"/>
  <c r="W13" i="32"/>
  <c r="J13" i="32"/>
  <c r="W12" i="32"/>
  <c r="J12" i="32"/>
  <c r="W11" i="32"/>
  <c r="J11" i="32"/>
  <c r="W10" i="32"/>
  <c r="J10" i="32"/>
  <c r="W9" i="32"/>
  <c r="J9" i="32"/>
  <c r="W8" i="32"/>
  <c r="J8" i="32"/>
  <c r="W7" i="32"/>
  <c r="J7" i="32"/>
  <c r="G34" i="31" l="1"/>
  <c r="H34" i="31" s="1"/>
  <c r="F34" i="31"/>
  <c r="L31" i="31"/>
  <c r="N31" i="31"/>
  <c r="L30" i="31"/>
  <c r="N30" i="31"/>
  <c r="G31" i="31"/>
  <c r="H31" i="31" s="1"/>
  <c r="F31" i="31"/>
  <c r="G30" i="31"/>
  <c r="H30" i="31" s="1"/>
  <c r="F30" i="31"/>
  <c r="L27" i="31"/>
  <c r="N27" i="31"/>
  <c r="L26" i="31"/>
  <c r="N26" i="31"/>
  <c r="L25" i="31"/>
  <c r="N25" i="31"/>
  <c r="L24" i="31"/>
  <c r="N24" i="31"/>
  <c r="G24" i="31"/>
  <c r="H24" i="31" s="1"/>
  <c r="F24" i="31"/>
  <c r="L23" i="31"/>
  <c r="N23" i="31"/>
  <c r="G23" i="31"/>
  <c r="H23" i="31" s="1"/>
  <c r="F23" i="31"/>
  <c r="L20" i="31"/>
  <c r="N20" i="31"/>
  <c r="L19" i="31"/>
  <c r="N19" i="31"/>
  <c r="G15" i="31"/>
  <c r="H15" i="31" s="1"/>
  <c r="F15" i="31"/>
  <c r="L18" i="31"/>
  <c r="N18" i="31"/>
  <c r="L17" i="31"/>
  <c r="N17" i="31"/>
  <c r="L16" i="31"/>
  <c r="N16" i="31"/>
  <c r="L15" i="31"/>
  <c r="N15" i="31"/>
  <c r="L14" i="31"/>
  <c r="N14" i="31"/>
  <c r="L13" i="31"/>
  <c r="N13" i="31"/>
  <c r="L12" i="31"/>
  <c r="N12" i="31"/>
  <c r="G14" i="31"/>
  <c r="H14" i="31" s="1"/>
  <c r="F14" i="31"/>
  <c r="G13" i="31"/>
  <c r="H13" i="31" s="1"/>
  <c r="F13" i="31"/>
  <c r="G12" i="31"/>
  <c r="H12" i="31" s="1"/>
  <c r="F12" i="31"/>
  <c r="L9" i="31"/>
  <c r="N9" i="31"/>
  <c r="G29" i="30"/>
  <c r="H29" i="30" s="1"/>
  <c r="F29" i="30"/>
  <c r="L26" i="30"/>
  <c r="N26" i="30"/>
  <c r="L25" i="30"/>
  <c r="N25" i="30"/>
  <c r="G26" i="30"/>
  <c r="H26" i="30" s="1"/>
  <c r="F26" i="30"/>
  <c r="G25" i="30"/>
  <c r="H25" i="30" s="1"/>
  <c r="F25" i="30"/>
  <c r="L22" i="30"/>
  <c r="N22" i="30"/>
  <c r="L21" i="30"/>
  <c r="N21" i="30"/>
  <c r="L20" i="30"/>
  <c r="N20" i="30"/>
  <c r="L19" i="30"/>
  <c r="N19" i="30"/>
  <c r="G22" i="30"/>
  <c r="H22" i="30" s="1"/>
  <c r="F22" i="30"/>
  <c r="G21" i="30"/>
  <c r="H21" i="30" s="1"/>
  <c r="F21" i="30"/>
  <c r="G20" i="30"/>
  <c r="H20" i="30" s="1"/>
  <c r="F20" i="30"/>
  <c r="G19" i="30"/>
  <c r="F19" i="30"/>
  <c r="H19" i="30"/>
  <c r="G14" i="30"/>
  <c r="F14" i="30"/>
  <c r="H14" i="30"/>
  <c r="L16" i="30"/>
  <c r="N16" i="30"/>
  <c r="L15" i="30"/>
  <c r="N15" i="30"/>
  <c r="G13" i="30"/>
  <c r="H13" i="30" s="1"/>
  <c r="F13" i="30"/>
  <c r="L14" i="30"/>
  <c r="N14" i="30"/>
  <c r="L13" i="30"/>
  <c r="N13" i="30"/>
  <c r="L12" i="30"/>
  <c r="N12" i="30"/>
  <c r="G12" i="30"/>
  <c r="H12" i="30" s="1"/>
  <c r="F12" i="30"/>
  <c r="L9" i="30"/>
  <c r="N9" i="30"/>
  <c r="G31" i="29"/>
  <c r="F31" i="29"/>
  <c r="H31" i="29"/>
  <c r="L28" i="29"/>
  <c r="N28" i="29"/>
  <c r="L27" i="29"/>
  <c r="N27" i="29"/>
  <c r="G28" i="29"/>
  <c r="H28" i="29" s="1"/>
  <c r="F28" i="29"/>
  <c r="G27" i="29"/>
  <c r="H27" i="29" s="1"/>
  <c r="F27" i="29"/>
  <c r="L23" i="29"/>
  <c r="N23" i="29"/>
  <c r="L22" i="29"/>
  <c r="N22" i="29"/>
  <c r="L21" i="29"/>
  <c r="N21" i="29"/>
  <c r="L20" i="29"/>
  <c r="N20" i="29"/>
  <c r="L19" i="29"/>
  <c r="N19" i="29"/>
  <c r="G24" i="29"/>
  <c r="H24" i="29" s="1"/>
  <c r="F24" i="29"/>
  <c r="G23" i="29"/>
  <c r="H23" i="29" s="1"/>
  <c r="F23" i="29"/>
  <c r="G22" i="29"/>
  <c r="H22" i="29" s="1"/>
  <c r="F22" i="29"/>
  <c r="G21" i="29"/>
  <c r="F21" i="29"/>
  <c r="H21" i="29"/>
  <c r="G20" i="29"/>
  <c r="H20" i="29" s="1"/>
  <c r="F20" i="29"/>
  <c r="G19" i="29"/>
  <c r="H19" i="29" s="1"/>
  <c r="F19" i="29"/>
  <c r="G14" i="29"/>
  <c r="H14" i="29" s="1"/>
  <c r="F14" i="29"/>
  <c r="L14" i="29"/>
  <c r="N14" i="29"/>
  <c r="G13" i="29"/>
  <c r="H13" i="29" s="1"/>
  <c r="F13" i="29"/>
  <c r="L13" i="29"/>
  <c r="N13" i="29"/>
  <c r="L12" i="29"/>
  <c r="N12" i="29"/>
  <c r="G12" i="29"/>
  <c r="H12" i="29" s="1"/>
  <c r="F12" i="29"/>
  <c r="L9" i="29"/>
  <c r="N9" i="29"/>
  <c r="G23" i="28"/>
  <c r="H23" i="28" s="1"/>
  <c r="F23" i="28"/>
  <c r="L20" i="28"/>
  <c r="N20" i="28"/>
  <c r="L19" i="28"/>
  <c r="N19" i="28"/>
  <c r="L18" i="28"/>
  <c r="N18" i="28"/>
  <c r="L17" i="28"/>
  <c r="N17" i="28"/>
  <c r="G19" i="28"/>
  <c r="H19" i="28" s="1"/>
  <c r="F19" i="28"/>
  <c r="G18" i="28"/>
  <c r="H18" i="28" s="1"/>
  <c r="F18" i="28"/>
  <c r="G17" i="28"/>
  <c r="H17" i="28" s="1"/>
  <c r="F17" i="28"/>
  <c r="L11" i="28"/>
  <c r="N11" i="28"/>
  <c r="L10" i="28"/>
  <c r="N10" i="28"/>
  <c r="G14" i="28"/>
  <c r="F14" i="28"/>
  <c r="H14" i="28"/>
  <c r="G13" i="28"/>
  <c r="H13" i="28" s="1"/>
  <c r="F13" i="28"/>
  <c r="G12" i="28"/>
  <c r="H12" i="28" s="1"/>
  <c r="F12" i="28"/>
  <c r="G11" i="28"/>
  <c r="H11" i="28" s="1"/>
  <c r="F11" i="28"/>
  <c r="G10" i="28"/>
  <c r="H10" i="28" s="1"/>
  <c r="F10" i="28"/>
  <c r="G9" i="28"/>
  <c r="H9" i="28" s="1"/>
  <c r="F9" i="28"/>
  <c r="L9" i="28"/>
  <c r="N9" i="28"/>
  <c r="L34" i="27"/>
  <c r="N34" i="27"/>
  <c r="L33" i="27"/>
  <c r="N33" i="27"/>
  <c r="L32" i="27"/>
  <c r="N32" i="27"/>
  <c r="G33" i="27"/>
  <c r="H33" i="27" s="1"/>
  <c r="F33" i="27"/>
  <c r="G32" i="27"/>
  <c r="H32" i="27" s="1"/>
  <c r="F32" i="27"/>
  <c r="L28" i="27"/>
  <c r="N28" i="27"/>
  <c r="L27" i="27"/>
  <c r="N27" i="27"/>
  <c r="L26" i="27"/>
  <c r="N26" i="27"/>
  <c r="G29" i="27"/>
  <c r="H29" i="27" s="1"/>
  <c r="F29" i="27"/>
  <c r="G28" i="27"/>
  <c r="H28" i="27" s="1"/>
  <c r="F28" i="27"/>
  <c r="G27" i="27"/>
  <c r="H27" i="27" s="1"/>
  <c r="F27" i="27"/>
  <c r="G26" i="27"/>
  <c r="H26" i="27" s="1"/>
  <c r="F26" i="27"/>
  <c r="L16" i="27"/>
  <c r="N16" i="27"/>
  <c r="L15" i="27"/>
  <c r="N15" i="27"/>
  <c r="L14" i="27"/>
  <c r="N14" i="27"/>
  <c r="G18" i="27"/>
  <c r="H18" i="27" s="1"/>
  <c r="F18" i="27"/>
  <c r="L13" i="27"/>
  <c r="N13" i="27"/>
  <c r="L12" i="27"/>
  <c r="N12" i="27"/>
  <c r="G17" i="27"/>
  <c r="H17" i="27" s="1"/>
  <c r="F17" i="27"/>
  <c r="G16" i="27"/>
  <c r="H16" i="27" s="1"/>
  <c r="F16" i="27"/>
  <c r="G15" i="27"/>
  <c r="H15" i="27" s="1"/>
  <c r="F15" i="27"/>
  <c r="G14" i="27"/>
  <c r="H14" i="27" s="1"/>
  <c r="F14" i="27"/>
  <c r="G13" i="27"/>
  <c r="H13" i="27" s="1"/>
  <c r="F13" i="27"/>
  <c r="G12" i="27"/>
  <c r="H12" i="27" s="1"/>
  <c r="F12" i="27"/>
  <c r="G9" i="27"/>
  <c r="H9" i="27" s="1"/>
  <c r="F9" i="27"/>
  <c r="L9" i="27"/>
  <c r="N9" i="27"/>
  <c r="G24" i="24"/>
  <c r="H24" i="24" s="1"/>
  <c r="F24" i="24"/>
  <c r="L21" i="24"/>
  <c r="N21" i="24"/>
  <c r="L20" i="24"/>
  <c r="N20" i="24"/>
  <c r="L19" i="24"/>
  <c r="N19" i="24"/>
  <c r="L18" i="24"/>
  <c r="N18" i="24"/>
  <c r="G20" i="24"/>
  <c r="H20" i="24" s="1"/>
  <c r="F20" i="24"/>
  <c r="G19" i="24"/>
  <c r="H19" i="24" s="1"/>
  <c r="F19" i="24"/>
  <c r="G18" i="24"/>
  <c r="H18" i="24" s="1"/>
  <c r="F18" i="24"/>
  <c r="L13" i="24"/>
  <c r="N13" i="24"/>
  <c r="L12" i="24"/>
  <c r="N12" i="24"/>
  <c r="L11" i="24"/>
  <c r="N11" i="24"/>
  <c r="L10" i="24"/>
  <c r="N10" i="24"/>
  <c r="L9" i="24"/>
  <c r="N9" i="24"/>
  <c r="G13" i="24"/>
  <c r="H13" i="24" s="1"/>
  <c r="F13" i="24"/>
  <c r="G12" i="24"/>
  <c r="H12" i="24" s="1"/>
  <c r="F12" i="24"/>
  <c r="G11" i="24"/>
  <c r="H11" i="24" s="1"/>
  <c r="F11" i="24"/>
  <c r="G10" i="24"/>
  <c r="H10" i="24" s="1"/>
  <c r="F10" i="24"/>
  <c r="G9" i="24"/>
  <c r="H9" i="24" s="1"/>
  <c r="F9" i="24"/>
  <c r="G34" i="23"/>
  <c r="H34" i="23" s="1"/>
  <c r="F34" i="23"/>
  <c r="L31" i="23"/>
  <c r="N31" i="23"/>
  <c r="L30" i="23"/>
  <c r="N30" i="23"/>
  <c r="L29" i="23"/>
  <c r="N29" i="23"/>
  <c r="G30" i="23"/>
  <c r="H30" i="23" s="1"/>
  <c r="F30" i="23"/>
  <c r="G29" i="23"/>
  <c r="H29" i="23" s="1"/>
  <c r="F29" i="23"/>
  <c r="G25" i="23"/>
  <c r="F25" i="23"/>
  <c r="H25" i="23"/>
  <c r="L26" i="23"/>
  <c r="N26" i="23"/>
  <c r="L25" i="23"/>
  <c r="N25" i="23"/>
  <c r="L24" i="23"/>
  <c r="N24" i="23"/>
  <c r="L23" i="23"/>
  <c r="N23" i="23"/>
  <c r="G24" i="23"/>
  <c r="H24" i="23" s="1"/>
  <c r="F24" i="23"/>
  <c r="G23" i="23"/>
  <c r="H23" i="23" s="1"/>
  <c r="F23" i="23"/>
  <c r="L20" i="23"/>
  <c r="N20" i="23"/>
  <c r="L19" i="23"/>
  <c r="N19" i="23"/>
  <c r="L18" i="23"/>
  <c r="N18" i="23"/>
  <c r="L17" i="23"/>
  <c r="N17" i="23"/>
  <c r="L16" i="23"/>
  <c r="N16" i="23"/>
  <c r="G15" i="23"/>
  <c r="H15" i="23" s="1"/>
  <c r="F15" i="23"/>
  <c r="G14" i="23"/>
  <c r="H14" i="23" s="1"/>
  <c r="F14" i="23"/>
  <c r="L15" i="23"/>
  <c r="N15" i="23"/>
  <c r="L14" i="23"/>
  <c r="N14" i="23"/>
  <c r="L13" i="23"/>
  <c r="N13" i="23"/>
  <c r="G13" i="23"/>
  <c r="H13" i="23" s="1"/>
  <c r="F13" i="23"/>
  <c r="L12" i="23"/>
  <c r="N12" i="23"/>
  <c r="G12" i="23"/>
  <c r="F12" i="23"/>
  <c r="H12" i="23"/>
  <c r="L9" i="23"/>
  <c r="N9" i="23"/>
  <c r="L29" i="22"/>
  <c r="N29" i="22"/>
  <c r="L28" i="22"/>
  <c r="N28" i="22"/>
  <c r="G29" i="22"/>
  <c r="H29" i="22" s="1"/>
  <c r="F29" i="22"/>
  <c r="G28" i="22"/>
  <c r="H28" i="22" s="1"/>
  <c r="F28" i="22"/>
  <c r="L25" i="22"/>
  <c r="N25" i="22"/>
  <c r="L24" i="22"/>
  <c r="N24" i="22"/>
  <c r="L23" i="22"/>
  <c r="N23" i="22"/>
  <c r="L22" i="22"/>
  <c r="N22" i="22"/>
  <c r="L21" i="22"/>
  <c r="N21" i="22"/>
  <c r="G23" i="22"/>
  <c r="H23" i="22" s="1"/>
  <c r="F23" i="22"/>
  <c r="G22" i="22"/>
  <c r="H22" i="22" s="1"/>
  <c r="F22" i="22"/>
  <c r="G21" i="22"/>
  <c r="H21" i="22" s="1"/>
  <c r="F21" i="22"/>
  <c r="L18" i="22"/>
  <c r="N18" i="22"/>
  <c r="L17" i="22"/>
  <c r="N17" i="22"/>
  <c r="L16" i="22"/>
  <c r="N16" i="22"/>
  <c r="L15" i="22"/>
  <c r="N15" i="22"/>
  <c r="L14" i="22"/>
  <c r="N14" i="22"/>
  <c r="G15" i="22"/>
  <c r="H15" i="22" s="1"/>
  <c r="F15" i="22"/>
  <c r="G14" i="22"/>
  <c r="H14" i="22" s="1"/>
  <c r="F14" i="22"/>
  <c r="G13" i="22"/>
  <c r="H13" i="22" s="1"/>
  <c r="F13" i="22"/>
  <c r="L13" i="22"/>
  <c r="N13" i="22"/>
  <c r="L12" i="22"/>
  <c r="N12" i="22"/>
  <c r="G12" i="22"/>
  <c r="H12" i="22" s="1"/>
  <c r="F12" i="22"/>
  <c r="L9" i="22"/>
  <c r="N9" i="22"/>
  <c r="G33" i="21"/>
  <c r="H33" i="21" s="1"/>
  <c r="F33" i="21"/>
  <c r="L30" i="21"/>
  <c r="N30" i="21"/>
  <c r="L29" i="21"/>
  <c r="N29" i="21"/>
  <c r="G30" i="21"/>
  <c r="H30" i="21" s="1"/>
  <c r="F30" i="21"/>
  <c r="G29" i="21"/>
  <c r="H29" i="21" s="1"/>
  <c r="F29" i="21"/>
  <c r="G26" i="21"/>
  <c r="H26" i="21" s="1"/>
  <c r="F26" i="21"/>
  <c r="L26" i="21"/>
  <c r="N26" i="21"/>
  <c r="L25" i="21"/>
  <c r="N25" i="21"/>
  <c r="L24" i="21"/>
  <c r="N24" i="21"/>
  <c r="L23" i="21"/>
  <c r="N23" i="21"/>
  <c r="G25" i="21"/>
  <c r="H25" i="21" s="1"/>
  <c r="F25" i="21"/>
  <c r="G24" i="21"/>
  <c r="H24" i="21" s="1"/>
  <c r="F24" i="21"/>
  <c r="G23" i="21"/>
  <c r="H23" i="21" s="1"/>
  <c r="F23" i="21"/>
  <c r="L18" i="21"/>
  <c r="N18" i="21"/>
  <c r="L17" i="21"/>
  <c r="N17" i="21"/>
  <c r="L16" i="21"/>
  <c r="N16" i="21"/>
  <c r="G14" i="21"/>
  <c r="H14" i="21" s="1"/>
  <c r="F14" i="21"/>
  <c r="G13" i="21"/>
  <c r="H13" i="21" s="1"/>
  <c r="F13" i="21"/>
  <c r="L15" i="21"/>
  <c r="N15" i="21"/>
  <c r="L14" i="21"/>
  <c r="N14" i="21"/>
  <c r="L13" i="21"/>
  <c r="N13" i="21"/>
  <c r="L12" i="21"/>
  <c r="N12" i="21"/>
  <c r="G12" i="21"/>
  <c r="H12" i="21" s="1"/>
  <c r="F12" i="21"/>
  <c r="L9" i="21"/>
  <c r="N9" i="21"/>
  <c r="G34" i="20"/>
  <c r="H34" i="20" s="1"/>
  <c r="F34" i="20"/>
  <c r="L31" i="20"/>
  <c r="N31" i="20"/>
  <c r="L30" i="20"/>
  <c r="N30" i="20"/>
  <c r="L29" i="20"/>
  <c r="N29" i="20"/>
  <c r="G30" i="20"/>
  <c r="H30" i="20" s="1"/>
  <c r="F30" i="20"/>
  <c r="G29" i="20"/>
  <c r="H29" i="20" s="1"/>
  <c r="F29" i="20"/>
  <c r="L25" i="20"/>
  <c r="N25" i="20"/>
  <c r="L24" i="20"/>
  <c r="N24" i="20"/>
  <c r="L23" i="20"/>
  <c r="N23" i="20"/>
  <c r="L22" i="20"/>
  <c r="N22" i="20"/>
  <c r="L21" i="20"/>
  <c r="N21" i="20"/>
  <c r="G23" i="20"/>
  <c r="F23" i="20"/>
  <c r="H23" i="20"/>
  <c r="G22" i="20"/>
  <c r="H22" i="20" s="1"/>
  <c r="F22" i="20"/>
  <c r="G21" i="20"/>
  <c r="H21" i="20" s="1"/>
  <c r="F21" i="20"/>
  <c r="L18" i="20"/>
  <c r="N18" i="20"/>
  <c r="L17" i="20"/>
  <c r="N17" i="20"/>
  <c r="L16" i="20"/>
  <c r="N16" i="20"/>
  <c r="L15" i="20"/>
  <c r="N15" i="20"/>
  <c r="L14" i="20"/>
  <c r="N14" i="20"/>
  <c r="L13" i="20"/>
  <c r="N13" i="20"/>
  <c r="L12" i="20"/>
  <c r="N12" i="20"/>
  <c r="L11" i="20"/>
  <c r="N11" i="20"/>
  <c r="G14" i="20"/>
  <c r="H14" i="20" s="1"/>
  <c r="F14" i="20"/>
  <c r="G13" i="20"/>
  <c r="H13" i="20" s="1"/>
  <c r="F13" i="20"/>
  <c r="G12" i="20"/>
  <c r="H12" i="20" s="1"/>
  <c r="F12" i="20"/>
  <c r="G11" i="20"/>
  <c r="H11" i="20" s="1"/>
  <c r="F11" i="20"/>
  <c r="G10" i="20"/>
  <c r="H10" i="20" s="1"/>
  <c r="F10" i="20"/>
  <c r="L10" i="20"/>
  <c r="N10" i="20"/>
  <c r="G9" i="20"/>
  <c r="H9" i="20" s="1"/>
  <c r="F9" i="20"/>
  <c r="L9" i="20"/>
  <c r="N9" i="20"/>
  <c r="G34" i="17"/>
  <c r="F34" i="17"/>
  <c r="H34" i="17"/>
  <c r="L31" i="17"/>
  <c r="N31" i="17"/>
  <c r="L30" i="17"/>
  <c r="N30" i="17"/>
  <c r="G31" i="17"/>
  <c r="H31" i="17" s="1"/>
  <c r="F31" i="17"/>
  <c r="G30" i="17"/>
  <c r="H30" i="17" s="1"/>
  <c r="F30" i="17"/>
  <c r="L27" i="17"/>
  <c r="N27" i="17"/>
  <c r="L26" i="17"/>
  <c r="N26" i="17"/>
  <c r="L25" i="17"/>
  <c r="N25" i="17"/>
  <c r="L24" i="17"/>
  <c r="N24" i="17"/>
  <c r="G24" i="17"/>
  <c r="H24" i="17" s="1"/>
  <c r="F24" i="17"/>
  <c r="L23" i="17"/>
  <c r="N23" i="17"/>
  <c r="G23" i="17"/>
  <c r="H23" i="17" s="1"/>
  <c r="F23" i="17"/>
  <c r="L20" i="17"/>
  <c r="N20" i="17"/>
  <c r="L19" i="17"/>
  <c r="N19" i="17"/>
  <c r="G15" i="17"/>
  <c r="H15" i="17" s="1"/>
  <c r="F15" i="17"/>
  <c r="L18" i="17"/>
  <c r="N18" i="17"/>
  <c r="L17" i="17"/>
  <c r="N17" i="17"/>
  <c r="L16" i="17"/>
  <c r="N16" i="17"/>
  <c r="L15" i="17"/>
  <c r="N15" i="17"/>
  <c r="L14" i="17"/>
  <c r="N14" i="17"/>
  <c r="L13" i="17"/>
  <c r="N13" i="17"/>
  <c r="L12" i="17"/>
  <c r="N12" i="17"/>
  <c r="G14" i="17"/>
  <c r="H14" i="17" s="1"/>
  <c r="F14" i="17"/>
  <c r="G13" i="17"/>
  <c r="H13" i="17" s="1"/>
  <c r="F13" i="17"/>
  <c r="G12" i="17"/>
  <c r="H12" i="17" s="1"/>
  <c r="F12" i="17"/>
  <c r="L9" i="17"/>
  <c r="N9" i="17"/>
  <c r="G32" i="16"/>
  <c r="H32" i="16" s="1"/>
  <c r="F32" i="16"/>
  <c r="L29" i="16"/>
  <c r="N29" i="16"/>
  <c r="L28" i="16"/>
  <c r="N28" i="16"/>
  <c r="L27" i="16"/>
  <c r="N27" i="16"/>
  <c r="G29" i="16"/>
  <c r="H29" i="16" s="1"/>
  <c r="F29" i="16"/>
  <c r="G28" i="16"/>
  <c r="H28" i="16" s="1"/>
  <c r="F28" i="16"/>
  <c r="G27" i="16"/>
  <c r="H27" i="16" s="1"/>
  <c r="F27" i="16"/>
  <c r="G22" i="16"/>
  <c r="H22" i="16" s="1"/>
  <c r="F22" i="16"/>
  <c r="L24" i="16"/>
  <c r="N24" i="16"/>
  <c r="L23" i="16"/>
  <c r="N23" i="16"/>
  <c r="G21" i="16"/>
  <c r="H21" i="16" s="1"/>
  <c r="F21" i="16"/>
  <c r="L22" i="16"/>
  <c r="N22" i="16"/>
  <c r="L21" i="16"/>
  <c r="N21" i="16"/>
  <c r="L20" i="16"/>
  <c r="N20" i="16"/>
  <c r="G20" i="16"/>
  <c r="H20" i="16" s="1"/>
  <c r="F20" i="16"/>
  <c r="L14" i="16"/>
  <c r="N14" i="16"/>
  <c r="L13" i="16"/>
  <c r="N13" i="16"/>
  <c r="G11" i="16"/>
  <c r="H11" i="16" s="1"/>
  <c r="F11" i="16"/>
  <c r="G10" i="16"/>
  <c r="H10" i="16" s="1"/>
  <c r="F10" i="16"/>
  <c r="G9" i="16"/>
  <c r="H9" i="16" s="1"/>
  <c r="F9" i="16"/>
  <c r="L12" i="16"/>
  <c r="N12" i="16"/>
  <c r="L11" i="16"/>
  <c r="N11" i="16"/>
  <c r="L10" i="16"/>
  <c r="N10" i="16"/>
  <c r="L9" i="16"/>
  <c r="N9" i="16"/>
  <c r="G31" i="15"/>
  <c r="H31" i="15" s="1"/>
  <c r="F31" i="15"/>
  <c r="L28" i="15"/>
  <c r="N28" i="15"/>
  <c r="L27" i="15"/>
  <c r="N27" i="15"/>
  <c r="G28" i="15"/>
  <c r="H28" i="15" s="1"/>
  <c r="F28" i="15"/>
  <c r="G27" i="15"/>
  <c r="F27" i="15"/>
  <c r="H27" i="15"/>
  <c r="L23" i="15"/>
  <c r="N23" i="15"/>
  <c r="L22" i="15"/>
  <c r="N22" i="15"/>
  <c r="L21" i="15"/>
  <c r="N21" i="15"/>
  <c r="L20" i="15"/>
  <c r="N20" i="15"/>
  <c r="L19" i="15"/>
  <c r="N19" i="15"/>
  <c r="G24" i="15"/>
  <c r="H24" i="15" s="1"/>
  <c r="F24" i="15"/>
  <c r="G23" i="15"/>
  <c r="F23" i="15"/>
  <c r="H23" i="15"/>
  <c r="G22" i="15"/>
  <c r="H22" i="15" s="1"/>
  <c r="F22" i="15"/>
  <c r="G21" i="15"/>
  <c r="H21" i="15" s="1"/>
  <c r="F21" i="15"/>
  <c r="G20" i="15"/>
  <c r="H20" i="15" s="1"/>
  <c r="F20" i="15"/>
  <c r="G19" i="15"/>
  <c r="H19" i="15" s="1"/>
  <c r="F19" i="15"/>
  <c r="G14" i="15"/>
  <c r="H14" i="15" s="1"/>
  <c r="F14" i="15"/>
  <c r="L14" i="15"/>
  <c r="N14" i="15"/>
  <c r="G13" i="15"/>
  <c r="H13" i="15" s="1"/>
  <c r="F13" i="15"/>
  <c r="L13" i="15"/>
  <c r="N13" i="15"/>
  <c r="L12" i="15"/>
  <c r="N12" i="15"/>
  <c r="G12" i="15"/>
  <c r="H12" i="15" s="1"/>
  <c r="F12" i="15"/>
  <c r="L9" i="15"/>
  <c r="N9" i="15"/>
  <c r="G23" i="14"/>
  <c r="H23" i="14" s="1"/>
  <c r="F23" i="14"/>
  <c r="L20" i="14"/>
  <c r="N20" i="14"/>
  <c r="L19" i="14"/>
  <c r="N19" i="14"/>
  <c r="L18" i="14"/>
  <c r="N18" i="14"/>
  <c r="L17" i="14"/>
  <c r="N17" i="14"/>
  <c r="G19" i="14"/>
  <c r="H19" i="14" s="1"/>
  <c r="F19" i="14"/>
  <c r="G18" i="14"/>
  <c r="H18" i="14" s="1"/>
  <c r="F18" i="14"/>
  <c r="G17" i="14"/>
  <c r="H17" i="14" s="1"/>
  <c r="F17" i="14"/>
  <c r="L11" i="14"/>
  <c r="N11" i="14"/>
  <c r="L10" i="14"/>
  <c r="N10" i="14"/>
  <c r="G14" i="14"/>
  <c r="H14" i="14" s="1"/>
  <c r="F14" i="14"/>
  <c r="G13" i="14"/>
  <c r="H13" i="14" s="1"/>
  <c r="F13" i="14"/>
  <c r="G12" i="14"/>
  <c r="H12" i="14" s="1"/>
  <c r="F12" i="14"/>
  <c r="G11" i="14"/>
  <c r="H11" i="14" s="1"/>
  <c r="F11" i="14"/>
  <c r="G10" i="14"/>
  <c r="H10" i="14" s="1"/>
  <c r="F10" i="14"/>
  <c r="G9" i="14"/>
  <c r="H9" i="14" s="1"/>
  <c r="F9" i="14"/>
  <c r="L9" i="14"/>
  <c r="N9" i="14"/>
  <c r="L34" i="13"/>
  <c r="N34" i="13"/>
  <c r="L33" i="13"/>
  <c r="N33" i="13"/>
  <c r="L32" i="13"/>
  <c r="N32" i="13"/>
  <c r="G33" i="13"/>
  <c r="H33" i="13" s="1"/>
  <c r="F33" i="13"/>
  <c r="G32" i="13"/>
  <c r="H32" i="13" s="1"/>
  <c r="F32" i="13"/>
  <c r="L28" i="13"/>
  <c r="N28" i="13"/>
  <c r="L27" i="13"/>
  <c r="N27" i="13"/>
  <c r="L26" i="13"/>
  <c r="N26" i="13"/>
  <c r="G29" i="13"/>
  <c r="H29" i="13" s="1"/>
  <c r="F29" i="13"/>
  <c r="G28" i="13"/>
  <c r="H28" i="13" s="1"/>
  <c r="F28" i="13"/>
  <c r="G27" i="13"/>
  <c r="H27" i="13" s="1"/>
  <c r="F27" i="13"/>
  <c r="G26" i="13"/>
  <c r="H26" i="13" s="1"/>
  <c r="F26" i="13"/>
  <c r="L16" i="13"/>
  <c r="N16" i="13"/>
  <c r="L15" i="13"/>
  <c r="N15" i="13"/>
  <c r="L14" i="13"/>
  <c r="N14" i="13"/>
  <c r="G18" i="13"/>
  <c r="H18" i="13" s="1"/>
  <c r="F18" i="13"/>
  <c r="L13" i="13"/>
  <c r="N13" i="13"/>
  <c r="L12" i="13"/>
  <c r="N12" i="13"/>
  <c r="G17" i="13"/>
  <c r="H17" i="13" s="1"/>
  <c r="F17" i="13"/>
  <c r="G16" i="13"/>
  <c r="H16" i="13" s="1"/>
  <c r="F16" i="13"/>
  <c r="G15" i="13"/>
  <c r="H15" i="13" s="1"/>
  <c r="F15" i="13"/>
  <c r="G14" i="13"/>
  <c r="H14" i="13" s="1"/>
  <c r="F14" i="13"/>
  <c r="G13" i="13"/>
  <c r="H13" i="13" s="1"/>
  <c r="F13" i="13"/>
  <c r="G12" i="13"/>
  <c r="H12" i="13" s="1"/>
  <c r="F12" i="13"/>
  <c r="G9" i="13"/>
  <c r="H9" i="13" s="1"/>
  <c r="F9" i="13"/>
  <c r="L9" i="13"/>
  <c r="N9" i="13"/>
  <c r="G24" i="10"/>
  <c r="H24" i="10" s="1"/>
  <c r="F24" i="10"/>
  <c r="L21" i="10"/>
  <c r="N21" i="10"/>
  <c r="L20" i="10"/>
  <c r="N20" i="10"/>
  <c r="L19" i="10"/>
  <c r="N19" i="10"/>
  <c r="L18" i="10"/>
  <c r="N18" i="10"/>
  <c r="G20" i="10"/>
  <c r="H20" i="10" s="1"/>
  <c r="F20" i="10"/>
  <c r="G19" i="10"/>
  <c r="H19" i="10" s="1"/>
  <c r="F19" i="10"/>
  <c r="G18" i="10"/>
  <c r="H18" i="10" s="1"/>
  <c r="F18" i="10"/>
  <c r="L13" i="10"/>
  <c r="N13" i="10"/>
  <c r="L12" i="10"/>
  <c r="N12" i="10"/>
  <c r="L11" i="10"/>
  <c r="N11" i="10"/>
  <c r="L10" i="10"/>
  <c r="N10" i="10"/>
  <c r="L9" i="10"/>
  <c r="N9" i="10"/>
  <c r="G13" i="10"/>
  <c r="H13" i="10" s="1"/>
  <c r="F13" i="10"/>
  <c r="G12" i="10"/>
  <c r="F12" i="10"/>
  <c r="H12" i="10"/>
  <c r="G11" i="10"/>
  <c r="H11" i="10" s="1"/>
  <c r="F11" i="10"/>
  <c r="G10" i="10"/>
  <c r="H10" i="10" s="1"/>
  <c r="F10" i="10"/>
  <c r="G9" i="10"/>
  <c r="H9" i="10" s="1"/>
  <c r="F9" i="10"/>
  <c r="G34" i="9"/>
  <c r="H34" i="9" s="1"/>
  <c r="F34" i="9"/>
  <c r="L31" i="9"/>
  <c r="N31" i="9"/>
  <c r="L30" i="9"/>
  <c r="N30" i="9"/>
  <c r="L29" i="9"/>
  <c r="N29" i="9"/>
  <c r="G30" i="9"/>
  <c r="H30" i="9" s="1"/>
  <c r="F30" i="9"/>
  <c r="G29" i="9"/>
  <c r="H29" i="9" s="1"/>
  <c r="F29" i="9"/>
  <c r="G25" i="9"/>
  <c r="F25" i="9"/>
  <c r="H25" i="9"/>
  <c r="L26" i="9"/>
  <c r="N26" i="9"/>
  <c r="L25" i="9"/>
  <c r="N25" i="9"/>
  <c r="L24" i="9"/>
  <c r="N24" i="9"/>
  <c r="L23" i="9"/>
  <c r="N23" i="9"/>
  <c r="G24" i="9"/>
  <c r="F24" i="9"/>
  <c r="H24" i="9"/>
  <c r="G23" i="9"/>
  <c r="H23" i="9" s="1"/>
  <c r="F23" i="9"/>
  <c r="L20" i="9"/>
  <c r="N20" i="9"/>
  <c r="L19" i="9"/>
  <c r="N19" i="9"/>
  <c r="L18" i="9"/>
  <c r="N18" i="9"/>
  <c r="L17" i="9"/>
  <c r="N17" i="9"/>
  <c r="L16" i="9"/>
  <c r="N16" i="9"/>
  <c r="G15" i="9"/>
  <c r="H15" i="9" s="1"/>
  <c r="F15" i="9"/>
  <c r="G14" i="9"/>
  <c r="H14" i="9" s="1"/>
  <c r="F14" i="9"/>
  <c r="L15" i="9"/>
  <c r="N15" i="9"/>
  <c r="L14" i="9"/>
  <c r="N14" i="9"/>
  <c r="L13" i="9"/>
  <c r="N13" i="9"/>
  <c r="G13" i="9"/>
  <c r="H13" i="9" s="1"/>
  <c r="F13" i="9"/>
  <c r="L12" i="9"/>
  <c r="N12" i="9"/>
  <c r="G12" i="9"/>
  <c r="H12" i="9" s="1"/>
  <c r="F12" i="9"/>
  <c r="L9" i="9"/>
  <c r="N9" i="9"/>
  <c r="L30" i="8"/>
  <c r="N30" i="8"/>
  <c r="L29" i="8"/>
  <c r="N29" i="8"/>
  <c r="G30" i="8"/>
  <c r="H30" i="8" s="1"/>
  <c r="F30" i="8"/>
  <c r="G29" i="8"/>
  <c r="H29" i="8" s="1"/>
  <c r="F29" i="8"/>
  <c r="L26" i="8"/>
  <c r="N26" i="8"/>
  <c r="L25" i="8"/>
  <c r="N25" i="8"/>
  <c r="L24" i="8"/>
  <c r="N24" i="8"/>
  <c r="L23" i="8"/>
  <c r="N23" i="8"/>
  <c r="L22" i="8"/>
  <c r="N22" i="8"/>
  <c r="G24" i="8"/>
  <c r="H24" i="8" s="1"/>
  <c r="F24" i="8"/>
  <c r="G23" i="8"/>
  <c r="H23" i="8" s="1"/>
  <c r="F23" i="8"/>
  <c r="G22" i="8"/>
  <c r="H22" i="8" s="1"/>
  <c r="F22" i="8"/>
  <c r="L18" i="8"/>
  <c r="N18" i="8"/>
  <c r="L17" i="8"/>
  <c r="N17" i="8"/>
  <c r="L16" i="8"/>
  <c r="N16" i="8"/>
  <c r="L15" i="8"/>
  <c r="N15" i="8"/>
  <c r="L14" i="8"/>
  <c r="N14" i="8"/>
  <c r="G15" i="8"/>
  <c r="H15" i="8" s="1"/>
  <c r="F15" i="8"/>
  <c r="G14" i="8"/>
  <c r="H14" i="8" s="1"/>
  <c r="F14" i="8"/>
  <c r="G13" i="8"/>
  <c r="H13" i="8" s="1"/>
  <c r="F13" i="8"/>
  <c r="L13" i="8"/>
  <c r="N13" i="8"/>
  <c r="L12" i="8"/>
  <c r="N12" i="8"/>
  <c r="G12" i="8"/>
  <c r="H12" i="8" s="1"/>
  <c r="F12" i="8"/>
  <c r="L9" i="8"/>
  <c r="N9" i="8"/>
  <c r="G33" i="7"/>
  <c r="H33" i="7" s="1"/>
  <c r="F33" i="7"/>
  <c r="L30" i="7"/>
  <c r="N30" i="7"/>
  <c r="L29" i="7"/>
  <c r="N29" i="7"/>
  <c r="G30" i="7"/>
  <c r="F30" i="7"/>
  <c r="H30" i="7"/>
  <c r="G29" i="7"/>
  <c r="H29" i="7" s="1"/>
  <c r="F29" i="7"/>
  <c r="G26" i="7"/>
  <c r="H26" i="7" s="1"/>
  <c r="F26" i="7"/>
  <c r="L26" i="7"/>
  <c r="N26" i="7"/>
  <c r="L25" i="7"/>
  <c r="N25" i="7"/>
  <c r="L24" i="7"/>
  <c r="N24" i="7"/>
  <c r="L23" i="7"/>
  <c r="N23" i="7"/>
  <c r="G25" i="7"/>
  <c r="H25" i="7" s="1"/>
  <c r="F25" i="7"/>
  <c r="G24" i="7"/>
  <c r="H24" i="7" s="1"/>
  <c r="F24" i="7"/>
  <c r="G23" i="7"/>
  <c r="H23" i="7" s="1"/>
  <c r="F23" i="7"/>
  <c r="L18" i="7"/>
  <c r="N18" i="7"/>
  <c r="L17" i="7"/>
  <c r="N17" i="7"/>
  <c r="L16" i="7"/>
  <c r="N16" i="7"/>
  <c r="G14" i="7"/>
  <c r="H14" i="7" s="1"/>
  <c r="F14" i="7"/>
  <c r="G13" i="7"/>
  <c r="H13" i="7" s="1"/>
  <c r="F13" i="7"/>
  <c r="L15" i="7"/>
  <c r="N15" i="7"/>
  <c r="L14" i="7"/>
  <c r="N14" i="7"/>
  <c r="L13" i="7"/>
  <c r="N13" i="7"/>
  <c r="L12" i="7"/>
  <c r="N12" i="7"/>
  <c r="G12" i="7"/>
  <c r="H12" i="7" s="1"/>
  <c r="F12" i="7"/>
  <c r="L9" i="7"/>
  <c r="N9" i="7"/>
  <c r="G34" i="6"/>
  <c r="H34" i="6" s="1"/>
  <c r="F34" i="6"/>
  <c r="L31" i="6"/>
  <c r="N31" i="6"/>
  <c r="L30" i="6"/>
  <c r="N30" i="6"/>
  <c r="L29" i="6"/>
  <c r="N29" i="6"/>
  <c r="G30" i="6"/>
  <c r="H30" i="6" s="1"/>
  <c r="F30" i="6"/>
  <c r="G29" i="6"/>
  <c r="H29" i="6" s="1"/>
  <c r="F29" i="6"/>
  <c r="L25" i="6"/>
  <c r="N25" i="6"/>
  <c r="L24" i="6"/>
  <c r="N24" i="6"/>
  <c r="L23" i="6"/>
  <c r="N23" i="6"/>
  <c r="L22" i="6"/>
  <c r="N22" i="6"/>
  <c r="L21" i="6"/>
  <c r="N21" i="6"/>
  <c r="G23" i="6"/>
  <c r="H23" i="6" s="1"/>
  <c r="F23" i="6"/>
  <c r="G22" i="6"/>
  <c r="H22" i="6" s="1"/>
  <c r="F22" i="6"/>
  <c r="G21" i="6"/>
  <c r="H21" i="6" s="1"/>
  <c r="F21" i="6"/>
  <c r="L18" i="6"/>
  <c r="N18" i="6"/>
  <c r="L17" i="6"/>
  <c r="N17" i="6"/>
  <c r="L16" i="6"/>
  <c r="N16" i="6"/>
  <c r="L15" i="6"/>
  <c r="N15" i="6"/>
  <c r="L14" i="6"/>
  <c r="N14" i="6"/>
  <c r="L13" i="6"/>
  <c r="N13" i="6"/>
  <c r="L12" i="6"/>
  <c r="N12" i="6"/>
  <c r="L11" i="6"/>
  <c r="N11" i="6"/>
  <c r="G14" i="6"/>
  <c r="H14" i="6" s="1"/>
  <c r="F14" i="6"/>
  <c r="G13" i="6"/>
  <c r="H13" i="6" s="1"/>
  <c r="F13" i="6"/>
  <c r="G12" i="6"/>
  <c r="H12" i="6" s="1"/>
  <c r="F12" i="6"/>
  <c r="G11" i="6"/>
  <c r="H11" i="6" s="1"/>
  <c r="F11" i="6"/>
  <c r="G10" i="6"/>
  <c r="F10" i="6"/>
  <c r="H10" i="6"/>
  <c r="L10" i="6"/>
  <c r="N10" i="6"/>
  <c r="G9" i="6"/>
  <c r="H9" i="6" s="1"/>
  <c r="F9" i="6"/>
  <c r="L9" i="6"/>
  <c r="N9" i="6"/>
  <c r="G34" i="3"/>
  <c r="H34" i="3" s="1"/>
  <c r="F34" i="3"/>
  <c r="L31" i="3"/>
  <c r="N31" i="3"/>
  <c r="L30" i="3"/>
  <c r="N30" i="3"/>
  <c r="G31" i="3"/>
  <c r="H31" i="3" s="1"/>
  <c r="F31" i="3"/>
  <c r="G30" i="3"/>
  <c r="H30" i="3" s="1"/>
  <c r="F30" i="3"/>
  <c r="L27" i="3"/>
  <c r="N27" i="3"/>
  <c r="L26" i="3"/>
  <c r="N26" i="3"/>
  <c r="L25" i="3"/>
  <c r="N25" i="3"/>
  <c r="L24" i="3"/>
  <c r="N24" i="3"/>
  <c r="G24" i="3"/>
  <c r="F24" i="3"/>
  <c r="H24" i="3"/>
  <c r="L23" i="3"/>
  <c r="N23" i="3"/>
  <c r="G23" i="3"/>
  <c r="H23" i="3" s="1"/>
  <c r="F23" i="3"/>
  <c r="L20" i="3"/>
  <c r="N20" i="3"/>
  <c r="L19" i="3"/>
  <c r="N19" i="3"/>
  <c r="G15" i="3"/>
  <c r="F15" i="3"/>
  <c r="H15" i="3"/>
  <c r="L18" i="3"/>
  <c r="N18" i="3"/>
  <c r="L17" i="3"/>
  <c r="N17" i="3"/>
  <c r="L16" i="3"/>
  <c r="N16" i="3"/>
  <c r="L15" i="3"/>
  <c r="N15" i="3"/>
  <c r="L14" i="3"/>
  <c r="N14" i="3"/>
  <c r="L13" i="3"/>
  <c r="N13" i="3"/>
  <c r="L12" i="3"/>
  <c r="N12" i="3"/>
  <c r="G14" i="3"/>
  <c r="H14" i="3" s="1"/>
  <c r="F14" i="3"/>
  <c r="G13" i="3"/>
  <c r="H13" i="3" s="1"/>
  <c r="F13" i="3"/>
  <c r="G12" i="3"/>
  <c r="H12" i="3" s="1"/>
  <c r="F12" i="3"/>
  <c r="L9" i="3"/>
  <c r="N9" i="3"/>
  <c r="G32" i="2"/>
  <c r="H32" i="2" s="1"/>
  <c r="F32" i="2"/>
  <c r="L29" i="2"/>
  <c r="N29" i="2"/>
  <c r="L28" i="2"/>
  <c r="N28" i="2"/>
  <c r="L27" i="2"/>
  <c r="N27" i="2"/>
  <c r="G29" i="2"/>
  <c r="H29" i="2" s="1"/>
  <c r="F29" i="2"/>
  <c r="G28" i="2"/>
  <c r="H28" i="2" s="1"/>
  <c r="F28" i="2"/>
  <c r="G27" i="2"/>
  <c r="H27" i="2" s="1"/>
  <c r="F27" i="2"/>
  <c r="G22" i="2"/>
  <c r="H22" i="2" s="1"/>
  <c r="F22" i="2"/>
  <c r="L24" i="2"/>
  <c r="N24" i="2"/>
  <c r="L23" i="2"/>
  <c r="N23" i="2"/>
  <c r="G21" i="2"/>
  <c r="H21" i="2" s="1"/>
  <c r="F21" i="2"/>
  <c r="L22" i="2"/>
  <c r="N22" i="2"/>
  <c r="L21" i="2"/>
  <c r="N21" i="2"/>
  <c r="L20" i="2"/>
  <c r="N20" i="2"/>
  <c r="G20" i="2"/>
  <c r="H20" i="2" s="1"/>
  <c r="F20" i="2"/>
  <c r="L12" i="2"/>
  <c r="N12" i="2"/>
  <c r="L11" i="2"/>
  <c r="N11" i="2"/>
  <c r="L10" i="2"/>
  <c r="N10" i="2"/>
  <c r="G12" i="2"/>
  <c r="H12" i="2" s="1"/>
  <c r="F12" i="2"/>
  <c r="G11" i="2"/>
  <c r="H11" i="2" s="1"/>
  <c r="F11" i="2"/>
  <c r="G10" i="2"/>
  <c r="H10" i="2" s="1"/>
  <c r="F10" i="2"/>
  <c r="G9" i="2"/>
  <c r="H9" i="2" s="1"/>
  <c r="F9" i="2"/>
  <c r="L9" i="2"/>
  <c r="N9" i="2"/>
</calcChain>
</file>

<file path=xl/sharedStrings.xml><?xml version="1.0" encoding="utf-8"?>
<sst xmlns="http://schemas.openxmlformats.org/spreadsheetml/2006/main" count="4203" uniqueCount="561">
  <si>
    <t>キッズ</t>
    <phoneticPr fontId="4"/>
  </si>
  <si>
    <t>予　　定　　献　　立　　表　</t>
    <rPh sb="0" eb="1">
      <t>ヨ</t>
    </rPh>
    <rPh sb="3" eb="4">
      <t>サダム</t>
    </rPh>
    <rPh sb="6" eb="7">
      <t>ケン</t>
    </rPh>
    <rPh sb="9" eb="10">
      <t>リツ</t>
    </rPh>
    <rPh sb="12" eb="13">
      <t>ヒョウ</t>
    </rPh>
    <phoneticPr fontId="4"/>
  </si>
  <si>
    <t>&lt;食数&gt;</t>
    <rPh sb="1" eb="2">
      <t>ショク</t>
    </rPh>
    <rPh sb="2" eb="3">
      <t>スウ</t>
    </rPh>
    <phoneticPr fontId="4"/>
  </si>
  <si>
    <t>昼</t>
    <rPh sb="0" eb="1">
      <t>ヒル</t>
    </rPh>
    <phoneticPr fontId="4"/>
  </si>
  <si>
    <t>おやつ</t>
    <phoneticPr fontId="4"/>
  </si>
  <si>
    <t>夕</t>
    <rPh sb="0" eb="1">
      <t>ユウ</t>
    </rPh>
    <phoneticPr fontId="4"/>
  </si>
  <si>
    <t>以上児</t>
    <rPh sb="0" eb="2">
      <t>イジョウ</t>
    </rPh>
    <rPh sb="2" eb="3">
      <t>ジ</t>
    </rPh>
    <phoneticPr fontId="4"/>
  </si>
  <si>
    <t>未満児</t>
    <rPh sb="0" eb="2">
      <t>ミマン</t>
    </rPh>
    <rPh sb="2" eb="3">
      <t>ジ</t>
    </rPh>
    <phoneticPr fontId="4"/>
  </si>
  <si>
    <t>※離乳食は幼児食材料を使用して作る事のできる参考メニューです。
   離乳食としての販売はありません。</t>
    <phoneticPr fontId="4"/>
  </si>
  <si>
    <t>職員</t>
    <rPh sb="0" eb="2">
      <t>ショクイン</t>
    </rPh>
    <phoneticPr fontId="4"/>
  </si>
  <si>
    <t>特定アレルギー表示</t>
    <rPh sb="0" eb="2">
      <t>トクテイ</t>
    </rPh>
    <rPh sb="7" eb="9">
      <t>ヒョウジ</t>
    </rPh>
    <phoneticPr fontId="4"/>
  </si>
  <si>
    <t>離乳食</t>
    <rPh sb="0" eb="2">
      <t>リニュウ</t>
    </rPh>
    <rPh sb="2" eb="3">
      <t>ショク</t>
    </rPh>
    <phoneticPr fontId="4"/>
  </si>
  <si>
    <t>月齢</t>
    <rPh sb="0" eb="1">
      <t>ゲツ</t>
    </rPh>
    <rPh sb="1" eb="2">
      <t>レイ</t>
    </rPh>
    <phoneticPr fontId="4"/>
  </si>
  <si>
    <t>9～11ヶ月</t>
    <rPh sb="5" eb="6">
      <t>ゲツ</t>
    </rPh>
    <phoneticPr fontId="4"/>
  </si>
  <si>
    <t>7～8ヶ月</t>
    <rPh sb="4" eb="5">
      <t>ゲツ</t>
    </rPh>
    <phoneticPr fontId="4"/>
  </si>
  <si>
    <t>5～6ヶ月</t>
    <rPh sb="4" eb="5">
      <t>ゲツ</t>
    </rPh>
    <phoneticPr fontId="4"/>
  </si>
  <si>
    <t>乳・卵・小麦・落花生・そば・えび・かに</t>
    <phoneticPr fontId="4"/>
  </si>
  <si>
    <t>大きさ</t>
    <rPh sb="0" eb="1">
      <t>オオ</t>
    </rPh>
    <phoneticPr fontId="4"/>
  </si>
  <si>
    <t>5ｍｍ～1ｃｍ</t>
    <phoneticPr fontId="4"/>
  </si>
  <si>
    <t>みじん切り</t>
    <rPh sb="3" eb="4">
      <t>ギ</t>
    </rPh>
    <phoneticPr fontId="4"/>
  </si>
  <si>
    <t>すりつぶし</t>
    <phoneticPr fontId="4"/>
  </si>
  <si>
    <t>献立名</t>
    <rPh sb="0" eb="2">
      <t>コンダテ</t>
    </rPh>
    <rPh sb="2" eb="3">
      <t>メイ</t>
    </rPh>
    <phoneticPr fontId="4"/>
  </si>
  <si>
    <t>材料名</t>
    <rPh sb="0" eb="3">
      <t>ザイリョウメイ</t>
    </rPh>
    <phoneticPr fontId="4"/>
  </si>
  <si>
    <t>以上児分量</t>
    <rPh sb="0" eb="2">
      <t>イジョウ</t>
    </rPh>
    <rPh sb="2" eb="3">
      <t>ジ</t>
    </rPh>
    <rPh sb="3" eb="5">
      <t>ブンリョウ</t>
    </rPh>
    <phoneticPr fontId="4"/>
  </si>
  <si>
    <t>単位</t>
    <rPh sb="0" eb="2">
      <t>タンイ</t>
    </rPh>
    <phoneticPr fontId="4"/>
  </si>
  <si>
    <t>未満児分量</t>
    <rPh sb="0" eb="2">
      <t>ミマン</t>
    </rPh>
    <rPh sb="2" eb="3">
      <t>ジ</t>
    </rPh>
    <rPh sb="3" eb="5">
      <t>ブンリョウ</t>
    </rPh>
    <phoneticPr fontId="4"/>
  </si>
  <si>
    <t>総使用量</t>
    <rPh sb="0" eb="1">
      <t>ソウ</t>
    </rPh>
    <rPh sb="1" eb="4">
      <t>シヨウリョウ</t>
    </rPh>
    <phoneticPr fontId="4"/>
  </si>
  <si>
    <t>廃棄込量</t>
    <rPh sb="0" eb="2">
      <t>ハイキ</t>
    </rPh>
    <rPh sb="2" eb="3">
      <t>コミ</t>
    </rPh>
    <rPh sb="3" eb="4">
      <t>リョウ</t>
    </rPh>
    <phoneticPr fontId="4"/>
  </si>
  <si>
    <t>作り方</t>
    <rPh sb="0" eb="1">
      <t>ツク</t>
    </rPh>
    <rPh sb="2" eb="3">
      <t>カタ</t>
    </rPh>
    <phoneticPr fontId="4"/>
  </si>
  <si>
    <t>お手持ち調味料総使用</t>
    <rPh sb="1" eb="3">
      <t>テモ</t>
    </rPh>
    <rPh sb="4" eb="7">
      <t>チョウミリョウ</t>
    </rPh>
    <rPh sb="7" eb="8">
      <t>ソウ</t>
    </rPh>
    <rPh sb="8" eb="10">
      <t>シヨウ</t>
    </rPh>
    <phoneticPr fontId="4"/>
  </si>
  <si>
    <t>以上児分量
(g)</t>
    <rPh sb="0" eb="2">
      <t>イジョウ</t>
    </rPh>
    <rPh sb="2" eb="3">
      <t>ジ</t>
    </rPh>
    <rPh sb="3" eb="5">
      <t>ブンリョウ</t>
    </rPh>
    <phoneticPr fontId="4"/>
  </si>
  <si>
    <t>未満児分量
(g)</t>
    <rPh sb="0" eb="2">
      <t>ミマン</t>
    </rPh>
    <rPh sb="2" eb="3">
      <t>ジ</t>
    </rPh>
    <rPh sb="3" eb="5">
      <t>ブンリョウ</t>
    </rPh>
    <phoneticPr fontId="4"/>
  </si>
  <si>
    <t>材料</t>
    <rPh sb="0" eb="2">
      <t>ザイリョウ</t>
    </rPh>
    <phoneticPr fontId="4"/>
  </si>
  <si>
    <t>調味料</t>
    <rPh sb="0" eb="3">
      <t>チョウミリョウ</t>
    </rPh>
    <phoneticPr fontId="4"/>
  </si>
  <si>
    <t>材料名</t>
    <rPh sb="0" eb="2">
      <t>ザイリョウ</t>
    </rPh>
    <rPh sb="2" eb="3">
      <t>メイ</t>
    </rPh>
    <phoneticPr fontId="4"/>
  </si>
  <si>
    <t>分量</t>
    <rPh sb="0" eb="2">
      <t>ブンリョウ</t>
    </rPh>
    <phoneticPr fontId="4"/>
  </si>
  <si>
    <t>5月31日（水）配達/6月1日（木）食</t>
  </si>
  <si>
    <t>●あじさいライス</t>
  </si>
  <si>
    <t>きゅうり</t>
  </si>
  <si>
    <t>玉子</t>
  </si>
  <si>
    <t>1/8（卵黄）</t>
  </si>
  <si>
    <t>上白糖</t>
  </si>
  <si>
    <t>少々</t>
  </si>
  <si>
    <t>油</t>
  </si>
  <si>
    <t>ご飯</t>
  </si>
  <si>
    <t>桜でんぶ</t>
  </si>
  <si>
    <t>なし</t>
  </si>
  <si>
    <t>g</t>
  </si>
  <si>
    <t>バナメイムキエビ６１－７０</t>
  </si>
  <si>
    <t>えび</t>
  </si>
  <si>
    <t>卵</t>
  </si>
  <si>
    <t>ヶ</t>
  </si>
  <si>
    <t>砂糖</t>
  </si>
  <si>
    <t>塩</t>
  </si>
  <si>
    <t>ひとくちササミカツ</t>
  </si>
  <si>
    <t>鶏ささみ　1/2カット</t>
  </si>
  <si>
    <t>小麦粉</t>
  </si>
  <si>
    <t>水</t>
  </si>
  <si>
    <t>適量</t>
  </si>
  <si>
    <t>トマト</t>
  </si>
  <si>
    <t>小麦</t>
  </si>
  <si>
    <t>パン粉</t>
  </si>
  <si>
    <t>ウスターソース</t>
  </si>
  <si>
    <t>三色和え</t>
  </si>
  <si>
    <t xml:space="preserve">①野菜は食べやすい大きさに切り茹で冷まし、凍菜は茹で冷まします。
②調味料は煮立て冷まし、①を和えて下さい。
※加熱調理する際は中心部75℃で1分以上加熱したことを確認して下さい。
</t>
  </si>
  <si>
    <t>キャベツ</t>
  </si>
  <si>
    <t>人参</t>
  </si>
  <si>
    <t>出し汁</t>
  </si>
  <si>
    <t>醤油</t>
  </si>
  <si>
    <t>冷凍カーネルコーン</t>
  </si>
  <si>
    <t>だし汁</t>
  </si>
  <si>
    <t>正油</t>
  </si>
  <si>
    <t>フルーツ（キウイフルーツ）</t>
  </si>
  <si>
    <t>※原料のまま流水できれいに洗って下さい。</t>
  </si>
  <si>
    <t>キウイフルーツ</t>
  </si>
  <si>
    <t>昼</t>
  </si>
  <si>
    <t>牛乳</t>
  </si>
  <si>
    <t>乳</t>
  </si>
  <si>
    <t>cc</t>
  </si>
  <si>
    <t>本</t>
  </si>
  <si>
    <t>かゆ</t>
  </si>
  <si>
    <t>80～90</t>
  </si>
  <si>
    <t>50～80</t>
  </si>
  <si>
    <t>カットワカメ</t>
  </si>
  <si>
    <t>切</t>
  </si>
  <si>
    <t>生姜</t>
  </si>
  <si>
    <t>酒</t>
  </si>
  <si>
    <t>豚小間（ＩＱＦ）</t>
  </si>
  <si>
    <t>玉ねぎ</t>
  </si>
  <si>
    <t>小松菜</t>
  </si>
  <si>
    <t>バター</t>
  </si>
  <si>
    <t>コショウ</t>
  </si>
  <si>
    <t>みそ汁</t>
  </si>
  <si>
    <t xml:space="preserve">※加熱調理する際は中心部75℃で1分以上加熱したことを確認して下さい。
</t>
  </si>
  <si>
    <t>じゃが芋</t>
  </si>
  <si>
    <t>しめじ</t>
  </si>
  <si>
    <t>味噌</t>
  </si>
  <si>
    <t>フルーツ（グレープフルーツ）</t>
  </si>
  <si>
    <t>グレープフルーツ</t>
  </si>
  <si>
    <t>キッズ</t>
    <phoneticPr fontId="4"/>
  </si>
  <si>
    <t>乳・卵・小麦・落花生・そば・えび・かに</t>
    <phoneticPr fontId="4"/>
  </si>
  <si>
    <t>5ｍｍ～1ｃｍ</t>
    <phoneticPr fontId="4"/>
  </si>
  <si>
    <t>すりつぶし</t>
    <phoneticPr fontId="4"/>
  </si>
  <si>
    <t>6月1日（木）配達/6月2日（金）食</t>
  </si>
  <si>
    <t>青のり入り厚焼き玉子</t>
  </si>
  <si>
    <t>青のり</t>
  </si>
  <si>
    <t>豚肉と大根の甘辛煮</t>
  </si>
  <si>
    <t xml:space="preserve">①野菜は食べやすい大きさに切ります。
②熱した油で肉を炒めて、①・調味料を加えて煮て下さい。
※加熱調理する際は中心部75℃で1分以上加熱したことを確認して下さい。
</t>
  </si>
  <si>
    <t>大根</t>
  </si>
  <si>
    <t>みりん</t>
  </si>
  <si>
    <t>冷凍カット油揚げ</t>
  </si>
  <si>
    <t>フルーツ（バナナ）</t>
  </si>
  <si>
    <t>バナナ</t>
  </si>
  <si>
    <t>Ｐ</t>
  </si>
  <si>
    <t>中華味</t>
  </si>
  <si>
    <t>ごま油</t>
  </si>
  <si>
    <t>鶏モモ挽肉</t>
  </si>
  <si>
    <t>片栗粉</t>
  </si>
  <si>
    <t>丁</t>
  </si>
  <si>
    <t>冷凍グリンピース</t>
  </si>
  <si>
    <t>ごぼう</t>
  </si>
  <si>
    <t>白いりごま</t>
  </si>
  <si>
    <t>マヨネーズ</t>
  </si>
  <si>
    <t>卵・小麦</t>
  </si>
  <si>
    <t>すまし汁</t>
  </si>
  <si>
    <t>ソーメン</t>
  </si>
  <si>
    <t>小麦　※14</t>
  </si>
  <si>
    <t>長ねぎ</t>
  </si>
  <si>
    <t>にんにく</t>
  </si>
  <si>
    <t>かぼちゃ</t>
  </si>
  <si>
    <t>花ふ</t>
  </si>
  <si>
    <t>骨抜き助宗タラ３０</t>
  </si>
  <si>
    <t>フルーツ（オレンジ）</t>
  </si>
  <si>
    <t>ネーブル</t>
  </si>
  <si>
    <t>鉄分強化！ふりかけご飯</t>
  </si>
  <si>
    <t>白すりごま</t>
  </si>
  <si>
    <t>ひじき</t>
  </si>
  <si>
    <t>鶏もも小間</t>
  </si>
  <si>
    <t>充てん豆腐</t>
  </si>
  <si>
    <t>ツナフレーク缶</t>
  </si>
  <si>
    <t>酢</t>
  </si>
  <si>
    <t>白菜</t>
  </si>
  <si>
    <t>乳・小麦</t>
  </si>
  <si>
    <t>6月2日（金）配達/6月5日（月）食</t>
  </si>
  <si>
    <t>たっぷり野菜の中華うま煮丼</t>
  </si>
  <si>
    <t xml:space="preserve">①食べやすい大きさに切った肉に片栗粉をまぶします。
②白菜は一口大にザク切り、長ねぎは斜め切り、人参は細切り、きくらげは戻して硬い部分をとり細切りにします。
③ごま油で①・②を炒め合わせて、調味料を加えて煮、水溶き片栗粉でとろみをつけます。
④ごはんに、③を盛り付けて茹でた枝豆をちらして下さい。
※加熱調理する際は中心部75℃で1分以上加熱したことを確認して下さい。
</t>
  </si>
  <si>
    <t>きくらげ</t>
  </si>
  <si>
    <t>冷凍むき枝豆</t>
  </si>
  <si>
    <t>大豆の甘辛揚げ</t>
  </si>
  <si>
    <t xml:space="preserve">①さつま芋は1ｃｍ角のさいの目切り、ごぼうは半月切りして各々水にさらして、全ての材料に片栗粉をまぶします。
②①を熱した油で揚げる又は、多めの油で揚げ焼きします。
③油をきって、煮立てた調味料と和えて下さい。
※加熱調理する際は中心部75℃で1分以上加熱したことを確認して下さい。
</t>
  </si>
  <si>
    <t>冷凍国産大豆</t>
  </si>
  <si>
    <t>さつま芋</t>
  </si>
  <si>
    <t>枚</t>
  </si>
  <si>
    <t>骨抜き白糸タラ３０</t>
  </si>
  <si>
    <t>6月5日（月）配達/6月6日（火）食</t>
  </si>
  <si>
    <t>カラスカレイのムニエル</t>
  </si>
  <si>
    <t>骨抜きカラスカレイ３０</t>
  </si>
  <si>
    <t>カットトマト缶</t>
  </si>
  <si>
    <t>玉子と野菜のおかか炒め</t>
  </si>
  <si>
    <t xml:space="preserve">①玉ねぎは薄切り、人参は短冊切りします。
②熱したごま油で①を炒め、塩・コショウで調味し、溶きほぐした玉子を回し入れて火を通し、仕上げに正油・花かつおを加えて混ぜて下さい。
※加熱調理する際は中心部75℃で1分以上加熱したことを確認して下さい。
</t>
  </si>
  <si>
    <t>花かつおＰ</t>
  </si>
  <si>
    <t>万能ねぎ</t>
  </si>
  <si>
    <t>6月6日（火）配達/6月7日（水）食</t>
  </si>
  <si>
    <t>揚げ高野のそぼろあんかけ</t>
  </si>
  <si>
    <t xml:space="preserve">①高野豆腐は80℃の湯で戻し、絞って食べやすい大きさに切り、片栗粉をまぶして揚げます。
②玉ねぎはみじん切り、小松菜はザク切りして茹でます。
③だし汁で肉・玉ねぎをほぐしながら煮て、正油・酒・みりんで調味して水溶き片栗粉でとろみをつけます。
④①に③をかけて、仕上げに小松菜をトッピングして下さい。
※加熱調理する際は中心部75℃で1分以上加熱したことを確認して下さい。
</t>
  </si>
  <si>
    <t>高野豆腐</t>
  </si>
  <si>
    <t>切干大根煮</t>
  </si>
  <si>
    <t xml:space="preserve">①切干大根は水で戻してザク切りし、人参は細切りにします。
②熱した油で材料を炒めて、調味料を加えて煮て下さい。
※加熱調理する際は中心部75℃で1分以上加熱したことを確認して下さい。
</t>
  </si>
  <si>
    <t>切干大根</t>
  </si>
  <si>
    <t>もやし</t>
  </si>
  <si>
    <t>おいしい無調整豆乳</t>
  </si>
  <si>
    <t>鉄ふりかけ　穀物</t>
  </si>
  <si>
    <t>なし　※18</t>
  </si>
  <si>
    <t>6月7日（水）配達/6月8日（木）食</t>
  </si>
  <si>
    <t>スケソウタラの和風焼き</t>
  </si>
  <si>
    <t xml:space="preserve">①魚は水けをふき取り、おろし生姜・酒・正油に漬け込み小麦粉をまぶします。鉄板に油をひき、①を並べて180℃に熱したオーブンで10～15分焼く又はフライパンで両面焼きます。
②野菜は食べやすい大きさに切り茹で冷まし、
煮立て冷ました塩・酢・砂糖・正油・だし汁で和えて、魚に添えて下さい。
※加熱調理する際は中心部75℃で1分以上加熱したことを確認して下さい。
</t>
  </si>
  <si>
    <t>厚揚げとじゃが芋の煮物</t>
  </si>
  <si>
    <t>厚揚げ</t>
  </si>
  <si>
    <t>6月8日（木）配達/6月9日（金）食</t>
  </si>
  <si>
    <t>冷やしぶっかけうどん</t>
  </si>
  <si>
    <t>（干）うどん</t>
  </si>
  <si>
    <t>天かす　揚げ玉</t>
  </si>
  <si>
    <t>豚肉の野菜炒め</t>
  </si>
  <si>
    <t>①野菜は食べやすい大きさに切ります。
②熱した油で肉・①の順に炒め、調味料を加えて下さい。
※加熱調理する際は中心部75℃で1分以上加熱したことを確認して下さい。</t>
  </si>
  <si>
    <t>6月9日（金）配達/6月12日（月）食</t>
  </si>
  <si>
    <t>お豆とかぼちゃのグラタン風</t>
  </si>
  <si>
    <t xml:space="preserve">①バター・小麦粉を炒めて少々ずつ豆乳を注ぎのばして、ホワイトソースを作ります。
②かぼちゃは短冊切りして下茹で、玉ねぎは薄切りします。
③汁気をきったツナ・②・大豆・コーンを油で炒めて、塩・こしょうで調味します。
④ホワイトソースに③を加えて煮立たせ、天板に流します。
⑤パン粉をかけて、強火のオーブンで5分程度（焦げ目がつくぐらいまで）焼いて下さい。
※オーブンで焼かない場合は、④をお皿につぎ分けて、フライパンで炒ったパン粉（きつね色になるまで）をふっても提供してもよいでしょう。
※加熱調理する際は中心部75℃で1分以上加熱したことを確認して下さい。
</t>
  </si>
  <si>
    <t>ひじきのサラダ</t>
  </si>
  <si>
    <t xml:space="preserve">①水戻ししたひじき、細切りした野菜は各々茹で冷まします。
②煮立て冷ました調味料で、①を和えて下さい。
※加熱調理する際は中心部75℃で1分以上加熱したことを確認して下さい。
</t>
  </si>
  <si>
    <t>粉豆腐</t>
  </si>
  <si>
    <t>6月12日（月）配達/6月13日（火）食</t>
  </si>
  <si>
    <t>カレーライス</t>
  </si>
  <si>
    <t xml:space="preserve">①材料を食べやすい大きさに切ります。
②熱した油で肉・野菜を炒めて、水・牛乳を加えて煮ます。
③材料が柔らかくなったらルーを加えて煮込んで下さい。
※加熱調理する際は中心部75℃で1分以上加熱したことを確認して下さい。
</t>
  </si>
  <si>
    <t>ハウス　バーモントカレー甘口</t>
  </si>
  <si>
    <t>大根のごまマヨサラダ</t>
  </si>
  <si>
    <t xml:space="preserve">①野菜はせん切りして茹で冷まし、枝豆は茹で冷まします。
②調味料を煮立て冷まし、①・ごまを和えて下さい。
※加熱調理する際は中心部75℃で1分以上加熱したことを確認して下さい。
</t>
  </si>
  <si>
    <t>6月13日（火）配達/6月14日（水）食</t>
  </si>
  <si>
    <t>白糸タラのごま焼き</t>
  </si>
  <si>
    <t xml:space="preserve">①魚の水気をよくふき取って、正油・みりん・ごまに漬け込みます。
②フライパン（又はグリル）で①を焼きます。
③短冊切りして素焼きしたかぼちゃを魚に添えて下さい。
※加熱調理する際は中心部75℃で1分以上加熱したことを確認して下さい。
</t>
  </si>
  <si>
    <t>炒り粉豆腐</t>
  </si>
  <si>
    <t xml:space="preserve">①人参は細切り、しめじは石突きをとりほぐし、長ねぎは小口切りします。
②熱した油で①を炒め合わせ、調味料・粉豆腐を加えて汁気がなくなるまで炒めて、溶きほぐした玉子を回し入れて火を通します。
③仕上げに、茹でたグリンピースをちらして下さい。
※加熱調理する際は中心部75℃で1分以上加熱したことを確認して下さい。
</t>
  </si>
  <si>
    <t>6月14日（水）配達/6月15日（木）食</t>
  </si>
  <si>
    <t>●彩り手まり寿司</t>
  </si>
  <si>
    <t>①砂糖・塩・酢を煮立たせて寿司酢を作ります。
②ご飯に寿司酢を混ぜて寿司飯を作ります。
③輪切りしたきゅうり・食べやすい大きさに切ったエビは茹で冷まし、溶きほぐした玉子は塩を加えて、熱した油で炒り玉子を作ります。
④ラップの上に、エビ・炒り玉子・きゅうり・酢飯をのせて、丸く包んで下さい。
※一人二個を目安に作ってください。
※写真を参考に盛り付けて下さい。
※加熱調理する際は中心部75℃で1分以上加熱したことを確認して下さい。</t>
  </si>
  <si>
    <t>6月15日（木）配達/6月16日（金）食</t>
  </si>
  <si>
    <t>6月16日（金）配達/6月19日（月）食</t>
  </si>
  <si>
    <t>6月19日（月）配達/6月20日（火）食</t>
  </si>
  <si>
    <t>6月20日（火）配達/6月21日（水）食</t>
  </si>
  <si>
    <t>6月21日（水）配達/6月22日（木）食</t>
  </si>
  <si>
    <t>6月22日（木）配達/6月23日（金）食</t>
  </si>
  <si>
    <t>6月23日（金）配達/6月26日（月）食</t>
  </si>
  <si>
    <t>6月26日（月）配達/6月27日（火）食</t>
  </si>
  <si>
    <t>6月27日（火）配達/6月28日（水）食</t>
  </si>
  <si>
    <t>6月28日（水）配達/6月29日（木）食</t>
  </si>
  <si>
    <t>きゅうりのツナ和え</t>
  </si>
  <si>
    <t>※加熱調理する際は中心部75℃で1分以上加熱したことを確認して下さい。</t>
  </si>
  <si>
    <t>6月29日（木）配達/6月30日（金）食</t>
  </si>
  <si>
    <r>
      <t>①米は通常通り炊飯します。
②溶きほぐした玉子に塩・砂糖を混ぜ合わせて炒り玉子にし冷まします。
エビは食べやすい大きさに切って茹で冷まします。
きゅうりは斜め切りとサイコロ切りにして茹で冷まします。
③炊き上がったご飯に桜でんぶを混ぜ込み、平皿に丸く盛り付けます。エビ・炒り玉子・サイコロ切りのきゅうりを上に散らし、斜め切りのきゅうりを葉に見立てて飾っ</t>
    </r>
    <r>
      <rPr>
        <sz val="11"/>
        <rFont val="ＭＳ Ｐゴシック"/>
        <family val="3"/>
        <charset val="128"/>
      </rPr>
      <t>て下さい。
※写真を参照にして盛り付けて下さい。
※加熱調理する際は中心部75℃で1分以上加熱したことを確認して下さい。</t>
    </r>
    <r>
      <rPr>
        <sz val="12"/>
        <rFont val="ＭＳ Ｐゴシック"/>
        <family val="3"/>
        <charset val="128"/>
      </rPr>
      <t xml:space="preserve">
</t>
    </r>
    <phoneticPr fontId="3"/>
  </si>
  <si>
    <r>
      <t xml:space="preserve">①熱湯に通した厚揚げ・野菜は各々食べやすい大きさに切ります。
②出し汁・酒・砂糖・正油で材料を煮て、茹でたグリンピースをちらして下さい。
</t>
    </r>
    <r>
      <rPr>
        <sz val="11"/>
        <rFont val="ＭＳ Ｐゴシック"/>
        <family val="3"/>
        <charset val="128"/>
      </rPr>
      <t xml:space="preserve">※加熱調理する際は中心部75℃で1分以上加熱したことを確認して下さい。
</t>
    </r>
    <phoneticPr fontId="3"/>
  </si>
  <si>
    <r>
      <t xml:space="preserve">①麺は12分程茹でて冷水で洗います。
②つゆは出し汁・正油・酒・砂糖・みりんを煮立たせて冷まします。
③玉子は茹で冷まし食べやすい大きさに切ります。きゅうりはせん切りして茹で冷まし、トマトは茹でて食べやすい大きさに切り冷まします。
④麺を盛りつけてつゆを注ぎ、③・天かすを彩りよくのせて下さい。
</t>
    </r>
    <r>
      <rPr>
        <sz val="11"/>
        <rFont val="ＭＳ Ｐゴシック"/>
        <family val="3"/>
        <charset val="128"/>
      </rPr>
      <t>※加熱調理する際は中心部75℃で1分以上加熱したことを確認して下さい。</t>
    </r>
    <r>
      <rPr>
        <sz val="12"/>
        <rFont val="ＭＳ Ｐゴシック"/>
        <family val="3"/>
        <charset val="128"/>
      </rPr>
      <t xml:space="preserve">
</t>
    </r>
    <phoneticPr fontId="3"/>
  </si>
  <si>
    <r>
      <t xml:space="preserve">①野菜は食べやすい大きさに切り茹で冷まし、凍菜は茹で冷まします。
②調味料は煮立て冷まし、①を和えて下さい。
</t>
    </r>
    <r>
      <rPr>
        <sz val="11"/>
        <rFont val="ＭＳ Ｐゴシック"/>
        <family val="3"/>
        <charset val="128"/>
      </rPr>
      <t>※加熱調理する際は中心部75℃で1分以上加熱したことを確認して下さい。</t>
    </r>
    <phoneticPr fontId="3"/>
  </si>
  <si>
    <r>
      <t xml:space="preserve">①さつま芋は1ｃｍ角のさいの目切り、ごぼうは半月切りして各々水にさらして、全ての材料に片栗粉をまぶします。
②①を熱した油で揚げる又は、多めの油で揚げ焼きします。
③油をきって、煮立てた調味料と和えて下さい。
</t>
    </r>
    <r>
      <rPr>
        <sz val="11"/>
        <rFont val="ＭＳ Ｐゴシック"/>
        <family val="3"/>
        <charset val="128"/>
      </rPr>
      <t xml:space="preserve">※加熱調理する際は中心部75℃で1分以上加熱したことを確認して下さい。
</t>
    </r>
    <phoneticPr fontId="3"/>
  </si>
  <si>
    <r>
      <t xml:space="preserve">①魚は水気をよくふき取り、酒をふり、小麦粉をまぶします。
②天板に油をひき、①を並べて180～200度のオーブンで15分焼く、又はフライパンで両面焼きます。
③溶かしバターをかけてさらに焼きます。
④熱した油でみじん切りしたにんにくを炒めて、トマト缶を加えてつぶしながら煮詰めて、塩・砂糖で調味します。
⑤魚に④のソースをかけて下さい。
</t>
    </r>
    <r>
      <rPr>
        <b/>
        <sz val="12"/>
        <rFont val="ＭＳ Ｐゴシック"/>
        <family val="3"/>
        <charset val="128"/>
      </rPr>
      <t>※にんにくの量は施設で調節してください。</t>
    </r>
    <r>
      <rPr>
        <sz val="12"/>
        <rFont val="ＭＳ Ｐゴシック"/>
        <family val="3"/>
        <charset val="128"/>
      </rPr>
      <t xml:space="preserve">
</t>
    </r>
    <r>
      <rPr>
        <sz val="11"/>
        <rFont val="ＭＳ Ｐゴシック"/>
        <family val="3"/>
        <charset val="128"/>
      </rPr>
      <t xml:space="preserve">※加熱調理する際は中心部75℃で1分以上加熱したことを確認して下さい。
</t>
    </r>
    <phoneticPr fontId="3"/>
  </si>
  <si>
    <r>
      <t xml:space="preserve">①高野豆腐は80℃の湯で戻し、絞って食べやすい大きさに切り、片栗粉をまぶして揚げます。
②玉ねぎはみじん切り、小松菜はザク切りして茹でます。
③だし汁で肉・玉ねぎをほぐしながら煮て、正油・酒・みりんで調味して水溶き片栗粉でとろみをつけます。
④①に③をかけて、仕上げに小松菜をトッピングして下さい。
</t>
    </r>
    <r>
      <rPr>
        <sz val="11"/>
        <rFont val="ＭＳ Ｐゴシック"/>
        <family val="3"/>
        <charset val="128"/>
      </rPr>
      <t xml:space="preserve">※加熱調理する際は中心部75℃で1分以上加熱したことを確認して下さい。
</t>
    </r>
    <phoneticPr fontId="3"/>
  </si>
  <si>
    <r>
      <t xml:space="preserve">①バター・小麦粉を炒めて少々ずつ豆乳を注ぎのばして、ホワイトソースを作ります。
②かぼちゃは短冊切りして下茹で、玉ねぎは薄切りします。
③汁気をきったツナ・②・大豆・コーンを油で炒めて、塩・こしょうで調味します。
④ホワイトソースに③を加えて煮立たせ、天板に流します。
⑤パン粉をかけて、強火のオーブンで5分程度（焦げ目がつくぐらいまで）焼いて下さい。
※オーブンで焼かない場合は、④をお皿につぎ分けて、フライパンで炒ったパン粉（きつね色になるまで）をふっても提供してもよいでしょう。
</t>
    </r>
    <r>
      <rPr>
        <sz val="11"/>
        <rFont val="ＭＳ Ｐゴシック"/>
        <family val="3"/>
        <charset val="128"/>
      </rPr>
      <t xml:space="preserve">※加熱調理する際は中心部75℃で1分以上加熱したことを確認して下さい。
</t>
    </r>
    <phoneticPr fontId="3"/>
  </si>
  <si>
    <r>
      <t xml:space="preserve">①魚の水気をよくふき取って、正油・みりん・ごまに漬け込みます。
②フライパン（又はグリル）で①を焼きます。
③短冊切りして素焼きしたかぼちゃを魚に添えて下さい。
</t>
    </r>
    <r>
      <rPr>
        <sz val="11"/>
        <rFont val="ＭＳ Ｐゴシック"/>
        <family val="3"/>
        <charset val="128"/>
      </rPr>
      <t xml:space="preserve">※加熱調理する際は中心部75℃で1分以上加熱したことを確認して下さい。
</t>
    </r>
    <phoneticPr fontId="3"/>
  </si>
  <si>
    <r>
      <t xml:space="preserve">①きゅうりは小口切りして茹で冷まし、コーンも茹で冷まします。
②調味料は煮立て冷まし、①・汁気をきったツナ・ごまを和えて下さい。
</t>
    </r>
    <r>
      <rPr>
        <sz val="11"/>
        <rFont val="ＭＳ Ｐゴシック"/>
        <family val="3"/>
        <charset val="128"/>
      </rPr>
      <t xml:space="preserve">※加熱調理する際は中心部75℃で1分以上加熱したことを確認して下さい。
</t>
    </r>
    <phoneticPr fontId="3"/>
  </si>
  <si>
    <t>鶏ささみと野菜の玉子とじ</t>
    <rPh sb="0" eb="1">
      <t>トリ</t>
    </rPh>
    <rPh sb="5" eb="7">
      <t>ヤサイ</t>
    </rPh>
    <rPh sb="8" eb="10">
      <t>タマゴ</t>
    </rPh>
    <phoneticPr fontId="4"/>
  </si>
  <si>
    <t>鶏ささみ</t>
  </si>
  <si>
    <t>1/8</t>
    <phoneticPr fontId="4"/>
  </si>
  <si>
    <t>1/8（卵黄）</t>
    <phoneticPr fontId="4"/>
  </si>
  <si>
    <t>だし汁</t>
    <rPh sb="2" eb="3">
      <t>ジル</t>
    </rPh>
    <phoneticPr fontId="4"/>
  </si>
  <si>
    <t>正油</t>
    <rPh sb="0" eb="1">
      <t>ショウ</t>
    </rPh>
    <rPh sb="1" eb="2">
      <t>ユ</t>
    </rPh>
    <phoneticPr fontId="4"/>
  </si>
  <si>
    <t>砂糖</t>
    <rPh sb="0" eb="2">
      <t>サトウ</t>
    </rPh>
    <phoneticPr fontId="4"/>
  </si>
  <si>
    <t>ころころサラダ</t>
    <phoneticPr fontId="4"/>
  </si>
  <si>
    <t>1/10</t>
    <phoneticPr fontId="4"/>
  </si>
  <si>
    <t>野菜と玉子のふわふわ煮</t>
    <rPh sb="0" eb="2">
      <t>ヤサイ</t>
    </rPh>
    <rPh sb="3" eb="5">
      <t>タマゴ</t>
    </rPh>
    <rPh sb="10" eb="11">
      <t>ニ</t>
    </rPh>
    <phoneticPr fontId="4"/>
  </si>
  <si>
    <t>豚肉と大根のとろとろ煮</t>
    <rPh sb="0" eb="2">
      <t>ブタニク</t>
    </rPh>
    <rPh sb="3" eb="5">
      <t>ダイコン</t>
    </rPh>
    <rPh sb="10" eb="11">
      <t>ニ</t>
    </rPh>
    <phoneticPr fontId="4"/>
  </si>
  <si>
    <t>スティック野菜</t>
    <rPh sb="5" eb="7">
      <t>ヤサイ</t>
    </rPh>
    <phoneticPr fontId="4"/>
  </si>
  <si>
    <t>1/8</t>
    <phoneticPr fontId="4"/>
  </si>
  <si>
    <t>1/8（卵黄）</t>
    <phoneticPr fontId="4"/>
  </si>
  <si>
    <t>鶏肉と野菜のくたくた煮</t>
    <rPh sb="0" eb="2">
      <t>トリニク</t>
    </rPh>
    <rPh sb="3" eb="5">
      <t>ヤサイ</t>
    </rPh>
    <rPh sb="10" eb="11">
      <t>ニ</t>
    </rPh>
    <phoneticPr fontId="4"/>
  </si>
  <si>
    <t>大豆のころころサラダ</t>
    <rPh sb="0" eb="2">
      <t>ダイズ</t>
    </rPh>
    <phoneticPr fontId="4"/>
  </si>
  <si>
    <t>白糸タラとかぼちゃの</t>
    <rPh sb="0" eb="2">
      <t>シロイト</t>
    </rPh>
    <phoneticPr fontId="4"/>
  </si>
  <si>
    <t>カラスカレイのトマト煮</t>
    <rPh sb="10" eb="11">
      <t>ニ</t>
    </rPh>
    <phoneticPr fontId="4"/>
  </si>
  <si>
    <t>水</t>
    <rPh sb="0" eb="1">
      <t>ミズ</t>
    </rPh>
    <phoneticPr fontId="4"/>
  </si>
  <si>
    <t>適量</t>
    <phoneticPr fontId="4"/>
  </si>
  <si>
    <t>少々</t>
    <phoneticPr fontId="4"/>
  </si>
  <si>
    <t>1/8</t>
    <phoneticPr fontId="4"/>
  </si>
  <si>
    <t>1/8（卵黄）</t>
    <phoneticPr fontId="4"/>
  </si>
  <si>
    <t>高野豆腐と野菜の</t>
    <rPh sb="0" eb="2">
      <t>コウヤ</t>
    </rPh>
    <rPh sb="2" eb="4">
      <t>トウフ</t>
    </rPh>
    <rPh sb="5" eb="7">
      <t>ヤサイ</t>
    </rPh>
    <phoneticPr fontId="4"/>
  </si>
  <si>
    <t>1/6</t>
    <phoneticPr fontId="4"/>
  </si>
  <si>
    <t>　　　　ことこと煮</t>
    <rPh sb="8" eb="9">
      <t>ニ</t>
    </rPh>
    <phoneticPr fontId="4"/>
  </si>
  <si>
    <t>スケソウタラと野菜の</t>
    <rPh sb="7" eb="9">
      <t>ヤサイ</t>
    </rPh>
    <phoneticPr fontId="4"/>
  </si>
  <si>
    <t>　　　　　　くたくた煮</t>
    <rPh sb="10" eb="11">
      <t>ニ</t>
    </rPh>
    <phoneticPr fontId="4"/>
  </si>
  <si>
    <t>マッシュポテト</t>
    <phoneticPr fontId="4"/>
  </si>
  <si>
    <t>1/8</t>
    <phoneticPr fontId="4"/>
  </si>
  <si>
    <t>1/8（卵黄）</t>
    <phoneticPr fontId="4"/>
  </si>
  <si>
    <t>豚肉と野菜のミルク煮</t>
    <rPh sb="0" eb="2">
      <t>ブタニク</t>
    </rPh>
    <rPh sb="3" eb="5">
      <t>ヤサイ</t>
    </rPh>
    <rPh sb="9" eb="10">
      <t>ニ</t>
    </rPh>
    <phoneticPr fontId="4"/>
  </si>
  <si>
    <t>ころころサラダ</t>
    <phoneticPr fontId="4"/>
  </si>
  <si>
    <t>　　　　とろとろ煮</t>
    <rPh sb="8" eb="9">
      <t>ニ</t>
    </rPh>
    <phoneticPr fontId="4"/>
  </si>
  <si>
    <t>小松菜</t>
    <rPh sb="0" eb="3">
      <t>コマツナ</t>
    </rPh>
    <phoneticPr fontId="3"/>
  </si>
  <si>
    <t>バナナ</t>
    <phoneticPr fontId="3"/>
  </si>
  <si>
    <t>フルーツ（バナナ）</t>
    <phoneticPr fontId="3"/>
  </si>
  <si>
    <t>1/8</t>
    <phoneticPr fontId="3"/>
  </si>
  <si>
    <t>すまし汁</t>
    <phoneticPr fontId="3"/>
  </si>
  <si>
    <t>醤油</t>
    <rPh sb="0" eb="2">
      <t>ショウユ</t>
    </rPh>
    <phoneticPr fontId="3"/>
  </si>
  <si>
    <t>くたくたうどんの玉子煮</t>
    <rPh sb="8" eb="10">
      <t>タマゴ</t>
    </rPh>
    <rPh sb="10" eb="11">
      <t>ニ</t>
    </rPh>
    <phoneticPr fontId="3"/>
  </si>
  <si>
    <t>ころころサラダ</t>
    <phoneticPr fontId="3"/>
  </si>
  <si>
    <t>豚肉と野菜のトマト煮</t>
    <rPh sb="0" eb="1">
      <t>ブタ</t>
    </rPh>
    <rPh sb="1" eb="2">
      <t>ニク</t>
    </rPh>
    <rPh sb="3" eb="5">
      <t>ヤサイ</t>
    </rPh>
    <rPh sb="9" eb="10">
      <t>ニ</t>
    </rPh>
    <phoneticPr fontId="3"/>
  </si>
  <si>
    <t>水</t>
    <phoneticPr fontId="3"/>
  </si>
  <si>
    <t>適量</t>
    <phoneticPr fontId="3"/>
  </si>
  <si>
    <t>精製塩</t>
    <rPh sb="0" eb="2">
      <t>セイセイ</t>
    </rPh>
    <rPh sb="2" eb="3">
      <t>エン</t>
    </rPh>
    <phoneticPr fontId="3"/>
  </si>
  <si>
    <t>少々</t>
    <phoneticPr fontId="3"/>
  </si>
  <si>
    <t>精製塩</t>
    <rPh sb="0" eb="2">
      <t>セイセイ</t>
    </rPh>
    <rPh sb="2" eb="3">
      <t>エン</t>
    </rPh>
    <phoneticPr fontId="4"/>
  </si>
  <si>
    <t>鶏ささみと野菜の玉子とじ</t>
    <rPh sb="0" eb="1">
      <t>トリ</t>
    </rPh>
    <rPh sb="5" eb="7">
      <t>ヤサイ</t>
    </rPh>
    <rPh sb="8" eb="10">
      <t>タマゴ</t>
    </rPh>
    <phoneticPr fontId="3"/>
  </si>
  <si>
    <t>1/8</t>
    <phoneticPr fontId="3"/>
  </si>
  <si>
    <t>ころころサラダ</t>
    <phoneticPr fontId="3"/>
  </si>
  <si>
    <t>冷凍カーネルコーン</t>
    <rPh sb="0" eb="2">
      <t>レイトウ</t>
    </rPh>
    <phoneticPr fontId="3"/>
  </si>
  <si>
    <t>大豆とかぼちゃの豆乳煮</t>
    <rPh sb="0" eb="2">
      <t>ダイズ</t>
    </rPh>
    <rPh sb="8" eb="10">
      <t>トウニュウ</t>
    </rPh>
    <rPh sb="10" eb="11">
      <t>ニ</t>
    </rPh>
    <phoneticPr fontId="4"/>
  </si>
  <si>
    <t>ころころサラダ</t>
    <phoneticPr fontId="3"/>
  </si>
  <si>
    <t>☆イベント献立☆</t>
    <rPh sb="5" eb="7">
      <t>コンダテ</t>
    </rPh>
    <phoneticPr fontId="3"/>
  </si>
  <si>
    <t xml:space="preserve">①肉は一口大にそぎ切り、小麦粉・水溶き小麦粉・パン粉をつけて揚げます。
②茹でてくし形に切ったトマトは冷まして添え、お好みでソースを付けてお召し上がり下さい。
※加熱調理する際は中心部75℃で1分以上加熱したことを確認して下さい。
</t>
    <phoneticPr fontId="3"/>
  </si>
  <si>
    <t>①肉は一口大にそぎ切り、小麦粉・水溶き小麦粉・パン粉をつけて揚げます。
②茹でて食べやすい大きさに切ったトマトは冷まして添え、お好みでソースを付けてお召し上がり下さい。
※加熱調理する際は中心部75℃で1分以上加熱したことを確認して下さい。</t>
    <phoneticPr fontId="3"/>
  </si>
  <si>
    <t xml:space="preserve">①玉ねぎはみじん切りにします。
②①を炒め冷まし、砂糖・塩・酒・正油・出し汁・溶き玉子・青のりを混ぜ合わせて加え、半熟状になるまで炒めます。
③油を塗った天板等に流し入れ、150～160℃で15～20分程度焼きます。
④食べやすい大きさに切った人参は、砂糖・水で甘煮にして、玉子焼きに添えて下さい。
※フライパンで厚焼玉子にしてもよいでしょう。
※加熱調理する際は中心部75℃で1分以上加熱したことを確認して下さい。
</t>
    <rPh sb="48" eb="49">
      <t>マ</t>
    </rPh>
    <rPh sb="50" eb="51">
      <t>ア</t>
    </rPh>
    <phoneticPr fontId="3"/>
  </si>
  <si>
    <r>
      <t xml:space="preserve">①魚は水気をよくふき取り、酒をふり、小麦粉をまぶします。
②天板に油をひき、①を並べて180～200度のオーブンで15分焼く、又はフライパンで両面焼きます。
③溶かしバターをかけてさらに焼きます。
④熱した油でみじん切りしたにんにくを炒めて、トマト缶を加えてつぶしながら煮詰めて、塩・砂糖で調味します。
⑤魚に④のソースをかけて下さい。
</t>
    </r>
    <r>
      <rPr>
        <b/>
        <sz val="12"/>
        <rFont val="ＭＳ Ｐゴシック"/>
        <family val="3"/>
        <charset val="128"/>
      </rPr>
      <t>※にんにくの量は施設で調節してください。</t>
    </r>
    <r>
      <rPr>
        <sz val="12"/>
        <rFont val="ＭＳ Ｐゴシック"/>
        <family val="3"/>
        <charset val="128"/>
      </rPr>
      <t xml:space="preserve">
※加熱調理する際は中心部75℃で1分以上加熱したことを確認して下さい。
</t>
    </r>
    <phoneticPr fontId="3"/>
  </si>
  <si>
    <t>キッズ</t>
    <phoneticPr fontId="4"/>
  </si>
  <si>
    <t>昼食</t>
    <rPh sb="0" eb="2">
      <t>チュウショク</t>
    </rPh>
    <phoneticPr fontId="4"/>
  </si>
  <si>
    <t>３色食品群</t>
    <rPh sb="1" eb="2">
      <t>ショク</t>
    </rPh>
    <rPh sb="2" eb="5">
      <t>ショクヒングン</t>
    </rPh>
    <phoneticPr fontId="4"/>
  </si>
  <si>
    <t>3～5歳栄養価</t>
    <rPh sb="3" eb="4">
      <t>サイ</t>
    </rPh>
    <rPh sb="4" eb="7">
      <t>エイヨウカ</t>
    </rPh>
    <phoneticPr fontId="4"/>
  </si>
  <si>
    <t>エネルギー</t>
    <phoneticPr fontId="4"/>
  </si>
  <si>
    <t>1～2歳栄養価</t>
    <rPh sb="3" eb="4">
      <t>サイ</t>
    </rPh>
    <rPh sb="4" eb="7">
      <t>エイヨウカ</t>
    </rPh>
    <phoneticPr fontId="4"/>
  </si>
  <si>
    <t>熱や力になるもの</t>
    <rPh sb="0" eb="1">
      <t>ネツ</t>
    </rPh>
    <rPh sb="2" eb="3">
      <t>チカラ</t>
    </rPh>
    <phoneticPr fontId="4"/>
  </si>
  <si>
    <t>血や肉や骨に           なるもの</t>
    <rPh sb="0" eb="1">
      <t>チ</t>
    </rPh>
    <rPh sb="2" eb="3">
      <t>ニク</t>
    </rPh>
    <rPh sb="4" eb="5">
      <t>ホネ</t>
    </rPh>
    <phoneticPr fontId="4"/>
  </si>
  <si>
    <t>体の調子を              整えるもの</t>
    <rPh sb="0" eb="1">
      <t>カラダ</t>
    </rPh>
    <rPh sb="2" eb="4">
      <t>チョウシ</t>
    </rPh>
    <rPh sb="19" eb="20">
      <t>トトノ</t>
    </rPh>
    <phoneticPr fontId="4"/>
  </si>
  <si>
    <r>
      <t xml:space="preserve">アレルギー
</t>
    </r>
    <r>
      <rPr>
        <sz val="5"/>
        <rFont val="ＭＳ Ｐ明朝"/>
        <family val="1"/>
        <charset val="128"/>
      </rPr>
      <t>（乳・卵・小麦・落花生・そば・えび・かに）</t>
    </r>
    <rPh sb="7" eb="8">
      <t>ニュウ</t>
    </rPh>
    <rPh sb="9" eb="10">
      <t>タマゴ</t>
    </rPh>
    <rPh sb="11" eb="13">
      <t>コムギ</t>
    </rPh>
    <rPh sb="14" eb="17">
      <t>ラッカセイ</t>
    </rPh>
    <phoneticPr fontId="4"/>
  </si>
  <si>
    <t>たんぱく質</t>
    <rPh sb="4" eb="5">
      <t>シツ</t>
    </rPh>
    <phoneticPr fontId="4"/>
  </si>
  <si>
    <t>脂質</t>
    <rPh sb="0" eb="2">
      <t>シシツ</t>
    </rPh>
    <phoneticPr fontId="4"/>
  </si>
  <si>
    <t>炭水化物</t>
    <rPh sb="0" eb="4">
      <t>タンスイカブツ</t>
    </rPh>
    <phoneticPr fontId="4"/>
  </si>
  <si>
    <t>塩分</t>
    <rPh sb="0" eb="2">
      <t>エンブン</t>
    </rPh>
    <phoneticPr fontId="4"/>
  </si>
  <si>
    <t>1　　　　　　　　　　　　　　　　　　　　　　　　　　　　　　　　　　　　　　　　　　　　　　　　　　　　　　　　　　　　　　　　　　　　　　　　　　　　　　　　　　　　　　　　　　　　木</t>
    <rPh sb="93" eb="94">
      <t>モク</t>
    </rPh>
    <phoneticPr fontId="4"/>
  </si>
  <si>
    <t>イベント献立</t>
    <rPh sb="4" eb="6">
      <t>コンダテ</t>
    </rPh>
    <phoneticPr fontId="4"/>
  </si>
  <si>
    <t>バターロール・ご飯・砂糖・油・小麦粉・パン粉</t>
  </si>
  <si>
    <t>牛乳・ウインナー・桜でんぶ・エビ・玉子・鶏肉</t>
  </si>
  <si>
    <t>レタス・きゅうり・トマト・キャベツ・コーン・人参・キウイフルーツ</t>
  </si>
  <si>
    <t>乳・お問合せ下さい・小麦・えび・卵</t>
  </si>
  <si>
    <t>kcal</t>
    <phoneticPr fontId="4"/>
  </si>
  <si>
    <t>金</t>
  </si>
  <si>
    <t>ご飯・ごま油・油・砂糖</t>
    <phoneticPr fontId="4"/>
  </si>
  <si>
    <t>牛乳・素干しエビ・鉄強化チーズ・玉子・豚肉・油揚げ</t>
    <phoneticPr fontId="4"/>
  </si>
  <si>
    <t>しめじ・人参・玉ねぎ・青のり・大根・小松菜・バナナ</t>
    <phoneticPr fontId="4"/>
  </si>
  <si>
    <t>乳・えび　※35・小麦・卵</t>
    <phoneticPr fontId="4"/>
  </si>
  <si>
    <t>牛乳</t>
    <phoneticPr fontId="4"/>
  </si>
  <si>
    <t>ｇ</t>
    <phoneticPr fontId="4"/>
  </si>
  <si>
    <t>蒸しパン</t>
    <rPh sb="0" eb="1">
      <t>ム</t>
    </rPh>
    <phoneticPr fontId="3"/>
  </si>
  <si>
    <t>クッキー</t>
    <phoneticPr fontId="3"/>
  </si>
  <si>
    <t>あじさいライス</t>
    <phoneticPr fontId="4"/>
  </si>
  <si>
    <t>ご飯・みそ汁</t>
  </si>
  <si>
    <t>せんべい</t>
    <phoneticPr fontId="3"/>
  </si>
  <si>
    <t>せんべい</t>
    <phoneticPr fontId="3"/>
  </si>
  <si>
    <t>kcal</t>
  </si>
  <si>
    <t>土</t>
  </si>
  <si>
    <t>ポークソテー　ＢＢＱソース</t>
  </si>
  <si>
    <t>砂糖・イチゴジャム・ご飯・油・バター・花ふ</t>
    <phoneticPr fontId="4"/>
  </si>
  <si>
    <t>牛乳・玉子・納豆・豚肉</t>
    <phoneticPr fontId="4"/>
  </si>
  <si>
    <t>玉ねぎ・にんにく・人参・グリーンアスパラ・かぼちゃ・水菜</t>
  </si>
  <si>
    <t>乳・卵・小麦</t>
    <phoneticPr fontId="4"/>
  </si>
  <si>
    <t>ｇ</t>
    <phoneticPr fontId="4"/>
  </si>
  <si>
    <t>鈴カステラ</t>
    <rPh sb="0" eb="1">
      <t>スズ</t>
    </rPh>
    <phoneticPr fontId="3"/>
  </si>
  <si>
    <t>かぼちゃの甘煮</t>
  </si>
  <si>
    <t>クラッカー</t>
    <phoneticPr fontId="3"/>
  </si>
  <si>
    <t>納豆ごはん・すまし汁</t>
  </si>
  <si>
    <t>g</t>
    <phoneticPr fontId="4"/>
  </si>
  <si>
    <t>砂糖・イチゴジャム・ご飯・油・バター・花ふ</t>
    <phoneticPr fontId="4"/>
  </si>
  <si>
    <t>牛乳・玉子・納豆・豚肉</t>
    <phoneticPr fontId="4"/>
  </si>
  <si>
    <t>乳・卵・小麦</t>
    <phoneticPr fontId="4"/>
  </si>
  <si>
    <t>kcal</t>
    <phoneticPr fontId="4"/>
  </si>
  <si>
    <t>日</t>
  </si>
  <si>
    <t>秋鮭の漬け焼き</t>
  </si>
  <si>
    <t>小麦粉・片栗粉・油・ご飯・じゃが芋・ごま・砂糖・マヨネーズ</t>
    <phoneticPr fontId="4"/>
  </si>
  <si>
    <t>牛乳・素干しエビ・秋鮭・玉子・ヨーグルト</t>
    <phoneticPr fontId="4"/>
  </si>
  <si>
    <t>ひじき・玉ねぎ・小松菜・きゅうり・人参・キャベツ・しめじ</t>
    <phoneticPr fontId="4"/>
  </si>
  <si>
    <t>乳・えび　※35・小麦・小麦　※18・卵</t>
    <phoneticPr fontId="4"/>
  </si>
  <si>
    <t>玉子サラダ</t>
  </si>
  <si>
    <t>鉄分強化！ふりかけご飯・みそ汁</t>
  </si>
  <si>
    <t>ヨーグルト</t>
  </si>
  <si>
    <t>月</t>
  </si>
  <si>
    <t>じゃが芋・片栗粉・油・砂糖・マヨネーズ・ご飯・ごま油・さつま芋</t>
    <phoneticPr fontId="4"/>
  </si>
  <si>
    <t>牛乳・チーズ・鶏肉・大豆・油揚げ</t>
    <phoneticPr fontId="4"/>
  </si>
  <si>
    <t>青のり・大根・人参・白菜・長ねぎ・きくらげ・枝豆・ごぼう・ワカメ・オレンジ</t>
    <phoneticPr fontId="4"/>
  </si>
  <si>
    <t>乳・小麦・卵</t>
    <phoneticPr fontId="4"/>
  </si>
  <si>
    <t>牛乳</t>
    <phoneticPr fontId="4"/>
  </si>
  <si>
    <t>チーズ入りカップケーキ</t>
    <rPh sb="3" eb="4">
      <t>イ</t>
    </rPh>
    <phoneticPr fontId="3"/>
  </si>
  <si>
    <t>火</t>
  </si>
  <si>
    <t>鉄カルウエハース・ご飯・小麦粉・油・バター・砂糖・ごま油</t>
    <phoneticPr fontId="4"/>
  </si>
  <si>
    <t>牛乳・カラスカレイ・玉子・花かつお・豆腐</t>
    <phoneticPr fontId="4"/>
  </si>
  <si>
    <t>オレンジジュース・寒天・カットトマト缶・にんにく・玉ねぎ・人参・万能ねぎ・グレープフルーツ</t>
    <phoneticPr fontId="4"/>
  </si>
  <si>
    <t>チャーハン</t>
    <phoneticPr fontId="3"/>
  </si>
  <si>
    <t>ホットケーキミックス・砂糖・ご飯・片栗粉・油・花ふ</t>
    <phoneticPr fontId="4"/>
  </si>
  <si>
    <t>牛乳・無調整豆乳・高野豆腐・鶏肉・油揚げ</t>
    <phoneticPr fontId="4"/>
  </si>
  <si>
    <t>人参・玉ねぎ・小松菜・切干大根・もやし</t>
    <phoneticPr fontId="4"/>
  </si>
  <si>
    <t>乳・小麦　※3・小麦</t>
    <phoneticPr fontId="4"/>
  </si>
  <si>
    <t>マカロニきなこ</t>
    <phoneticPr fontId="3"/>
  </si>
  <si>
    <t>そうめん</t>
    <phoneticPr fontId="3"/>
  </si>
  <si>
    <t>木</t>
  </si>
  <si>
    <t>ご飯・砂糖・小麦粉・油・じゃが芋</t>
    <phoneticPr fontId="4"/>
  </si>
  <si>
    <t>牛乳・ちりめん干し・納豆・スケソウタラ・厚揚げ</t>
    <phoneticPr fontId="4"/>
  </si>
  <si>
    <t>のり・生姜・大根・人参・グリンピース・ワカメ・長ねぎ・オレンジ</t>
    <phoneticPr fontId="4"/>
  </si>
  <si>
    <t>乳・なし　※15・小麦</t>
    <phoneticPr fontId="4"/>
  </si>
  <si>
    <t>ジャムサンド</t>
    <phoneticPr fontId="3"/>
  </si>
  <si>
    <t>ご飯・すまし汁</t>
  </si>
  <si>
    <t>さつま芋・片栗粉・ごま・砂糖・うどん・天かす・油</t>
    <phoneticPr fontId="4"/>
  </si>
  <si>
    <t>牛乳・きな粉・玉子・豚肉</t>
    <phoneticPr fontId="4"/>
  </si>
  <si>
    <t>きゅうり・トマト・もやし・人参・バナナ</t>
  </si>
  <si>
    <t>乳・小麦　※14・卵・小麦</t>
    <phoneticPr fontId="4"/>
  </si>
  <si>
    <t>パイ</t>
    <phoneticPr fontId="3"/>
  </si>
  <si>
    <t>鶏ささみのくずたたき</t>
  </si>
  <si>
    <t>油・ごま・ご飯・片栗粉・砂糖・ごま油</t>
    <phoneticPr fontId="4"/>
  </si>
  <si>
    <t>牛乳・チーズ・鶏肉・ツナフレーク缶・豆腐</t>
    <phoneticPr fontId="4"/>
  </si>
  <si>
    <t>人参・ごぼう・キャベツ・パプリカ赤・大根・インゲン・ワカメ</t>
    <phoneticPr fontId="4"/>
  </si>
  <si>
    <t>乳・小麦</t>
    <phoneticPr fontId="4"/>
  </si>
  <si>
    <t>ウエハース</t>
    <phoneticPr fontId="3"/>
  </si>
  <si>
    <t>大根のツナ煮</t>
  </si>
  <si>
    <t>黄金カレイのごま煮</t>
  </si>
  <si>
    <t>ツイストマカロニ・砂糖・カルソフトクッキー・ご飯・ごま・片栗粉・油・さつま芋・花ふ</t>
    <phoneticPr fontId="4"/>
  </si>
  <si>
    <t>牛乳・きな粉・カレイ・鶏レバー・ヨーグルト</t>
    <phoneticPr fontId="4"/>
  </si>
  <si>
    <t>人参・水菜・玉ねぎ・ピーマン</t>
  </si>
  <si>
    <t>鶏レバーのケチャップ炒め</t>
  </si>
  <si>
    <t>天かす・小麦粉・油・マヨネーズ・ご飯・バター・パン粉・砂糖・ソーメン</t>
    <phoneticPr fontId="4"/>
  </si>
  <si>
    <t>牛乳・豚肉・粉豆腐・花かつお・ツナフレーク缶・大豆・無調整豆乳</t>
    <phoneticPr fontId="4"/>
  </si>
  <si>
    <t>キャベツ・青のり・かぼちゃ・玉ねぎ・コーン・ひじき・ごぼう・きゅうり・人参・長ねぎ</t>
    <phoneticPr fontId="4"/>
  </si>
  <si>
    <t>乳・小麦・卵・なし　※18・小麦　※14</t>
    <phoneticPr fontId="4"/>
  </si>
  <si>
    <t>豆腐ドーナツ</t>
    <rPh sb="0" eb="2">
      <t>トウフ</t>
    </rPh>
    <phoneticPr fontId="3"/>
  </si>
  <si>
    <t>鉄分強化！ふりかけご飯・すまし汁</t>
  </si>
  <si>
    <t>小麦粉・砂糖・ご飯・じゃが芋・油・ごま・マヨネーズ</t>
    <phoneticPr fontId="4"/>
  </si>
  <si>
    <t>牛乳・豚肉</t>
    <phoneticPr fontId="4"/>
  </si>
  <si>
    <t>かぼちゃ・レーズン・玉ねぎ・人参・大根・枝豆・オレンジ</t>
    <phoneticPr fontId="4"/>
  </si>
  <si>
    <t>肉うどん</t>
    <rPh sb="0" eb="1">
      <t>ニク</t>
    </rPh>
    <phoneticPr fontId="3"/>
  </si>
  <si>
    <t>ホットケーキミックス・ご飯・ごま・油・砂糖</t>
    <phoneticPr fontId="4"/>
  </si>
  <si>
    <t>牛乳・無調整豆乳・シロイトタラ・粉豆腐・玉子</t>
    <phoneticPr fontId="4"/>
  </si>
  <si>
    <t>コーン・かぼちゃ・人参・しめじ・長ねぎ・グリンピース・玉ねぎ・ワカメ・バナナ</t>
    <phoneticPr fontId="4"/>
  </si>
  <si>
    <t>乳・小麦　※3・小麦・卵</t>
    <phoneticPr fontId="4"/>
  </si>
  <si>
    <t>鮭おにぎり</t>
    <rPh sb="0" eb="1">
      <t>サケ</t>
    </rPh>
    <phoneticPr fontId="3"/>
  </si>
  <si>
    <t>バターロール・ご飯・小麦粉・パン粉・油・ごま・砂糖・ごま油</t>
    <phoneticPr fontId="4"/>
  </si>
  <si>
    <t>牛乳・ウインナー・鶏肉・ツナフレーク缶・玉子</t>
    <phoneticPr fontId="4"/>
  </si>
  <si>
    <t>レタス・トマト・きゅうり・コーン・キャベツ・キウイフルーツ</t>
    <phoneticPr fontId="4"/>
  </si>
  <si>
    <t>乳・お問合せ下さい・小麦・卵</t>
    <phoneticPr fontId="4"/>
  </si>
  <si>
    <t>15　　　　　　　　　　　　　　　　　　　　　　　　　　　　　　　　　　　　　　　　　　　　　　　　　　　　　　　　　　　　　　　　　　　　　　　　　　　　　　　　　　　　　　　　　　　木</t>
    <rPh sb="93" eb="94">
      <t>モク</t>
    </rPh>
    <phoneticPr fontId="4"/>
  </si>
  <si>
    <t>ワンプレート献立</t>
    <rPh sb="6" eb="8">
      <t>コンダテ</t>
    </rPh>
    <phoneticPr fontId="4"/>
  </si>
  <si>
    <t>バターロール・ご飯・砂糖・油・小麦粉・パン粉</t>
    <phoneticPr fontId="4"/>
  </si>
  <si>
    <t>牛乳・ウインナー・エビ・玉子・鶏肉</t>
    <phoneticPr fontId="4"/>
  </si>
  <si>
    <t>レタス・きゅうり・トマト・キャベツ・コーン・人参・キウイフルーツ</t>
    <phoneticPr fontId="4"/>
  </si>
  <si>
    <t>乳・お問合せ下さい・小麦・えび・卵</t>
    <phoneticPr fontId="4"/>
  </si>
  <si>
    <t>ご飯・ごま油・油・砂糖</t>
    <phoneticPr fontId="4"/>
  </si>
  <si>
    <t>牛乳・素干しエビ・鉄強化チーズ・玉子・豚肉・油揚げ</t>
    <phoneticPr fontId="4"/>
  </si>
  <si>
    <t>しめじ・人参・玉ねぎ・青のり・大根・小松菜・バナナ</t>
    <phoneticPr fontId="4"/>
  </si>
  <si>
    <t>乳・えび　※35・小麦・卵</t>
    <phoneticPr fontId="4"/>
  </si>
  <si>
    <t>ビスケット</t>
    <phoneticPr fontId="3"/>
  </si>
  <si>
    <t>彩り手まり寿司</t>
    <phoneticPr fontId="4"/>
  </si>
  <si>
    <t>年齢</t>
    <rPh sb="0" eb="2">
      <t>ネンレイ</t>
    </rPh>
    <phoneticPr fontId="4"/>
  </si>
  <si>
    <t>給与栄養目標量</t>
    <rPh sb="0" eb="2">
      <t>キュウヨ</t>
    </rPh>
    <rPh sb="2" eb="4">
      <t>エイヨウ</t>
    </rPh>
    <rPh sb="4" eb="6">
      <t>モクヒョウ</t>
    </rPh>
    <rPh sb="6" eb="7">
      <t>リョウ</t>
    </rPh>
    <phoneticPr fontId="4"/>
  </si>
  <si>
    <t>当月平均給与栄養量</t>
    <rPh sb="0" eb="2">
      <t>トウゲツ</t>
    </rPh>
    <rPh sb="2" eb="4">
      <t>ヘイキン</t>
    </rPh>
    <rPh sb="4" eb="6">
      <t>キュウヨ</t>
    </rPh>
    <rPh sb="6" eb="8">
      <t>エイヨウ</t>
    </rPh>
    <rPh sb="8" eb="9">
      <t>リョウ</t>
    </rPh>
    <phoneticPr fontId="4"/>
  </si>
  <si>
    <t>ｴﾈﾙｷﾞｰ/たんぱく質/脂質/塩分</t>
    <rPh sb="11" eb="12">
      <t>シツ</t>
    </rPh>
    <rPh sb="13" eb="15">
      <t>シシツ</t>
    </rPh>
    <rPh sb="16" eb="18">
      <t>エンブン</t>
    </rPh>
    <phoneticPr fontId="4"/>
  </si>
  <si>
    <t>エネルギーkcal</t>
    <phoneticPr fontId="4"/>
  </si>
  <si>
    <t>たんぱく質ｇ</t>
    <rPh sb="4" eb="5">
      <t>シツ</t>
    </rPh>
    <phoneticPr fontId="4"/>
  </si>
  <si>
    <t>脂質ｇ</t>
    <rPh sb="0" eb="2">
      <t>シシツ</t>
    </rPh>
    <phoneticPr fontId="4"/>
  </si>
  <si>
    <t>炭水化物ｇ</t>
    <rPh sb="0" eb="4">
      <t>タンスイカブツ</t>
    </rPh>
    <phoneticPr fontId="4"/>
  </si>
  <si>
    <t>塩分ｇ</t>
    <rPh sb="0" eb="2">
      <t>エンブン</t>
    </rPh>
    <phoneticPr fontId="4"/>
  </si>
  <si>
    <t>※３色食品群は食品中に含まれる栄養素を見た目で分かりやすくする為の目安です。
　香辛料や正油・みそなどの調味料は３色食品群に分類されない為、記載しておりません。</t>
    <rPh sb="2" eb="3">
      <t>ショク</t>
    </rPh>
    <rPh sb="3" eb="6">
      <t>ショクヒングン</t>
    </rPh>
    <rPh sb="7" eb="10">
      <t>ショクヒンチュウ</t>
    </rPh>
    <rPh sb="11" eb="12">
      <t>フク</t>
    </rPh>
    <rPh sb="15" eb="18">
      <t>エイヨウソ</t>
    </rPh>
    <rPh sb="19" eb="20">
      <t>ミ</t>
    </rPh>
    <rPh sb="21" eb="22">
      <t>メ</t>
    </rPh>
    <rPh sb="23" eb="24">
      <t>ワ</t>
    </rPh>
    <rPh sb="31" eb="32">
      <t>タメ</t>
    </rPh>
    <rPh sb="33" eb="35">
      <t>メヤス</t>
    </rPh>
    <rPh sb="40" eb="43">
      <t>コウシンリョウ</t>
    </rPh>
    <rPh sb="44" eb="45">
      <t>ショウ</t>
    </rPh>
    <rPh sb="45" eb="46">
      <t>ユ</t>
    </rPh>
    <rPh sb="52" eb="54">
      <t>チョウミ</t>
    </rPh>
    <rPh sb="54" eb="55">
      <t>リョウ</t>
    </rPh>
    <rPh sb="57" eb="58">
      <t>ショク</t>
    </rPh>
    <rPh sb="58" eb="61">
      <t>ショクヒングン</t>
    </rPh>
    <rPh sb="62" eb="64">
      <t>ブンルイ</t>
    </rPh>
    <rPh sb="68" eb="69">
      <t>タメ</t>
    </rPh>
    <rPh sb="70" eb="72">
      <t>キサイ</t>
    </rPh>
    <phoneticPr fontId="4"/>
  </si>
  <si>
    <t>3～5</t>
    <phoneticPr fontId="4"/>
  </si>
  <si>
    <t>歳</t>
    <rPh sb="0" eb="1">
      <t>サイ</t>
    </rPh>
    <phoneticPr fontId="4"/>
  </si>
  <si>
    <t>585/24.1/16.2/85.5/1.8未満</t>
    <rPh sb="22" eb="24">
      <t>ミマン</t>
    </rPh>
    <phoneticPr fontId="4"/>
  </si>
  <si>
    <t>1～2</t>
    <phoneticPr fontId="4"/>
  </si>
  <si>
    <t>485/20.1/13.5/71.0/1.5未満</t>
    <rPh sb="22" eb="24">
      <t>ミマン</t>
    </rPh>
    <phoneticPr fontId="4"/>
  </si>
  <si>
    <t>※調味料のアレルギー表示は弊社でお届けしたものに限ります。また、アレルギーの詳細は「予定献立表」でご確認下さい。</t>
    <rPh sb="38" eb="40">
      <t>ショウサイ</t>
    </rPh>
    <rPh sb="42" eb="44">
      <t>ヨテイ</t>
    </rPh>
    <rPh sb="44" eb="46">
      <t>コンダテ</t>
    </rPh>
    <rPh sb="46" eb="47">
      <t>ヒョウ</t>
    </rPh>
    <rPh sb="50" eb="53">
      <t>カクニンクダ</t>
    </rPh>
    <phoneticPr fontId="4"/>
  </si>
  <si>
    <t>※都合により、献立を変更する場合がございます。</t>
    <rPh sb="1" eb="3">
      <t>ツゴウ</t>
    </rPh>
    <rPh sb="7" eb="9">
      <t>コンダテ</t>
    </rPh>
    <rPh sb="10" eb="12">
      <t>ヘンコウ</t>
    </rPh>
    <rPh sb="14" eb="16">
      <t>バアイ</t>
    </rPh>
    <phoneticPr fontId="4"/>
  </si>
  <si>
    <t>※3　この商品は「乳、卵」を含む製品と同じ施設で製造しておりますが、</t>
  </si>
  <si>
    <t>　　　混入を最小限に抑えるように十分に配慮して生産されております。</t>
  </si>
  <si>
    <t>※14　この商品は「そば・卵」を含む製品と同じ施設で製造しておりますが、</t>
  </si>
  <si>
    <t>※15　本製品に使用しているしらす干しの原料魚は、えび・かにが混ざる漁法で採取しています。</t>
  </si>
  <si>
    <t>※18　本製品で使用している海苔は、えび・かにの生息域で採取しています。</t>
  </si>
  <si>
    <t>※35　本製品で使用しているえびは、「かに」が混ざる漁法で捕獲しています。</t>
  </si>
  <si>
    <t>離乳食</t>
    <rPh sb="0" eb="3">
      <t>リニュウショク</t>
    </rPh>
    <phoneticPr fontId="4"/>
  </si>
  <si>
    <t>曜日</t>
    <rPh sb="0" eb="2">
      <t>ヨウビ</t>
    </rPh>
    <phoneticPr fontId="4"/>
  </si>
  <si>
    <t>初期（5～6ヶ月）</t>
    <rPh sb="0" eb="2">
      <t>ショキ</t>
    </rPh>
    <rPh sb="7" eb="8">
      <t>ゲツ</t>
    </rPh>
    <phoneticPr fontId="4"/>
  </si>
  <si>
    <t>中期（7～8ヶ月）</t>
    <rPh sb="0" eb="2">
      <t>チュウキ</t>
    </rPh>
    <rPh sb="7" eb="8">
      <t>ゲツ</t>
    </rPh>
    <phoneticPr fontId="4"/>
  </si>
  <si>
    <t>後期（9～11ヶ月）</t>
    <rPh sb="0" eb="1">
      <t>ウシ</t>
    </rPh>
    <rPh sb="1" eb="2">
      <t>キ</t>
    </rPh>
    <rPh sb="8" eb="9">
      <t>ゲツ</t>
    </rPh>
    <phoneticPr fontId="4"/>
  </si>
  <si>
    <t>かゆペースト</t>
    <phoneticPr fontId="4"/>
  </si>
  <si>
    <t>かゆ</t>
    <phoneticPr fontId="4"/>
  </si>
  <si>
    <t>キャベツのトマト煮ペースト</t>
    <rPh sb="8" eb="9">
      <t>ニ</t>
    </rPh>
    <phoneticPr fontId="4"/>
  </si>
  <si>
    <t>人参・玉ねぎペースト</t>
    <rPh sb="0" eb="2">
      <t>ニンジン</t>
    </rPh>
    <rPh sb="3" eb="4">
      <t>タマ</t>
    </rPh>
    <phoneticPr fontId="4"/>
  </si>
  <si>
    <t>黄金カレイのコトコト煮</t>
    <rPh sb="0" eb="2">
      <t>コガネ</t>
    </rPh>
    <rPh sb="10" eb="11">
      <t>ニ</t>
    </rPh>
    <phoneticPr fontId="4"/>
  </si>
  <si>
    <t>玉ねぎ・人参ペースト</t>
    <rPh sb="0" eb="1">
      <t>タマ</t>
    </rPh>
    <rPh sb="4" eb="6">
      <t>ニンジン</t>
    </rPh>
    <phoneticPr fontId="4"/>
  </si>
  <si>
    <t>豆腐ペースト</t>
    <rPh sb="0" eb="2">
      <t>トウフ</t>
    </rPh>
    <phoneticPr fontId="4"/>
  </si>
  <si>
    <t>豆腐と鶏肉のことこと煮</t>
    <rPh sb="0" eb="2">
      <t>トウフ</t>
    </rPh>
    <rPh sb="3" eb="5">
      <t>トリニク</t>
    </rPh>
    <rPh sb="10" eb="11">
      <t>ニ</t>
    </rPh>
    <phoneticPr fontId="4"/>
  </si>
  <si>
    <t>人参ペースト</t>
    <rPh sb="0" eb="2">
      <t>ニンジン</t>
    </rPh>
    <phoneticPr fontId="4"/>
  </si>
  <si>
    <t>小松菜・じゃが芋ペースト</t>
    <rPh sb="0" eb="3">
      <t>コマツナ</t>
    </rPh>
    <rPh sb="7" eb="8">
      <t>イモ</t>
    </rPh>
    <phoneticPr fontId="4"/>
  </si>
  <si>
    <t>ころころサラダ</t>
    <phoneticPr fontId="4"/>
  </si>
  <si>
    <t>豚肉と野菜のやわらか煮</t>
    <rPh sb="0" eb="1">
      <t>ブタ</t>
    </rPh>
    <rPh sb="1" eb="2">
      <t>ニク</t>
    </rPh>
    <rPh sb="3" eb="5">
      <t>ヤサイ</t>
    </rPh>
    <rPh sb="10" eb="11">
      <t>ニ</t>
    </rPh>
    <phoneticPr fontId="4"/>
  </si>
  <si>
    <t>大根・小松菜ペースト</t>
    <rPh sb="0" eb="2">
      <t>ダイコン</t>
    </rPh>
    <rPh sb="3" eb="6">
      <t>コマツナ</t>
    </rPh>
    <phoneticPr fontId="4"/>
  </si>
  <si>
    <t>玉ねぎ・人参ペースト</t>
    <rPh sb="4" eb="6">
      <t>ニンジン</t>
    </rPh>
    <phoneticPr fontId="4"/>
  </si>
  <si>
    <t>グレープフルーツ</t>
    <phoneticPr fontId="4"/>
  </si>
  <si>
    <t>みそ汁・フルーツ（グレープフルーツ）</t>
    <phoneticPr fontId="4"/>
  </si>
  <si>
    <t>バナナペースト</t>
    <phoneticPr fontId="4"/>
  </si>
  <si>
    <t>ソーメンぺースト</t>
    <phoneticPr fontId="4"/>
  </si>
  <si>
    <t>みそ汁・フルーツ（バナナ）</t>
    <phoneticPr fontId="4"/>
  </si>
  <si>
    <t>かゆペースト</t>
    <phoneticPr fontId="4"/>
  </si>
  <si>
    <t>かゆペースト</t>
    <phoneticPr fontId="4"/>
  </si>
  <si>
    <t>かゆ</t>
    <phoneticPr fontId="4"/>
  </si>
  <si>
    <t>玉ねぎペースト</t>
    <rPh sb="0" eb="1">
      <t>タマ</t>
    </rPh>
    <phoneticPr fontId="4"/>
  </si>
  <si>
    <t>スケソウタラ・キャベツペースト</t>
    <phoneticPr fontId="4"/>
  </si>
  <si>
    <t>豚肉と野菜のやわらか煮</t>
    <rPh sb="0" eb="2">
      <t>ブタニク</t>
    </rPh>
    <rPh sb="3" eb="5">
      <t>ヤサイ</t>
    </rPh>
    <rPh sb="10" eb="11">
      <t>ニ</t>
    </rPh>
    <phoneticPr fontId="4"/>
  </si>
  <si>
    <t>スケソウタラとキャベツのとろとろ煮</t>
    <rPh sb="16" eb="17">
      <t>ニ</t>
    </rPh>
    <phoneticPr fontId="4"/>
  </si>
  <si>
    <t>人参・玉ねぎ・大根ペースト</t>
    <rPh sb="7" eb="9">
      <t>ダイコン</t>
    </rPh>
    <phoneticPr fontId="4"/>
  </si>
  <si>
    <t>かぼちゃのマッシュ</t>
    <phoneticPr fontId="4"/>
  </si>
  <si>
    <t>野菜のやわらか煮</t>
    <rPh sb="0" eb="2">
      <t>ヤサイ</t>
    </rPh>
    <rPh sb="7" eb="8">
      <t>ニ</t>
    </rPh>
    <phoneticPr fontId="4"/>
  </si>
  <si>
    <t>鶏レバーのやわらか煮</t>
    <rPh sb="0" eb="1">
      <t>トリ</t>
    </rPh>
    <rPh sb="9" eb="10">
      <t>ニ</t>
    </rPh>
    <phoneticPr fontId="4"/>
  </si>
  <si>
    <t>バナナペースト</t>
    <phoneticPr fontId="4"/>
  </si>
  <si>
    <t>ソーメンぺースト</t>
    <phoneticPr fontId="4"/>
  </si>
  <si>
    <t>みそ汁・フルーツ（バナナ）</t>
    <phoneticPr fontId="4"/>
  </si>
  <si>
    <t>かぼちゃペースト</t>
    <phoneticPr fontId="4"/>
  </si>
  <si>
    <t>オレンジ</t>
    <phoneticPr fontId="4"/>
  </si>
  <si>
    <t>みそ汁・フルーツ（オレンジ）</t>
    <phoneticPr fontId="4"/>
  </si>
  <si>
    <t>かゆペースト</t>
    <phoneticPr fontId="4"/>
  </si>
  <si>
    <t>かゆ</t>
    <phoneticPr fontId="4"/>
  </si>
  <si>
    <t>スケソウタラ・キャベツペースト</t>
    <phoneticPr fontId="4"/>
  </si>
  <si>
    <t>じゃが芋・人参ペースト</t>
    <rPh sb="3" eb="4">
      <t>イモ</t>
    </rPh>
    <rPh sb="5" eb="7">
      <t>ニンジン</t>
    </rPh>
    <phoneticPr fontId="4"/>
  </si>
  <si>
    <t>秋鮭とじゃが芋の玉子とじ</t>
    <rPh sb="0" eb="1">
      <t>アキ</t>
    </rPh>
    <rPh sb="1" eb="2">
      <t>サケ</t>
    </rPh>
    <rPh sb="6" eb="7">
      <t>イモ</t>
    </rPh>
    <rPh sb="8" eb="10">
      <t>タマゴ</t>
    </rPh>
    <phoneticPr fontId="4"/>
  </si>
  <si>
    <t>鶏肉と野菜のやわらか煮</t>
    <rPh sb="0" eb="2">
      <t>トリニク</t>
    </rPh>
    <rPh sb="3" eb="5">
      <t>ヤサイ</t>
    </rPh>
    <rPh sb="10" eb="11">
      <t>ニ</t>
    </rPh>
    <phoneticPr fontId="4"/>
  </si>
  <si>
    <t>かぼちゃのマッシュ</t>
    <phoneticPr fontId="4"/>
  </si>
  <si>
    <t>キャベツペースト</t>
    <phoneticPr fontId="4"/>
  </si>
  <si>
    <t>豆腐ペースト</t>
    <phoneticPr fontId="4"/>
  </si>
  <si>
    <t>豆腐のとろとろ煮</t>
    <rPh sb="0" eb="2">
      <t>トウフ</t>
    </rPh>
    <rPh sb="7" eb="8">
      <t>ニ</t>
    </rPh>
    <phoneticPr fontId="4"/>
  </si>
  <si>
    <t>ヨーグルト</t>
    <phoneticPr fontId="4"/>
  </si>
  <si>
    <t>白菜ペースト</t>
    <rPh sb="0" eb="2">
      <t>ハクサイ</t>
    </rPh>
    <phoneticPr fontId="4"/>
  </si>
  <si>
    <t>みそ汁・ヨーグルト</t>
    <phoneticPr fontId="4"/>
  </si>
  <si>
    <t>スープ</t>
    <phoneticPr fontId="4"/>
  </si>
  <si>
    <t>白菜・人参ペースト</t>
    <rPh sb="0" eb="2">
      <t>ハクサイ</t>
    </rPh>
    <rPh sb="3" eb="5">
      <t>ニンジン</t>
    </rPh>
    <phoneticPr fontId="4"/>
  </si>
  <si>
    <t>白糸タラ・かぼちゃペースト</t>
    <rPh sb="0" eb="2">
      <t>シロイト</t>
    </rPh>
    <phoneticPr fontId="4"/>
  </si>
  <si>
    <t>白糸タラとかぼちゃのほっくり煮</t>
    <rPh sb="0" eb="2">
      <t>シロイト</t>
    </rPh>
    <rPh sb="14" eb="15">
      <t>ニ</t>
    </rPh>
    <phoneticPr fontId="4"/>
  </si>
  <si>
    <t>さつま芋ペースト</t>
    <rPh sb="3" eb="4">
      <t>イモ</t>
    </rPh>
    <phoneticPr fontId="4"/>
  </si>
  <si>
    <t>豚肉と野菜のことこと煮</t>
    <rPh sb="0" eb="2">
      <t>ブタニク</t>
    </rPh>
    <rPh sb="3" eb="5">
      <t>ヤサイ</t>
    </rPh>
    <rPh sb="10" eb="11">
      <t>ニ</t>
    </rPh>
    <phoneticPr fontId="4"/>
  </si>
  <si>
    <t>すまし汁・フルーツ（オレンジ）</t>
    <rPh sb="3" eb="4">
      <t>シル</t>
    </rPh>
    <phoneticPr fontId="4"/>
  </si>
  <si>
    <t>みそ汁・フルーツ（キウイフルーツ）</t>
    <phoneticPr fontId="4"/>
  </si>
  <si>
    <t>かゆ・人参ペースト</t>
    <phoneticPr fontId="4"/>
  </si>
  <si>
    <t>カラスカレイと野菜のトマト煮ペースト</t>
    <rPh sb="7" eb="9">
      <t>ヤサイ</t>
    </rPh>
    <rPh sb="13" eb="14">
      <t>ニ</t>
    </rPh>
    <phoneticPr fontId="4"/>
  </si>
  <si>
    <t>キャベツ・人参ペースト</t>
    <rPh sb="5" eb="7">
      <t>ニンジン</t>
    </rPh>
    <phoneticPr fontId="4"/>
  </si>
  <si>
    <t>大根ペースト</t>
    <rPh sb="0" eb="2">
      <t>ダイコン</t>
    </rPh>
    <phoneticPr fontId="4"/>
  </si>
  <si>
    <t>大根のとろとろ煮</t>
    <rPh sb="0" eb="2">
      <t>ダイコン</t>
    </rPh>
    <rPh sb="7" eb="8">
      <t>ニ</t>
    </rPh>
    <phoneticPr fontId="4"/>
  </si>
  <si>
    <t>グレープフルーツ</t>
    <phoneticPr fontId="4"/>
  </si>
  <si>
    <t>みそ汁・フルーツ（グレープフルーツ）</t>
    <phoneticPr fontId="4"/>
  </si>
  <si>
    <t>かゆペースト</t>
  </si>
  <si>
    <t>玉ねぎペースト</t>
  </si>
  <si>
    <t>玉ねぎ・インゲンペースト</t>
    <phoneticPr fontId="4"/>
  </si>
  <si>
    <t>高野豆腐と野菜のことこと煮</t>
    <rPh sb="0" eb="2">
      <t>コウヤ</t>
    </rPh>
    <rPh sb="2" eb="4">
      <t>トウフ</t>
    </rPh>
    <rPh sb="5" eb="7">
      <t>ヤサイ</t>
    </rPh>
    <rPh sb="12" eb="13">
      <t>ニ</t>
    </rPh>
    <phoneticPr fontId="4"/>
  </si>
  <si>
    <t>秋鮭と野菜のやわらか煮</t>
    <rPh sb="0" eb="1">
      <t>アキ</t>
    </rPh>
    <rPh sb="1" eb="2">
      <t>サケ</t>
    </rPh>
    <rPh sb="3" eb="5">
      <t>ヤサイ</t>
    </rPh>
    <rPh sb="10" eb="11">
      <t>ニ</t>
    </rPh>
    <phoneticPr fontId="4"/>
  </si>
  <si>
    <t>小松菜ペースト</t>
  </si>
  <si>
    <t>さつま芋ペースト</t>
    <phoneticPr fontId="4"/>
  </si>
  <si>
    <t>人参ペースト</t>
  </si>
  <si>
    <t>スケソウタラペースト</t>
    <phoneticPr fontId="4"/>
  </si>
  <si>
    <t>野菜の豆乳煮ペースト</t>
    <rPh sb="0" eb="2">
      <t>ヤサイ</t>
    </rPh>
    <rPh sb="3" eb="5">
      <t>トウニュウ</t>
    </rPh>
    <rPh sb="5" eb="6">
      <t>ニ</t>
    </rPh>
    <phoneticPr fontId="4"/>
  </si>
  <si>
    <t>スケソウタラと野菜のくたくた煮</t>
    <rPh sb="7" eb="9">
      <t>ヤサイ</t>
    </rPh>
    <rPh sb="14" eb="15">
      <t>ニ</t>
    </rPh>
    <phoneticPr fontId="4"/>
  </si>
  <si>
    <t>鶏肉と野菜のとろとろ煮</t>
    <rPh sb="0" eb="2">
      <t>トリニク</t>
    </rPh>
    <rPh sb="3" eb="5">
      <t>ヤサイ</t>
    </rPh>
    <rPh sb="10" eb="11">
      <t>ニ</t>
    </rPh>
    <phoneticPr fontId="4"/>
  </si>
  <si>
    <t>大根・人参ペースト</t>
    <rPh sb="3" eb="5">
      <t>ニンジン</t>
    </rPh>
    <phoneticPr fontId="4"/>
  </si>
  <si>
    <t>マッシュポテト</t>
    <phoneticPr fontId="4"/>
  </si>
  <si>
    <t>ほうれん草と玉子のふわふわ煮</t>
    <rPh sb="4" eb="5">
      <t>ソウ</t>
    </rPh>
    <rPh sb="6" eb="8">
      <t>タマゴ</t>
    </rPh>
    <rPh sb="13" eb="14">
      <t>ニ</t>
    </rPh>
    <phoneticPr fontId="4"/>
  </si>
  <si>
    <t>じゃが芋ペースト・オレンジ</t>
    <rPh sb="3" eb="4">
      <t>イモ</t>
    </rPh>
    <phoneticPr fontId="4"/>
  </si>
  <si>
    <t>すまし汁・フルーツ（オレンジ）</t>
    <phoneticPr fontId="4"/>
  </si>
  <si>
    <t>豆乳スープ・ヨーグルト</t>
    <rPh sb="0" eb="2">
      <t>トウニュウ</t>
    </rPh>
    <phoneticPr fontId="4"/>
  </si>
  <si>
    <t>うどんペースト</t>
  </si>
  <si>
    <t>くたくたうどんの玉子煮</t>
    <rPh sb="8" eb="10">
      <t>タマゴ</t>
    </rPh>
    <rPh sb="10" eb="11">
      <t>ニ</t>
    </rPh>
    <phoneticPr fontId="4"/>
  </si>
  <si>
    <t>野菜のトマト煮ペースト</t>
    <rPh sb="0" eb="2">
      <t>ヤサイ</t>
    </rPh>
    <rPh sb="6" eb="7">
      <t>ニ</t>
    </rPh>
    <phoneticPr fontId="4"/>
  </si>
  <si>
    <t>豚肉と野菜のトマト煮</t>
    <rPh sb="0" eb="2">
      <t>ブタニク</t>
    </rPh>
    <rPh sb="3" eb="5">
      <t>ヤサイ</t>
    </rPh>
    <rPh sb="9" eb="10">
      <t>ニ</t>
    </rPh>
    <phoneticPr fontId="4"/>
  </si>
  <si>
    <t>豚肉と豆腐のやわらか煮</t>
    <rPh sb="0" eb="2">
      <t>ブタニク</t>
    </rPh>
    <rPh sb="3" eb="5">
      <t>トウフ</t>
    </rPh>
    <rPh sb="10" eb="11">
      <t>ニ</t>
    </rPh>
    <phoneticPr fontId="4"/>
  </si>
  <si>
    <t>豆腐ペースト</t>
  </si>
  <si>
    <t>茹で野菜</t>
    <rPh sb="0" eb="1">
      <t>ユ</t>
    </rPh>
    <rPh sb="2" eb="4">
      <t>ヤサイ</t>
    </rPh>
    <phoneticPr fontId="4"/>
  </si>
  <si>
    <t>白菜ペースト</t>
  </si>
  <si>
    <t>フルーツ（バナナ）</t>
    <phoneticPr fontId="4"/>
  </si>
  <si>
    <t>キャベツペースト</t>
  </si>
  <si>
    <t>カラスカレイペースト</t>
    <phoneticPr fontId="4"/>
  </si>
  <si>
    <t>鶏ささみと野菜のことこと煮</t>
    <rPh sb="0" eb="1">
      <t>トリ</t>
    </rPh>
    <rPh sb="5" eb="7">
      <t>ヤサイ</t>
    </rPh>
    <rPh sb="12" eb="13">
      <t>ニ</t>
    </rPh>
    <phoneticPr fontId="4"/>
  </si>
  <si>
    <t>カラスカレイと野菜のやわらか煮</t>
    <rPh sb="7" eb="9">
      <t>ヤサイ</t>
    </rPh>
    <rPh sb="14" eb="15">
      <t>ニ</t>
    </rPh>
    <phoneticPr fontId="4"/>
  </si>
  <si>
    <t>大根・インゲンペースト</t>
    <phoneticPr fontId="4"/>
  </si>
  <si>
    <t>かぼちゃのミルク煮</t>
    <rPh sb="8" eb="9">
      <t>ニ</t>
    </rPh>
    <phoneticPr fontId="4"/>
  </si>
  <si>
    <t>かぼちゃのミルク煮ペースト・オレンジ</t>
    <rPh sb="8" eb="9">
      <t>ニ</t>
    </rPh>
    <phoneticPr fontId="4"/>
  </si>
  <si>
    <t>さつま芋ペースト</t>
  </si>
  <si>
    <t>黄金カレイのほっくり煮</t>
    <rPh sb="0" eb="2">
      <t>コガネ</t>
    </rPh>
    <rPh sb="10" eb="11">
      <t>ニ</t>
    </rPh>
    <phoneticPr fontId="4"/>
  </si>
  <si>
    <t>鶏肉と玉子のふわふわ煮</t>
    <rPh sb="0" eb="2">
      <t>トリニク</t>
    </rPh>
    <rPh sb="3" eb="5">
      <t>タマゴ</t>
    </rPh>
    <rPh sb="10" eb="11">
      <t>ニ</t>
    </rPh>
    <phoneticPr fontId="4"/>
  </si>
  <si>
    <t>大根ペースト</t>
  </si>
  <si>
    <t>みそ汁・フルーツ（グレープフルーツ）</t>
    <rPh sb="2" eb="3">
      <t>シル</t>
    </rPh>
    <phoneticPr fontId="4"/>
  </si>
  <si>
    <t>野菜とかぼちゃの豆乳煮</t>
    <rPh sb="0" eb="2">
      <t>ヤサイ</t>
    </rPh>
    <rPh sb="8" eb="10">
      <t>トウニュウ</t>
    </rPh>
    <rPh sb="10" eb="11">
      <t>ニ</t>
    </rPh>
    <phoneticPr fontId="4"/>
  </si>
  <si>
    <t>ソーメンペースト</t>
    <phoneticPr fontId="4"/>
  </si>
  <si>
    <t>鶏肉とじゃが芋のトマト煮</t>
    <rPh sb="0" eb="2">
      <t>トリニク</t>
    </rPh>
    <rPh sb="6" eb="7">
      <t>イモ</t>
    </rPh>
    <rPh sb="11" eb="12">
      <t>ニ</t>
    </rPh>
    <phoneticPr fontId="4"/>
  </si>
  <si>
    <t>野菜のミルク煮ペースト</t>
    <rPh sb="0" eb="2">
      <t>ヤサイ</t>
    </rPh>
    <rPh sb="6" eb="7">
      <t>ニ</t>
    </rPh>
    <phoneticPr fontId="4"/>
  </si>
  <si>
    <t>野菜の玉子とじ</t>
    <rPh sb="0" eb="2">
      <t>ヤサイ</t>
    </rPh>
    <rPh sb="3" eb="5">
      <t>タマゴ</t>
    </rPh>
    <phoneticPr fontId="4"/>
  </si>
  <si>
    <t>人参ペースト</t>
    <phoneticPr fontId="4"/>
  </si>
  <si>
    <t>シロイトタラ・玉ねぎペースト</t>
    <rPh sb="7" eb="8">
      <t>タマ</t>
    </rPh>
    <phoneticPr fontId="4"/>
  </si>
  <si>
    <t>白糸タラとかぼちゃのとろとろ煮</t>
    <rPh sb="0" eb="2">
      <t>シロイト</t>
    </rPh>
    <rPh sb="14" eb="15">
      <t>ニ</t>
    </rPh>
    <phoneticPr fontId="4"/>
  </si>
  <si>
    <t>かぼちゃ・人参ペースト</t>
    <rPh sb="5" eb="7">
      <t>ニンジン</t>
    </rPh>
    <phoneticPr fontId="4"/>
  </si>
  <si>
    <t>ふかし芋</t>
    <rPh sb="3" eb="4">
      <t>イモ</t>
    </rPh>
    <phoneticPr fontId="4"/>
  </si>
  <si>
    <t>コーンペースト</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</si>
</sst>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 ?/??"/>
    <numFmt numFmtId="177" formatCode="0.0_ "/>
    <numFmt numFmtId="178" formatCode="0_ "/>
  </numFmts>
  <fonts count="32" x14ac:knownFonts="1">
    <font>
      <sz val="11"/>
      <color theme="1"/>
      <name val="ＭＳ Ｐゴシック"/>
      <family val="2"/>
      <charset val="128"/>
      <scheme val="minor"/>
    </font>
    <font>
      <sz val="11"/>
      <name val="ＭＳ Ｐゴシック"/>
      <family val="3"/>
      <charset val="128"/>
    </font>
    <font>
      <b/>
      <sz val="28"/>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1"/>
      <color theme="1"/>
      <name val="ＭＳ Ｐゴシック"/>
      <family val="3"/>
      <charset val="128"/>
      <scheme val="minor"/>
    </font>
    <font>
      <b/>
      <sz val="24"/>
      <name val="ＭＳ Ｐゴシック"/>
      <family val="3"/>
      <charset val="128"/>
    </font>
    <font>
      <sz val="10.5"/>
      <name val="ＭＳ Ｐゴシック"/>
      <family val="3"/>
      <charset val="128"/>
    </font>
    <font>
      <sz val="24"/>
      <name val="ＭＳ Ｐゴシック"/>
      <family val="3"/>
      <charset val="128"/>
    </font>
    <font>
      <b/>
      <sz val="22"/>
      <name val="ＭＳ Ｐゴシック"/>
      <family val="3"/>
      <charset val="128"/>
    </font>
    <font>
      <sz val="11.5"/>
      <name val="ＭＳ Ｐゴシック"/>
      <family val="3"/>
      <charset val="128"/>
    </font>
    <font>
      <sz val="8"/>
      <name val="ＭＳ Ｐゴシック"/>
      <family val="3"/>
      <charset val="128"/>
    </font>
    <font>
      <sz val="16"/>
      <name val="ＭＳ Ｐゴシック"/>
      <family val="3"/>
      <charset val="128"/>
    </font>
    <font>
      <b/>
      <sz val="12"/>
      <name val="ＭＳ Ｐゴシック"/>
      <family val="3"/>
      <charset val="128"/>
    </font>
    <font>
      <sz val="11"/>
      <name val="ＭＳ Ｐゴシック"/>
      <family val="3"/>
      <charset val="128"/>
      <scheme val="minor"/>
    </font>
    <font>
      <sz val="11"/>
      <color theme="1"/>
      <name val="ＭＳ Ｐゴシック"/>
      <family val="3"/>
      <charset val="128"/>
    </font>
    <font>
      <sz val="24"/>
      <color theme="1"/>
      <name val="ＭＳ Ｐゴシック"/>
      <family val="3"/>
      <charset val="128"/>
    </font>
    <font>
      <sz val="12"/>
      <color theme="1"/>
      <name val="ＭＳ Ｐゴシック"/>
      <family val="3"/>
      <charset val="128"/>
    </font>
    <font>
      <sz val="12"/>
      <color theme="1"/>
      <name val="ＭＳ Ｐゴシック"/>
      <family val="3"/>
      <charset val="128"/>
      <scheme val="minor"/>
    </font>
    <font>
      <sz val="11"/>
      <name val="ＭＳ Ｐ明朝"/>
      <family val="1"/>
      <charset val="128"/>
    </font>
    <font>
      <b/>
      <sz val="11"/>
      <name val="ＭＳ Ｐ明朝"/>
      <family val="1"/>
      <charset val="128"/>
    </font>
    <font>
      <b/>
      <sz val="18"/>
      <name val="ＭＳ Ｐ明朝"/>
      <family val="1"/>
      <charset val="128"/>
    </font>
    <font>
      <b/>
      <sz val="36"/>
      <name val="ＭＳ Ｐ明朝"/>
      <family val="1"/>
      <charset val="128"/>
    </font>
    <font>
      <sz val="10"/>
      <name val="ＭＳ Ｐ明朝"/>
      <family val="1"/>
      <charset val="128"/>
    </font>
    <font>
      <sz val="5"/>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b/>
      <sz val="12"/>
      <name val="ＭＳ Ｐ明朝"/>
      <family val="1"/>
      <charset val="128"/>
    </font>
  </fonts>
  <fills count="11">
    <fill>
      <patternFill patternType="none"/>
    </fill>
    <fill>
      <patternFill patternType="gray125"/>
    </fill>
    <fill>
      <patternFill patternType="solid">
        <fgColor indexed="43"/>
        <bgColor indexed="64"/>
      </patternFill>
    </fill>
    <fill>
      <patternFill patternType="solid">
        <fgColor indexed="29"/>
        <bgColor indexed="64"/>
      </patternFill>
    </fill>
    <fill>
      <patternFill patternType="solid">
        <fgColor indexed="42"/>
        <bgColor indexed="64"/>
      </patternFill>
    </fill>
    <fill>
      <patternFill patternType="solid">
        <fgColor rgb="FFFFFFB3"/>
        <bgColor indexed="64"/>
      </patternFill>
    </fill>
    <fill>
      <patternFill patternType="solid">
        <fgColor rgb="FFFECEEB"/>
        <bgColor indexed="64"/>
      </patternFill>
    </fill>
    <fill>
      <patternFill patternType="solid">
        <fgColor rgb="FFFFFFB9"/>
        <bgColor indexed="64"/>
      </patternFill>
    </fill>
    <fill>
      <patternFill patternType="solid">
        <fgColor rgb="FFD9E8FF"/>
        <bgColor indexed="64"/>
      </patternFill>
    </fill>
    <fill>
      <patternFill patternType="solid">
        <fgColor rgb="FFFFE2B7"/>
        <bgColor indexed="64"/>
      </patternFill>
    </fill>
    <fill>
      <patternFill patternType="solid">
        <fgColor rgb="FFBAECBB"/>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55"/>
      </bottom>
      <diagonal/>
    </border>
    <border>
      <left style="thin">
        <color indexed="64"/>
      </left>
      <right style="thin">
        <color indexed="64"/>
      </right>
      <top/>
      <bottom style="thin">
        <color indexed="23"/>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55"/>
      </top>
      <bottom/>
      <diagonal/>
    </border>
    <border>
      <left style="thin">
        <color indexed="64"/>
      </left>
      <right style="thin">
        <color indexed="64"/>
      </right>
      <top style="thin">
        <color indexed="23"/>
      </top>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55"/>
      </top>
      <bottom style="thin">
        <color indexed="64"/>
      </bottom>
      <diagonal/>
    </border>
    <border>
      <left style="thin">
        <color indexed="64"/>
      </left>
      <right style="thin">
        <color indexed="64"/>
      </right>
      <top style="thin">
        <color indexed="23"/>
      </top>
      <bottom style="thin">
        <color indexed="64"/>
      </bottom>
      <diagonal/>
    </border>
  </borders>
  <cellStyleXfs count="5">
    <xf numFmtId="0" fontId="0" fillId="0" borderId="0">
      <alignment vertical="center"/>
    </xf>
    <xf numFmtId="0" fontId="1" fillId="0" borderId="0">
      <alignment vertical="center"/>
    </xf>
    <xf numFmtId="0" fontId="8" fillId="0" borderId="0">
      <alignment vertical="center"/>
    </xf>
    <xf numFmtId="0" fontId="1" fillId="0" borderId="0"/>
    <xf numFmtId="0" fontId="1" fillId="0" borderId="0">
      <alignment vertical="center"/>
    </xf>
  </cellStyleXfs>
  <cellXfs count="355">
    <xf numFmtId="0" fontId="0" fillId="0" borderId="0" xfId="0">
      <alignment vertical="center"/>
    </xf>
    <xf numFmtId="0" fontId="1" fillId="0" borderId="0" xfId="1" applyNumberFormat="1" applyFont="1">
      <alignment vertical="center"/>
    </xf>
    <xf numFmtId="0" fontId="1" fillId="0" borderId="0" xfId="1" applyFont="1">
      <alignment vertical="center"/>
    </xf>
    <xf numFmtId="0" fontId="2" fillId="0" borderId="0" xfId="1" applyNumberFormat="1" applyFont="1" applyAlignment="1">
      <alignment horizontal="center" vertical="center" shrinkToFit="1"/>
    </xf>
    <xf numFmtId="0" fontId="2" fillId="0" borderId="0" xfId="1" applyFont="1" applyAlignment="1">
      <alignment horizontal="center" vertical="center" shrinkToFit="1"/>
    </xf>
    <xf numFmtId="0" fontId="6" fillId="0" borderId="0" xfId="1" applyFont="1" applyBorder="1" applyAlignment="1">
      <alignment horizontal="center" vertical="center" shrinkToFit="1"/>
    </xf>
    <xf numFmtId="0" fontId="2" fillId="0" borderId="2" xfId="1" applyFont="1" applyBorder="1" applyAlignment="1">
      <alignment horizontal="center" vertical="center"/>
    </xf>
    <xf numFmtId="0" fontId="1" fillId="0" borderId="2" xfId="1" applyFont="1" applyBorder="1" applyAlignment="1">
      <alignment horizontal="center" vertical="center"/>
    </xf>
    <xf numFmtId="0" fontId="1" fillId="0" borderId="2" xfId="1" applyNumberFormat="1" applyFont="1" applyBorder="1" applyAlignment="1">
      <alignment horizontal="center" vertical="center"/>
    </xf>
    <xf numFmtId="0" fontId="1" fillId="0" borderId="0" xfId="1" applyNumberFormat="1" applyFont="1" applyBorder="1" applyAlignment="1">
      <alignment horizontal="center" vertical="center"/>
    </xf>
    <xf numFmtId="0" fontId="7" fillId="0" borderId="2" xfId="1" applyFont="1" applyBorder="1" applyAlignment="1">
      <alignment horizontal="center" vertical="center" textRotation="255" shrinkToFit="1"/>
    </xf>
    <xf numFmtId="0" fontId="7" fillId="0" borderId="2" xfId="1" applyFont="1" applyBorder="1" applyAlignment="1">
      <alignment horizontal="center" vertical="center"/>
    </xf>
    <xf numFmtId="0" fontId="7" fillId="0" borderId="2" xfId="1" applyNumberFormat="1" applyFont="1" applyBorder="1" applyAlignment="1">
      <alignment horizontal="center" vertical="center"/>
    </xf>
    <xf numFmtId="0" fontId="1" fillId="0" borderId="0" xfId="1" applyNumberFormat="1" applyFont="1" applyBorder="1">
      <alignment vertical="center"/>
    </xf>
    <xf numFmtId="0" fontId="9" fillId="0" borderId="0" xfId="1" applyFont="1" applyBorder="1" applyAlignment="1">
      <alignment horizontal="center" vertical="center" shrinkToFit="1"/>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3" fillId="0" borderId="0" xfId="1" applyNumberFormat="1" applyFont="1" applyAlignment="1">
      <alignment vertical="top"/>
    </xf>
    <xf numFmtId="0" fontId="1" fillId="0" borderId="10" xfId="1" applyFont="1" applyBorder="1" applyAlignment="1">
      <alignment horizontal="center" vertical="center"/>
    </xf>
    <xf numFmtId="0" fontId="1" fillId="0" borderId="0" xfId="1" applyNumberFormat="1" applyFont="1" applyFill="1" applyBorder="1" applyAlignment="1">
      <alignment horizontal="center" vertical="center"/>
    </xf>
    <xf numFmtId="0" fontId="13" fillId="0" borderId="0" xfId="1" applyFont="1" applyAlignment="1">
      <alignment horizontal="left" vertical="center"/>
    </xf>
    <xf numFmtId="0" fontId="5" fillId="0" borderId="0" xfId="1" applyFont="1" applyAlignment="1">
      <alignment vertical="top" shrinkToFit="1"/>
    </xf>
    <xf numFmtId="0" fontId="6" fillId="0" borderId="0" xfId="1" applyNumberFormat="1" applyFont="1" applyAlignment="1">
      <alignment horizontal="center" vertical="top" shrinkToFit="1"/>
    </xf>
    <xf numFmtId="0" fontId="13" fillId="0" borderId="0" xfId="1" applyFont="1" applyAlignment="1">
      <alignment horizontal="center" vertical="top" shrinkToFit="1"/>
    </xf>
    <xf numFmtId="0" fontId="15" fillId="0" borderId="0" xfId="1" applyFont="1" applyAlignment="1">
      <alignment horizontal="center" vertical="top" shrinkToFit="1"/>
    </xf>
    <xf numFmtId="0" fontId="5" fillId="0" borderId="0" xfId="1" applyFont="1" applyAlignment="1">
      <alignment vertical="top" wrapText="1"/>
    </xf>
    <xf numFmtId="0" fontId="13" fillId="0" borderId="0" xfId="1" applyFont="1" applyAlignment="1">
      <alignment vertical="top" shrinkToFit="1"/>
    </xf>
    <xf numFmtId="0" fontId="15" fillId="0" borderId="0" xfId="1" applyNumberFormat="1" applyFont="1" applyAlignment="1">
      <alignment horizontal="center" vertical="top" shrinkToFit="1"/>
    </xf>
    <xf numFmtId="0" fontId="13" fillId="0" borderId="0" xfId="1" applyNumberFormat="1" applyFont="1" applyAlignment="1">
      <alignment horizontal="center" vertical="top" shrinkToFit="1"/>
    </xf>
    <xf numFmtId="0" fontId="10" fillId="0" borderId="0" xfId="1" applyFont="1" applyAlignment="1">
      <alignment vertical="center" shrinkToFit="1"/>
    </xf>
    <xf numFmtId="0" fontId="5" fillId="0" borderId="0" xfId="1" applyFont="1" applyAlignment="1">
      <alignment vertical="center" shrinkToFit="1"/>
    </xf>
    <xf numFmtId="0" fontId="5" fillId="0" borderId="0" xfId="1" applyFont="1" applyAlignment="1">
      <alignment horizontal="right" vertical="center"/>
    </xf>
    <xf numFmtId="0" fontId="1" fillId="0" borderId="14" xfId="1" applyFont="1" applyBorder="1" applyAlignment="1">
      <alignment horizontal="center" vertical="center"/>
    </xf>
    <xf numFmtId="0" fontId="1" fillId="0" borderId="14" xfId="1" applyNumberFormat="1" applyFont="1" applyBorder="1" applyAlignment="1">
      <alignment horizontal="center" vertical="center" shrinkToFit="1"/>
    </xf>
    <xf numFmtId="0" fontId="1" fillId="0" borderId="14" xfId="1" applyFont="1" applyBorder="1" applyAlignment="1">
      <alignment horizontal="center" vertical="center" shrinkToFit="1"/>
    </xf>
    <xf numFmtId="0" fontId="14" fillId="0" borderId="15" xfId="1" applyNumberFormat="1" applyFont="1" applyBorder="1" applyAlignment="1">
      <alignment horizontal="center" vertical="center" wrapText="1" shrinkToFit="1"/>
    </xf>
    <xf numFmtId="0" fontId="14" fillId="0" borderId="12" xfId="1" applyNumberFormat="1" applyFont="1" applyBorder="1" applyAlignment="1">
      <alignment horizontal="center" vertical="center" wrapText="1" shrinkToFit="1"/>
    </xf>
    <xf numFmtId="0" fontId="1" fillId="0" borderId="14" xfId="1" applyNumberFormat="1" applyFont="1" applyFill="1" applyBorder="1" applyAlignment="1">
      <alignment horizontal="center" vertical="center"/>
    </xf>
    <xf numFmtId="0" fontId="1" fillId="0" borderId="15" xfId="1" applyNumberFormat="1" applyFont="1" applyFill="1" applyBorder="1" applyAlignment="1">
      <alignment horizontal="center" vertical="center"/>
    </xf>
    <xf numFmtId="0" fontId="5" fillId="0" borderId="14" xfId="1" applyFont="1" applyBorder="1" applyAlignment="1">
      <alignment vertical="top" shrinkToFit="1"/>
    </xf>
    <xf numFmtId="0" fontId="6" fillId="0" borderId="14" xfId="1" applyNumberFormat="1" applyFont="1" applyBorder="1" applyAlignment="1">
      <alignment horizontal="center" vertical="top" shrinkToFit="1"/>
    </xf>
    <xf numFmtId="0" fontId="13" fillId="0" borderId="14" xfId="1" applyFont="1" applyBorder="1" applyAlignment="1">
      <alignment horizontal="center" vertical="top" shrinkToFit="1"/>
    </xf>
    <xf numFmtId="0" fontId="15" fillId="0" borderId="14" xfId="1" applyFont="1" applyBorder="1" applyAlignment="1">
      <alignment horizontal="center" vertical="top" shrinkToFit="1"/>
    </xf>
    <xf numFmtId="0" fontId="13" fillId="0" borderId="14" xfId="1" applyFont="1" applyBorder="1" applyAlignment="1">
      <alignment vertical="top" shrinkToFit="1"/>
    </xf>
    <xf numFmtId="0" fontId="15" fillId="0" borderId="14" xfId="1" applyNumberFormat="1" applyFont="1" applyBorder="1" applyAlignment="1">
      <alignment horizontal="center" vertical="top" shrinkToFit="1"/>
    </xf>
    <xf numFmtId="0" fontId="13" fillId="0" borderId="14" xfId="1" applyNumberFormat="1" applyFont="1" applyBorder="1" applyAlignment="1">
      <alignment horizontal="center" vertical="top" shrinkToFit="1"/>
    </xf>
    <xf numFmtId="0" fontId="10" fillId="0" borderId="14" xfId="1" applyFont="1" applyBorder="1" applyAlignment="1">
      <alignment vertical="center" shrinkToFit="1"/>
    </xf>
    <xf numFmtId="0" fontId="5" fillId="0" borderId="17" xfId="1" applyFont="1" applyBorder="1" applyAlignment="1">
      <alignment vertical="top" shrinkToFit="1"/>
    </xf>
    <xf numFmtId="0" fontId="6" fillId="0" borderId="17" xfId="1" applyNumberFormat="1" applyFont="1" applyBorder="1" applyAlignment="1">
      <alignment horizontal="center" vertical="top" shrinkToFit="1"/>
    </xf>
    <xf numFmtId="0" fontId="13" fillId="0" borderId="17" xfId="1" applyFont="1" applyBorder="1" applyAlignment="1">
      <alignment horizontal="center" vertical="top" shrinkToFit="1"/>
    </xf>
    <xf numFmtId="0" fontId="15" fillId="0" borderId="17" xfId="1" applyFont="1" applyBorder="1" applyAlignment="1">
      <alignment horizontal="center" vertical="top" shrinkToFit="1"/>
    </xf>
    <xf numFmtId="0" fontId="13" fillId="0" borderId="17" xfId="1" applyFont="1" applyBorder="1" applyAlignment="1">
      <alignment vertical="top" shrinkToFit="1"/>
    </xf>
    <xf numFmtId="0" fontId="15" fillId="0" borderId="17" xfId="1" applyNumberFormat="1" applyFont="1" applyBorder="1" applyAlignment="1">
      <alignment horizontal="center" vertical="top" shrinkToFit="1"/>
    </xf>
    <xf numFmtId="0" fontId="13" fillId="0" borderId="17" xfId="1" applyNumberFormat="1" applyFont="1" applyBorder="1" applyAlignment="1">
      <alignment horizontal="center" vertical="top" shrinkToFit="1"/>
    </xf>
    <xf numFmtId="0" fontId="10" fillId="0" borderId="17" xfId="1" applyFont="1" applyBorder="1" applyAlignment="1">
      <alignment vertical="center" shrinkToFit="1"/>
    </xf>
    <xf numFmtId="12" fontId="6" fillId="0" borderId="17" xfId="1" applyNumberFormat="1" applyFont="1" applyBorder="1" applyAlignment="1">
      <alignment horizontal="center" vertical="top" shrinkToFit="1"/>
    </xf>
    <xf numFmtId="0" fontId="5" fillId="0" borderId="18" xfId="1" applyFont="1" applyBorder="1" applyAlignment="1">
      <alignment vertical="top" shrinkToFit="1"/>
    </xf>
    <xf numFmtId="0" fontId="6" fillId="0" borderId="18" xfId="1" applyNumberFormat="1" applyFont="1" applyBorder="1" applyAlignment="1">
      <alignment horizontal="center" vertical="top" shrinkToFit="1"/>
    </xf>
    <xf numFmtId="0" fontId="13" fillId="0" borderId="18" xfId="1" applyFont="1" applyBorder="1" applyAlignment="1">
      <alignment horizontal="center" vertical="top" shrinkToFit="1"/>
    </xf>
    <xf numFmtId="0" fontId="15" fillId="0" borderId="18" xfId="1" applyFont="1" applyBorder="1" applyAlignment="1">
      <alignment horizontal="center" vertical="top" shrinkToFit="1"/>
    </xf>
    <xf numFmtId="0" fontId="13" fillId="0" borderId="18" xfId="1" applyFont="1" applyBorder="1" applyAlignment="1">
      <alignment vertical="top" shrinkToFit="1"/>
    </xf>
    <xf numFmtId="0" fontId="15" fillId="0" borderId="18" xfId="1" applyNumberFormat="1" applyFont="1" applyBorder="1" applyAlignment="1">
      <alignment horizontal="center" vertical="top" shrinkToFit="1"/>
    </xf>
    <xf numFmtId="0" fontId="13" fillId="0" borderId="18" xfId="1" applyNumberFormat="1" applyFont="1" applyBorder="1" applyAlignment="1">
      <alignment horizontal="center" vertical="top" shrinkToFit="1"/>
    </xf>
    <xf numFmtId="0" fontId="10" fillId="0" borderId="18" xfId="1" applyFont="1" applyBorder="1" applyAlignment="1">
      <alignment vertical="center" shrinkToFit="1"/>
    </xf>
    <xf numFmtId="0" fontId="1" fillId="0" borderId="13" xfId="1" applyFont="1" applyBorder="1" applyAlignment="1">
      <alignment horizontal="center" vertical="center"/>
    </xf>
    <xf numFmtId="0" fontId="1" fillId="0" borderId="17" xfId="1" applyFont="1" applyBorder="1" applyAlignment="1">
      <alignment horizontal="center" vertical="center"/>
    </xf>
    <xf numFmtId="0" fontId="1" fillId="0" borderId="19" xfId="1" applyFont="1" applyBorder="1" applyAlignment="1">
      <alignment horizontal="center" vertical="center"/>
    </xf>
    <xf numFmtId="0" fontId="1" fillId="0" borderId="20" xfId="1" applyFont="1" applyBorder="1" applyAlignment="1">
      <alignment horizontal="center" vertical="center"/>
    </xf>
    <xf numFmtId="0" fontId="5" fillId="0" borderId="14" xfId="1" applyFont="1" applyBorder="1" applyAlignment="1">
      <alignment vertical="center" shrinkToFit="1"/>
    </xf>
    <xf numFmtId="0" fontId="5" fillId="0" borderId="14" xfId="1" applyFont="1" applyBorder="1" applyAlignment="1">
      <alignment horizontal="right" vertical="center"/>
    </xf>
    <xf numFmtId="0" fontId="5" fillId="0" borderId="17" xfId="1" applyFont="1" applyBorder="1" applyAlignment="1">
      <alignment vertical="center" shrinkToFit="1"/>
    </xf>
    <xf numFmtId="0" fontId="5" fillId="0" borderId="17" xfId="1" applyFont="1" applyBorder="1" applyAlignment="1">
      <alignment horizontal="right" vertical="center"/>
    </xf>
    <xf numFmtId="0" fontId="5" fillId="0" borderId="18" xfId="1" applyFont="1" applyBorder="1" applyAlignment="1">
      <alignment vertical="center" shrinkToFit="1"/>
    </xf>
    <xf numFmtId="0" fontId="5" fillId="0" borderId="18" xfId="1" applyFont="1" applyBorder="1" applyAlignment="1">
      <alignment horizontal="right" vertical="center"/>
    </xf>
    <xf numFmtId="0" fontId="1" fillId="0" borderId="21" xfId="1" applyFont="1" applyBorder="1" applyAlignment="1">
      <alignment horizontal="left" vertical="center"/>
    </xf>
    <xf numFmtId="0" fontId="5" fillId="0" borderId="11" xfId="1" applyFont="1" applyBorder="1" applyAlignment="1">
      <alignment vertical="top" shrinkToFit="1"/>
    </xf>
    <xf numFmtId="0" fontId="6" fillId="0" borderId="11" xfId="1" applyNumberFormat="1" applyFont="1" applyBorder="1" applyAlignment="1">
      <alignment horizontal="center" vertical="top" shrinkToFit="1"/>
    </xf>
    <xf numFmtId="0" fontId="13" fillId="0" borderId="11" xfId="1" applyFont="1" applyBorder="1" applyAlignment="1">
      <alignment horizontal="center" vertical="top" shrinkToFit="1"/>
    </xf>
    <xf numFmtId="0" fontId="15" fillId="0" borderId="11" xfId="1" applyFont="1" applyBorder="1" applyAlignment="1">
      <alignment horizontal="center" vertical="top" shrinkToFit="1"/>
    </xf>
    <xf numFmtId="0" fontId="13" fillId="0" borderId="11" xfId="1" applyFont="1" applyBorder="1" applyAlignment="1">
      <alignment vertical="top" shrinkToFit="1"/>
    </xf>
    <xf numFmtId="0" fontId="15" fillId="0" borderId="11" xfId="1" applyNumberFormat="1" applyFont="1" applyBorder="1" applyAlignment="1">
      <alignment horizontal="center" vertical="top" shrinkToFit="1"/>
    </xf>
    <xf numFmtId="0" fontId="13" fillId="0" borderId="11" xfId="1" applyNumberFormat="1" applyFont="1" applyBorder="1" applyAlignment="1">
      <alignment horizontal="center" vertical="top" shrinkToFit="1"/>
    </xf>
    <xf numFmtId="0" fontId="10" fillId="0" borderId="11" xfId="1" applyFont="1" applyBorder="1" applyAlignment="1">
      <alignment vertical="center" shrinkToFit="1"/>
    </xf>
    <xf numFmtId="0" fontId="10" fillId="0" borderId="15" xfId="1" applyFont="1" applyBorder="1" applyAlignment="1">
      <alignment vertical="center" shrinkToFit="1"/>
    </xf>
    <xf numFmtId="0" fontId="10" fillId="0" borderId="22" xfId="1" applyFont="1" applyBorder="1" applyAlignment="1">
      <alignment vertical="center" shrinkToFit="1"/>
    </xf>
    <xf numFmtId="0" fontId="10" fillId="0" borderId="23" xfId="1" applyFont="1" applyBorder="1" applyAlignment="1">
      <alignment vertical="center" shrinkToFit="1"/>
    </xf>
    <xf numFmtId="0" fontId="10" fillId="0" borderId="24" xfId="1" applyFont="1" applyBorder="1" applyAlignment="1">
      <alignment vertical="center" shrinkToFit="1"/>
    </xf>
    <xf numFmtId="0" fontId="5" fillId="0" borderId="16" xfId="1" applyFont="1" applyBorder="1" applyAlignment="1">
      <alignment vertical="center" shrinkToFit="1"/>
    </xf>
    <xf numFmtId="0" fontId="5" fillId="0" borderId="9" xfId="1" applyFont="1" applyBorder="1" applyAlignment="1">
      <alignment vertical="center" shrinkToFit="1"/>
    </xf>
    <xf numFmtId="0" fontId="1" fillId="0" borderId="27" xfId="1" applyFont="1" applyBorder="1">
      <alignment vertical="center"/>
    </xf>
    <xf numFmtId="0" fontId="5" fillId="0" borderId="28" xfId="1" applyFont="1" applyBorder="1" applyAlignment="1">
      <alignment vertical="center" shrinkToFit="1"/>
    </xf>
    <xf numFmtId="0" fontId="5" fillId="0" borderId="11" xfId="1" applyFont="1" applyBorder="1" applyAlignment="1">
      <alignment vertical="center" shrinkToFit="1"/>
    </xf>
    <xf numFmtId="0" fontId="5" fillId="0" borderId="11" xfId="1" applyFont="1" applyBorder="1" applyAlignment="1">
      <alignment horizontal="right" vertical="center"/>
    </xf>
    <xf numFmtId="0" fontId="5" fillId="0" borderId="15" xfId="1" applyFont="1" applyBorder="1" applyAlignment="1">
      <alignment horizontal="right" vertical="center"/>
    </xf>
    <xf numFmtId="0" fontId="5" fillId="0" borderId="22" xfId="1" applyFont="1" applyBorder="1" applyAlignment="1">
      <alignment horizontal="right" vertical="center"/>
    </xf>
    <xf numFmtId="0" fontId="5" fillId="0" borderId="23" xfId="1" applyFont="1" applyBorder="1" applyAlignment="1">
      <alignment horizontal="right" vertical="center"/>
    </xf>
    <xf numFmtId="0" fontId="5" fillId="0" borderId="24" xfId="1" applyFont="1" applyBorder="1" applyAlignment="1">
      <alignment horizontal="right" vertical="center"/>
    </xf>
    <xf numFmtId="0" fontId="5" fillId="0" borderId="5" xfId="1" applyFont="1" applyBorder="1" applyAlignment="1">
      <alignment vertical="center" shrinkToFit="1"/>
    </xf>
    <xf numFmtId="12" fontId="6" fillId="0" borderId="14" xfId="1" applyNumberFormat="1" applyFont="1" applyBorder="1" applyAlignment="1">
      <alignment horizontal="center" vertical="top" shrinkToFit="1"/>
    </xf>
    <xf numFmtId="176" fontId="6" fillId="0" borderId="17" xfId="1" applyNumberFormat="1" applyFont="1" applyBorder="1" applyAlignment="1">
      <alignment horizontal="center" vertical="top" shrinkToFit="1"/>
    </xf>
    <xf numFmtId="0" fontId="2" fillId="0" borderId="0" xfId="1" applyFont="1" applyAlignment="1">
      <alignment vertical="center" shrinkToFit="1"/>
    </xf>
    <xf numFmtId="0" fontId="2" fillId="0" borderId="0" xfId="1" applyFont="1" applyAlignment="1">
      <alignment horizontal="center" vertical="center"/>
    </xf>
    <xf numFmtId="0" fontId="12" fillId="0" borderId="0" xfId="1" applyFont="1" applyBorder="1" applyAlignment="1">
      <alignment horizontal="left" shrinkToFit="1"/>
    </xf>
    <xf numFmtId="0" fontId="5" fillId="0" borderId="19" xfId="1" applyFont="1" applyBorder="1" applyAlignment="1">
      <alignment vertical="center" shrinkToFit="1"/>
    </xf>
    <xf numFmtId="0" fontId="5" fillId="0" borderId="19" xfId="1" applyFont="1" applyBorder="1" applyAlignment="1">
      <alignment horizontal="right" vertical="center"/>
    </xf>
    <xf numFmtId="0" fontId="5" fillId="0" borderId="20" xfId="1" applyFont="1" applyBorder="1" applyAlignment="1">
      <alignment horizontal="right" vertical="center"/>
    </xf>
    <xf numFmtId="0" fontId="1" fillId="0" borderId="0" xfId="1" applyFont="1" applyAlignment="1">
      <alignment horizontal="center" shrinkToFit="1"/>
    </xf>
    <xf numFmtId="0" fontId="1" fillId="0" borderId="0" xfId="1" applyFont="1" applyAlignment="1"/>
    <xf numFmtId="0" fontId="1" fillId="0" borderId="0" xfId="1" applyFont="1" applyBorder="1" applyAlignment="1">
      <alignment horizontal="center" shrinkToFit="1"/>
    </xf>
    <xf numFmtId="0" fontId="5" fillId="0" borderId="17" xfId="1" quotePrefix="1" applyFont="1" applyBorder="1" applyAlignment="1">
      <alignment horizontal="right" vertical="center"/>
    </xf>
    <xf numFmtId="0" fontId="18" fillId="0" borderId="0" xfId="1" applyFont="1">
      <alignment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2" xfId="1" applyFont="1" applyBorder="1" applyAlignment="1">
      <alignment horizontal="center" vertical="center"/>
    </xf>
    <xf numFmtId="0" fontId="18" fillId="0" borderId="10" xfId="1" applyFont="1" applyBorder="1" applyAlignment="1">
      <alignment horizontal="center" vertical="center"/>
    </xf>
    <xf numFmtId="0" fontId="18" fillId="0" borderId="27" xfId="1" applyFont="1" applyBorder="1">
      <alignment vertical="center"/>
    </xf>
    <xf numFmtId="0" fontId="18" fillId="0" borderId="13" xfId="1" applyFont="1" applyBorder="1" applyAlignment="1">
      <alignment horizontal="center" vertical="center"/>
    </xf>
    <xf numFmtId="0" fontId="18" fillId="0" borderId="17"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21" fillId="0" borderId="29" xfId="0" applyFont="1" applyBorder="1">
      <alignment vertical="center"/>
    </xf>
    <xf numFmtId="0" fontId="21" fillId="0" borderId="18" xfId="0" applyFont="1" applyBorder="1">
      <alignment vertical="center"/>
    </xf>
    <xf numFmtId="0" fontId="21" fillId="0" borderId="23" xfId="0" applyFont="1" applyBorder="1">
      <alignment vertical="center"/>
    </xf>
    <xf numFmtId="0" fontId="20" fillId="0" borderId="0" xfId="1" applyFont="1" applyBorder="1" applyAlignment="1">
      <alignment vertical="center" shrinkToFit="1"/>
    </xf>
    <xf numFmtId="0" fontId="21" fillId="0" borderId="17" xfId="0" applyFont="1" applyBorder="1">
      <alignment vertical="center"/>
    </xf>
    <xf numFmtId="0" fontId="21" fillId="0" borderId="17" xfId="0" applyFont="1" applyBorder="1" applyAlignment="1">
      <alignment horizontal="right" vertical="center"/>
    </xf>
    <xf numFmtId="0" fontId="21" fillId="0" borderId="22" xfId="0" applyFont="1" applyBorder="1" applyAlignment="1">
      <alignment horizontal="right" vertical="center"/>
    </xf>
    <xf numFmtId="0" fontId="20" fillId="0" borderId="17" xfId="1" quotePrefix="1" applyFont="1" applyBorder="1" applyAlignment="1">
      <alignment horizontal="right" vertical="center"/>
    </xf>
    <xf numFmtId="0" fontId="20" fillId="0" borderId="22" xfId="1" applyFont="1" applyBorder="1" applyAlignment="1">
      <alignment horizontal="right" vertical="center"/>
    </xf>
    <xf numFmtId="0" fontId="20" fillId="0" borderId="13" xfId="1" applyFont="1" applyBorder="1" applyAlignment="1">
      <alignment vertical="center" shrinkToFit="1"/>
    </xf>
    <xf numFmtId="0" fontId="21" fillId="0" borderId="30" xfId="0" applyFont="1" applyBorder="1">
      <alignment vertical="center"/>
    </xf>
    <xf numFmtId="0" fontId="21" fillId="0" borderId="19" xfId="0" applyFont="1" applyBorder="1">
      <alignment vertical="center"/>
    </xf>
    <xf numFmtId="0" fontId="21" fillId="0" borderId="19" xfId="0" applyFont="1" applyBorder="1" applyAlignment="1">
      <alignment horizontal="right" vertical="center"/>
    </xf>
    <xf numFmtId="0" fontId="21" fillId="0" borderId="20" xfId="0" applyFont="1" applyBorder="1" applyAlignment="1">
      <alignment horizontal="right" vertical="center"/>
    </xf>
    <xf numFmtId="0" fontId="20" fillId="0" borderId="17" xfId="1" applyFont="1" applyBorder="1" applyAlignment="1">
      <alignment vertical="center" shrinkToFit="1"/>
    </xf>
    <xf numFmtId="0" fontId="20" fillId="0" borderId="17" xfId="1" applyFont="1" applyBorder="1" applyAlignment="1">
      <alignment horizontal="right" vertical="center"/>
    </xf>
    <xf numFmtId="0" fontId="20" fillId="0" borderId="16" xfId="1" applyFont="1" applyBorder="1" applyAlignment="1">
      <alignment vertical="center" shrinkToFit="1"/>
    </xf>
    <xf numFmtId="0" fontId="20" fillId="0" borderId="9" xfId="1" applyFont="1" applyBorder="1" applyAlignment="1">
      <alignment vertical="center" shrinkToFit="1"/>
    </xf>
    <xf numFmtId="0" fontId="20" fillId="0" borderId="18" xfId="1" applyFont="1" applyBorder="1" applyAlignment="1">
      <alignment vertical="center" shrinkToFit="1"/>
    </xf>
    <xf numFmtId="0" fontId="20" fillId="0" borderId="18" xfId="1" applyFont="1" applyBorder="1" applyAlignment="1">
      <alignment horizontal="right" vertical="center"/>
    </xf>
    <xf numFmtId="0" fontId="20" fillId="0" borderId="23" xfId="1" applyFont="1" applyBorder="1" applyAlignment="1">
      <alignment horizontal="right" vertical="center"/>
    </xf>
    <xf numFmtId="0" fontId="20" fillId="0" borderId="28" xfId="1" applyFont="1" applyBorder="1" applyAlignment="1">
      <alignment vertical="center" shrinkToFit="1"/>
    </xf>
    <xf numFmtId="0" fontId="20" fillId="0" borderId="11" xfId="1" applyFont="1" applyBorder="1" applyAlignment="1">
      <alignment vertical="center" shrinkToFit="1"/>
    </xf>
    <xf numFmtId="0" fontId="20" fillId="0" borderId="11" xfId="1" applyFont="1" applyBorder="1" applyAlignment="1">
      <alignment horizontal="right" vertical="center"/>
    </xf>
    <xf numFmtId="0" fontId="20" fillId="0" borderId="24" xfId="1" applyFont="1" applyBorder="1" applyAlignment="1">
      <alignment horizontal="right" vertical="center"/>
    </xf>
    <xf numFmtId="0" fontId="20" fillId="0" borderId="0" xfId="1" applyFont="1" applyAlignment="1">
      <alignment vertical="center" shrinkToFit="1"/>
    </xf>
    <xf numFmtId="0" fontId="20" fillId="0" borderId="0" xfId="1" applyFont="1" applyAlignment="1">
      <alignment horizontal="right" vertical="center"/>
    </xf>
    <xf numFmtId="0" fontId="20" fillId="0" borderId="19" xfId="1" applyFont="1" applyBorder="1" applyAlignment="1">
      <alignment vertical="center" shrinkToFit="1"/>
    </xf>
    <xf numFmtId="0" fontId="20" fillId="0" borderId="19" xfId="1" applyFont="1" applyBorder="1" applyAlignment="1">
      <alignment horizontal="right" vertical="center"/>
    </xf>
    <xf numFmtId="0" fontId="20" fillId="0" borderId="20" xfId="1" applyFont="1" applyBorder="1" applyAlignment="1">
      <alignment horizontal="right" vertical="center"/>
    </xf>
    <xf numFmtId="0" fontId="20" fillId="0" borderId="31" xfId="1" applyFont="1" applyBorder="1" applyAlignment="1">
      <alignment vertical="center" shrinkToFit="1"/>
    </xf>
    <xf numFmtId="0" fontId="20" fillId="0" borderId="31" xfId="1" applyFont="1" applyBorder="1" applyAlignment="1">
      <alignment horizontal="right" vertical="center"/>
    </xf>
    <xf numFmtId="0" fontId="20" fillId="0" borderId="32" xfId="1" applyFont="1" applyBorder="1" applyAlignment="1">
      <alignment horizontal="right" vertical="center"/>
    </xf>
    <xf numFmtId="0" fontId="20" fillId="0" borderId="22" xfId="1" quotePrefix="1" applyFont="1" applyBorder="1" applyAlignment="1">
      <alignment horizontal="right" vertical="center"/>
    </xf>
    <xf numFmtId="0" fontId="21" fillId="0" borderId="22" xfId="0" applyFont="1" applyBorder="1">
      <alignment vertical="center"/>
    </xf>
    <xf numFmtId="0" fontId="21" fillId="0" borderId="18" xfId="0" applyFont="1" applyBorder="1" applyAlignment="1">
      <alignment horizontal="right" vertical="center"/>
    </xf>
    <xf numFmtId="0" fontId="21" fillId="0" borderId="23" xfId="0" applyFont="1" applyBorder="1" applyAlignment="1">
      <alignment horizontal="right" vertical="center"/>
    </xf>
    <xf numFmtId="0" fontId="20" fillId="0" borderId="30" xfId="1" applyFont="1" applyBorder="1" applyAlignment="1">
      <alignment vertical="center" shrinkToFit="1"/>
    </xf>
    <xf numFmtId="0" fontId="20" fillId="0" borderId="1" xfId="1" applyFont="1" applyBorder="1" applyAlignment="1">
      <alignment vertical="center" shrinkToFit="1"/>
    </xf>
    <xf numFmtId="0" fontId="20" fillId="0" borderId="19" xfId="1" quotePrefix="1" applyFont="1" applyBorder="1" applyAlignment="1">
      <alignment horizontal="right" vertical="center"/>
    </xf>
    <xf numFmtId="0" fontId="21" fillId="0" borderId="19" xfId="0" quotePrefix="1" applyFont="1" applyBorder="1" applyAlignment="1">
      <alignment horizontal="right" vertical="center"/>
    </xf>
    <xf numFmtId="0" fontId="21" fillId="0" borderId="0" xfId="0" applyFont="1" applyBorder="1">
      <alignment vertical="center"/>
    </xf>
    <xf numFmtId="56" fontId="20" fillId="0" borderId="17" xfId="1" quotePrefix="1" applyNumberFormat="1" applyFont="1" applyBorder="1" applyAlignment="1">
      <alignment horizontal="right" vertical="center"/>
    </xf>
    <xf numFmtId="0" fontId="21" fillId="0" borderId="20" xfId="0" applyFont="1" applyBorder="1">
      <alignment vertical="center"/>
    </xf>
    <xf numFmtId="0" fontId="21" fillId="0" borderId="13" xfId="0" applyFont="1" applyBorder="1">
      <alignment vertical="center"/>
    </xf>
    <xf numFmtId="0" fontId="1" fillId="0" borderId="12" xfId="1" applyFont="1" applyBorder="1" applyAlignment="1">
      <alignment horizontal="center" vertical="center" shrinkToFit="1"/>
    </xf>
    <xf numFmtId="0" fontId="1" fillId="0" borderId="12" xfId="1" applyFont="1" applyBorder="1" applyAlignment="1">
      <alignment horizontal="center" vertical="center" shrinkToFit="1"/>
    </xf>
    <xf numFmtId="0" fontId="1" fillId="0" borderId="12" xfId="1" applyFont="1" applyBorder="1" applyAlignment="1">
      <alignment horizontal="center" vertical="center" shrinkToFit="1"/>
    </xf>
    <xf numFmtId="0" fontId="21" fillId="0" borderId="0" xfId="0" applyFont="1" applyBorder="1" applyAlignment="1">
      <alignment horizontal="right" vertical="center"/>
    </xf>
    <xf numFmtId="0" fontId="13" fillId="0" borderId="21" xfId="1" applyFont="1" applyBorder="1" applyAlignment="1">
      <alignment horizontal="center" vertical="center" textRotation="255"/>
    </xf>
    <xf numFmtId="0" fontId="17" fillId="0" borderId="25" xfId="0" applyFont="1" applyBorder="1" applyAlignment="1">
      <alignment horizontal="center" vertical="center" textRotation="255"/>
    </xf>
    <xf numFmtId="0" fontId="17" fillId="0" borderId="26" xfId="0" applyFont="1" applyBorder="1" applyAlignment="1">
      <alignment horizontal="center" vertical="center" textRotation="255"/>
    </xf>
    <xf numFmtId="0" fontId="1" fillId="0" borderId="21" xfId="1" applyFont="1" applyBorder="1" applyAlignment="1">
      <alignment horizontal="center" vertical="center" textRotation="255"/>
    </xf>
    <xf numFmtId="0" fontId="1" fillId="0" borderId="25" xfId="1" applyFont="1" applyBorder="1" applyAlignment="1">
      <alignment horizontal="center" vertical="center" textRotation="255"/>
    </xf>
    <xf numFmtId="0" fontId="1" fillId="0" borderId="26" xfId="1" applyFont="1" applyBorder="1" applyAlignment="1">
      <alignment horizontal="center" vertical="center" textRotation="255"/>
    </xf>
    <xf numFmtId="0" fontId="5" fillId="0" borderId="19" xfId="1" applyFont="1" applyBorder="1" applyAlignment="1">
      <alignment vertical="top" wrapText="1"/>
    </xf>
    <xf numFmtId="0" fontId="17" fillId="0" borderId="19" xfId="0" applyFont="1" applyBorder="1" applyAlignment="1">
      <alignment vertical="top" wrapText="1"/>
    </xf>
    <xf numFmtId="0" fontId="17" fillId="0" borderId="17" xfId="0" applyFont="1" applyBorder="1" applyAlignment="1">
      <alignment vertical="top" wrapText="1"/>
    </xf>
    <xf numFmtId="0" fontId="17" fillId="0" borderId="11" xfId="0" applyFont="1" applyBorder="1" applyAlignment="1">
      <alignment vertical="top" wrapText="1"/>
    </xf>
    <xf numFmtId="0" fontId="1" fillId="0" borderId="12" xfId="1" applyFont="1" applyBorder="1" applyAlignment="1">
      <alignment horizontal="center" vertical="center"/>
    </xf>
    <xf numFmtId="0" fontId="17" fillId="0" borderId="5" xfId="2" applyFont="1" applyBorder="1" applyAlignment="1">
      <alignment horizontal="center" vertical="center"/>
    </xf>
    <xf numFmtId="0" fontId="1" fillId="0" borderId="12" xfId="1" applyFont="1" applyBorder="1" applyAlignment="1">
      <alignment horizontal="center" vertical="center" shrinkToFit="1"/>
    </xf>
    <xf numFmtId="0" fontId="1" fillId="0" borderId="5" xfId="1" applyFont="1" applyBorder="1" applyAlignment="1">
      <alignment horizontal="center" vertical="center" shrinkToFit="1"/>
    </xf>
    <xf numFmtId="0" fontId="5" fillId="0" borderId="14" xfId="1" applyFont="1" applyBorder="1" applyAlignment="1">
      <alignment vertical="top" wrapText="1"/>
    </xf>
    <xf numFmtId="0" fontId="17" fillId="0" borderId="14" xfId="0" applyFont="1" applyBorder="1" applyAlignment="1">
      <alignment vertical="top" wrapText="1"/>
    </xf>
    <xf numFmtId="0" fontId="17" fillId="0" borderId="18" xfId="0" applyFont="1" applyBorder="1" applyAlignment="1">
      <alignment vertical="top" wrapText="1"/>
    </xf>
    <xf numFmtId="0" fontId="2" fillId="0" borderId="0" xfId="1" applyFont="1" applyAlignment="1">
      <alignment vertical="center" shrinkToFit="1"/>
    </xf>
    <xf numFmtId="0" fontId="2" fillId="0" borderId="0" xfId="1" applyFont="1" applyAlignment="1">
      <alignment horizontal="center" vertical="center"/>
    </xf>
    <xf numFmtId="0" fontId="5" fillId="0" borderId="1" xfId="1" applyFont="1" applyBorder="1" applyAlignment="1">
      <alignment horizontal="center" vertical="center"/>
    </xf>
    <xf numFmtId="0" fontId="1" fillId="0" borderId="33" xfId="1" applyFont="1" applyBorder="1" applyAlignment="1">
      <alignment horizontal="left" vertical="center" wrapText="1"/>
    </xf>
    <xf numFmtId="0" fontId="10" fillId="0" borderId="0" xfId="3" applyNumberFormat="1" applyFont="1" applyFill="1" applyAlignment="1">
      <alignment horizontal="center" shrinkToFit="1"/>
    </xf>
    <xf numFmtId="0" fontId="1" fillId="0" borderId="0" xfId="1" applyFont="1" applyAlignment="1">
      <alignment horizontal="center" shrinkToFit="1"/>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8" xfId="1" applyFont="1" applyBorder="1" applyAlignment="1">
      <alignment horizontal="center" vertical="center"/>
    </xf>
    <xf numFmtId="0" fontId="11" fillId="0" borderId="1" xfId="1" applyFont="1" applyBorder="1" applyAlignment="1">
      <alignment horizontal="center" vertical="center"/>
    </xf>
    <xf numFmtId="0" fontId="11" fillId="0" borderId="9" xfId="1" applyFont="1" applyBorder="1" applyAlignment="1">
      <alignment horizontal="center" vertical="center"/>
    </xf>
    <xf numFmtId="56" fontId="12" fillId="0" borderId="0" xfId="1" applyNumberFormat="1" applyFont="1" applyBorder="1" applyAlignment="1">
      <alignment horizontal="left" shrinkToFit="1"/>
    </xf>
    <xf numFmtId="0" fontId="12" fillId="0" borderId="0" xfId="1" applyFont="1" applyBorder="1" applyAlignment="1">
      <alignment horizontal="left" shrinkToFit="1"/>
    </xf>
    <xf numFmtId="0" fontId="14" fillId="0" borderId="0" xfId="1" applyNumberFormat="1" applyFont="1" applyBorder="1" applyAlignment="1">
      <alignment horizontal="center" shrinkToFit="1"/>
    </xf>
    <xf numFmtId="0" fontId="1" fillId="0" borderId="0" xfId="1" applyFont="1" applyBorder="1" applyAlignment="1">
      <alignment horizontal="center" shrinkToFit="1"/>
    </xf>
    <xf numFmtId="0" fontId="12" fillId="0" borderId="0" xfId="1" applyFont="1" applyAlignment="1">
      <alignment horizontal="center" vertical="center" shrinkToFit="1"/>
    </xf>
    <xf numFmtId="0" fontId="20" fillId="0" borderId="21" xfId="1" applyFont="1" applyBorder="1" applyAlignment="1">
      <alignment horizontal="center" vertical="center" textRotation="255"/>
    </xf>
    <xf numFmtId="0" fontId="21" fillId="0" borderId="25" xfId="0" applyFont="1" applyBorder="1" applyAlignment="1">
      <alignment horizontal="center" vertical="center" textRotation="255"/>
    </xf>
    <xf numFmtId="0" fontId="21" fillId="0" borderId="26" xfId="0" applyFont="1" applyBorder="1" applyAlignment="1">
      <alignment horizontal="center" vertical="center" textRotation="255"/>
    </xf>
    <xf numFmtId="0" fontId="18" fillId="0" borderId="0" xfId="1" applyFont="1" applyBorder="1" applyAlignment="1">
      <alignment horizontal="left" vertical="center" wrapText="1"/>
    </xf>
    <xf numFmtId="0" fontId="8" fillId="0" borderId="0" xfId="2" applyFont="1" applyBorder="1" applyAlignment="1">
      <alignment vertical="center"/>
    </xf>
    <xf numFmtId="0" fontId="19" fillId="0" borderId="3" xfId="1" applyFont="1" applyBorder="1" applyAlignment="1">
      <alignment horizontal="center" vertical="center"/>
    </xf>
    <xf numFmtId="0" fontId="8" fillId="0" borderId="4" xfId="2" applyFont="1" applyBorder="1" applyAlignment="1">
      <alignment vertical="center"/>
    </xf>
    <xf numFmtId="0" fontId="8" fillId="0" borderId="5" xfId="2" applyFont="1" applyBorder="1" applyAlignment="1">
      <alignment vertical="center"/>
    </xf>
    <xf numFmtId="0" fontId="8" fillId="0" borderId="8" xfId="2" applyFont="1" applyBorder="1" applyAlignment="1">
      <alignment vertical="center"/>
    </xf>
    <xf numFmtId="0" fontId="8" fillId="0" borderId="1" xfId="2" applyFont="1" applyBorder="1" applyAlignment="1">
      <alignment vertical="center"/>
    </xf>
    <xf numFmtId="0" fontId="8" fillId="0" borderId="9" xfId="2" applyFont="1" applyBorder="1" applyAlignment="1">
      <alignment vertical="center"/>
    </xf>
    <xf numFmtId="0" fontId="1" fillId="0" borderId="0" xfId="1" applyFont="1" applyBorder="1" applyAlignment="1">
      <alignment horizontal="left" vertical="center" wrapText="1"/>
    </xf>
    <xf numFmtId="0" fontId="17" fillId="0" borderId="0" xfId="2" applyFont="1" applyBorder="1" applyAlignment="1">
      <alignment vertical="center"/>
    </xf>
    <xf numFmtId="0" fontId="17" fillId="0" borderId="4" xfId="2" applyFont="1" applyBorder="1" applyAlignment="1">
      <alignment vertical="center"/>
    </xf>
    <xf numFmtId="0" fontId="17" fillId="0" borderId="5" xfId="2" applyFont="1" applyBorder="1" applyAlignment="1">
      <alignment vertical="center"/>
    </xf>
    <xf numFmtId="0" fontId="17" fillId="0" borderId="8" xfId="2" applyFont="1" applyBorder="1" applyAlignment="1">
      <alignment vertical="center"/>
    </xf>
    <xf numFmtId="0" fontId="17" fillId="0" borderId="1" xfId="2" applyFont="1" applyBorder="1" applyAlignment="1">
      <alignment vertical="center"/>
    </xf>
    <xf numFmtId="0" fontId="17" fillId="0" borderId="9" xfId="2" applyFont="1" applyBorder="1" applyAlignment="1">
      <alignment vertical="center"/>
    </xf>
    <xf numFmtId="0" fontId="22" fillId="0" borderId="0" xfId="1" applyFont="1" applyFill="1" applyAlignment="1">
      <alignment horizontal="center" vertical="center"/>
    </xf>
    <xf numFmtId="0" fontId="22" fillId="0" borderId="0" xfId="1" applyFont="1" applyFill="1">
      <alignment vertical="center"/>
    </xf>
    <xf numFmtId="177" fontId="22" fillId="0" borderId="0" xfId="1" applyNumberFormat="1" applyFont="1" applyFill="1">
      <alignment vertical="center"/>
    </xf>
    <xf numFmtId="0" fontId="23" fillId="0" borderId="2" xfId="1" applyFont="1" applyFill="1" applyBorder="1" applyAlignment="1">
      <alignment horizontal="center" vertical="center" textRotation="255" shrinkToFit="1"/>
    </xf>
    <xf numFmtId="0" fontId="24" fillId="0" borderId="2" xfId="1" applyFont="1" applyFill="1" applyBorder="1" applyAlignment="1">
      <alignment horizontal="center" vertical="center" textRotation="255"/>
    </xf>
    <xf numFmtId="0" fontId="25" fillId="0" borderId="2" xfId="1" applyFont="1" applyFill="1" applyBorder="1" applyAlignment="1">
      <alignment horizontal="left" vertical="center"/>
    </xf>
    <xf numFmtId="0" fontId="22" fillId="0" borderId="2" xfId="1" applyFont="1" applyFill="1" applyBorder="1" applyAlignment="1">
      <alignment horizontal="center" vertical="center"/>
    </xf>
    <xf numFmtId="0" fontId="22" fillId="0" borderId="2" xfId="4" applyFont="1" applyFill="1" applyBorder="1" applyAlignment="1">
      <alignment vertical="center"/>
    </xf>
    <xf numFmtId="0" fontId="26" fillId="0" borderId="2" xfId="1" applyFont="1" applyFill="1" applyBorder="1" applyAlignment="1">
      <alignment horizontal="center" vertical="center" wrapText="1"/>
    </xf>
    <xf numFmtId="0" fontId="26" fillId="0" borderId="2" xfId="1" applyFont="1" applyFill="1" applyBorder="1" applyAlignment="1">
      <alignment horizontal="center" vertical="center" shrinkToFit="1"/>
    </xf>
    <xf numFmtId="0" fontId="22" fillId="0" borderId="2" xfId="1" applyFont="1" applyFill="1" applyBorder="1" applyAlignment="1">
      <alignment vertical="center"/>
    </xf>
    <xf numFmtId="0" fontId="22" fillId="0" borderId="0" xfId="1" applyFont="1" applyFill="1" applyBorder="1" applyAlignment="1">
      <alignment horizontal="center" vertical="center" shrinkToFit="1"/>
    </xf>
    <xf numFmtId="0" fontId="22" fillId="2" borderId="2" xfId="1" applyFont="1" applyFill="1" applyBorder="1" applyAlignment="1">
      <alignment horizontal="center" wrapText="1" shrinkToFit="1"/>
    </xf>
    <xf numFmtId="0" fontId="22" fillId="3" borderId="2" xfId="1" applyFont="1" applyFill="1" applyBorder="1" applyAlignment="1">
      <alignment horizontal="center" wrapText="1" shrinkToFit="1"/>
    </xf>
    <xf numFmtId="0" fontId="22" fillId="4" borderId="2" xfId="1" applyFont="1" applyFill="1" applyBorder="1" applyAlignment="1">
      <alignment horizontal="center" wrapText="1" shrinkToFit="1"/>
    </xf>
    <xf numFmtId="0" fontId="22" fillId="0" borderId="2" xfId="4" applyFont="1" applyBorder="1" applyAlignment="1">
      <alignment horizontal="center" wrapText="1" shrinkToFit="1"/>
    </xf>
    <xf numFmtId="0" fontId="22" fillId="0" borderId="2" xfId="1" applyFont="1" applyFill="1" applyBorder="1" applyAlignment="1">
      <alignment horizontal="center" vertical="center" wrapText="1" shrinkToFit="1"/>
    </xf>
    <xf numFmtId="0" fontId="26" fillId="5" borderId="2" xfId="1" applyFont="1" applyFill="1" applyBorder="1" applyAlignment="1">
      <alignment horizontal="center" vertical="center" wrapText="1"/>
    </xf>
    <xf numFmtId="0" fontId="26" fillId="5" borderId="2" xfId="1" applyFont="1" applyFill="1" applyBorder="1" applyAlignment="1">
      <alignment horizontal="center" vertical="center" textRotation="255" shrinkToFit="1"/>
    </xf>
    <xf numFmtId="0" fontId="26" fillId="6" borderId="19" xfId="1" applyFont="1" applyFill="1" applyBorder="1">
      <alignment vertical="center"/>
    </xf>
    <xf numFmtId="0" fontId="28" fillId="0" borderId="2" xfId="1" applyFont="1" applyFill="1" applyBorder="1" applyAlignment="1">
      <alignment horizontal="left" vertical="top" wrapText="1"/>
    </xf>
    <xf numFmtId="0" fontId="26" fillId="0" borderId="2" xfId="4" applyFont="1" applyFill="1" applyBorder="1" applyAlignment="1">
      <alignment horizontal="left" vertical="top" wrapText="1"/>
    </xf>
    <xf numFmtId="178" fontId="26" fillId="0" borderId="19" xfId="1" applyNumberFormat="1" applyFont="1" applyFill="1" applyBorder="1" applyAlignment="1">
      <alignment horizontal="right" vertical="center"/>
    </xf>
    <xf numFmtId="0" fontId="26" fillId="0" borderId="19" xfId="1" applyFont="1" applyFill="1" applyBorder="1" applyAlignment="1">
      <alignment horizontal="left" vertical="center"/>
    </xf>
    <xf numFmtId="0" fontId="26" fillId="0" borderId="19" xfId="1" applyFont="1" applyFill="1" applyBorder="1" applyAlignment="1">
      <alignment horizontal="left" vertical="top" shrinkToFit="1"/>
    </xf>
    <xf numFmtId="0" fontId="22" fillId="0" borderId="0" xfId="1" applyFont="1" applyFill="1" applyBorder="1" applyAlignment="1">
      <alignment horizontal="left" vertical="center"/>
    </xf>
    <xf numFmtId="0" fontId="26" fillId="0" borderId="2" xfId="1" applyFont="1" applyFill="1" applyBorder="1" applyAlignment="1">
      <alignment horizontal="center" vertical="center"/>
    </xf>
    <xf numFmtId="0" fontId="26" fillId="7" borderId="19" xfId="1" applyFont="1" applyFill="1" applyBorder="1" applyAlignment="1">
      <alignment horizontal="left" vertical="center"/>
    </xf>
    <xf numFmtId="0" fontId="26" fillId="0" borderId="17" xfId="1" applyFont="1" applyFill="1" applyBorder="1">
      <alignment vertical="center"/>
    </xf>
    <xf numFmtId="177" fontId="26" fillId="0" borderId="17" xfId="1" applyNumberFormat="1" applyFont="1" applyFill="1" applyBorder="1">
      <alignment vertical="center"/>
    </xf>
    <xf numFmtId="0" fontId="26" fillId="0" borderId="17" xfId="1" applyFont="1" applyFill="1" applyBorder="1" applyAlignment="1">
      <alignment vertical="center"/>
    </xf>
    <xf numFmtId="0" fontId="26" fillId="0" borderId="17" xfId="1" applyFont="1" applyFill="1" applyBorder="1" applyAlignment="1">
      <alignment horizontal="left" vertical="top" shrinkToFit="1"/>
    </xf>
    <xf numFmtId="0" fontId="22" fillId="0" borderId="0" xfId="1" applyFont="1" applyFill="1" applyBorder="1" applyAlignment="1">
      <alignment vertical="center"/>
    </xf>
    <xf numFmtId="0" fontId="26" fillId="0" borderId="18" xfId="1" applyFont="1" applyFill="1" applyBorder="1">
      <alignment vertical="center"/>
    </xf>
    <xf numFmtId="177" fontId="26" fillId="0" borderId="18" xfId="1" applyNumberFormat="1" applyFont="1" applyFill="1" applyBorder="1">
      <alignment vertical="center"/>
    </xf>
    <xf numFmtId="0" fontId="26" fillId="0" borderId="18" xfId="1" applyFont="1" applyFill="1" applyBorder="1" applyAlignment="1">
      <alignment vertical="center"/>
    </xf>
    <xf numFmtId="0" fontId="26" fillId="0" borderId="18" xfId="1" applyFont="1" applyFill="1" applyBorder="1" applyAlignment="1">
      <alignment horizontal="left" vertical="top" shrinkToFit="1"/>
    </xf>
    <xf numFmtId="0" fontId="26" fillId="0" borderId="2" xfId="1" applyFont="1" applyFill="1" applyBorder="1" applyAlignment="1">
      <alignment horizontal="center" vertical="center" textRotation="255" shrinkToFit="1"/>
    </xf>
    <xf numFmtId="178" fontId="26" fillId="0" borderId="19" xfId="1" applyNumberFormat="1" applyFont="1" applyFill="1" applyBorder="1">
      <alignment vertical="center"/>
    </xf>
    <xf numFmtId="0" fontId="26" fillId="0" borderId="19" xfId="1" applyFont="1" applyFill="1" applyBorder="1">
      <alignment vertical="center"/>
    </xf>
    <xf numFmtId="0" fontId="22" fillId="0" borderId="0" xfId="1" applyFont="1" applyFill="1" applyBorder="1">
      <alignment vertical="center"/>
    </xf>
    <xf numFmtId="0" fontId="26" fillId="0" borderId="34" xfId="1" applyNumberFormat="1" applyFont="1" applyFill="1" applyBorder="1" applyAlignment="1">
      <alignment horizontal="center" vertical="top" shrinkToFit="1"/>
    </xf>
    <xf numFmtId="0" fontId="29" fillId="0" borderId="2" xfId="1" applyFont="1" applyFill="1" applyBorder="1" applyAlignment="1">
      <alignment horizontal="left" vertical="top" wrapText="1"/>
    </xf>
    <xf numFmtId="0" fontId="26" fillId="0" borderId="35" xfId="1" applyNumberFormat="1" applyFont="1" applyFill="1" applyBorder="1" applyAlignment="1">
      <alignment horizontal="center" vertical="top" shrinkToFit="1"/>
    </xf>
    <xf numFmtId="0" fontId="26" fillId="8" borderId="19" xfId="1" applyFont="1" applyFill="1" applyBorder="1">
      <alignment vertical="center"/>
    </xf>
    <xf numFmtId="0" fontId="26" fillId="0" borderId="2" xfId="1" applyFont="1" applyFill="1" applyBorder="1" applyAlignment="1">
      <alignment vertical="center" wrapText="1"/>
    </xf>
    <xf numFmtId="0" fontId="26" fillId="9" borderId="19" xfId="1" applyFont="1" applyFill="1" applyBorder="1">
      <alignment vertical="center"/>
    </xf>
    <xf numFmtId="0" fontId="26" fillId="0" borderId="2" xfId="1" applyFont="1" applyFill="1" applyBorder="1" applyAlignment="1">
      <alignment vertical="center"/>
    </xf>
    <xf numFmtId="0" fontId="26" fillId="0" borderId="2" xfId="1" applyFont="1" applyFill="1" applyBorder="1" applyAlignment="1">
      <alignment horizontal="center" vertical="center" textRotation="255"/>
    </xf>
    <xf numFmtId="0" fontId="26" fillId="10" borderId="19" xfId="1" applyFont="1" applyFill="1" applyBorder="1">
      <alignment vertical="center"/>
    </xf>
    <xf numFmtId="0" fontId="26" fillId="0" borderId="2" xfId="1" applyFont="1" applyFill="1" applyBorder="1" applyAlignment="1">
      <alignment vertical="center" textRotation="255"/>
    </xf>
    <xf numFmtId="0" fontId="26" fillId="8" borderId="19" xfId="1" applyFont="1" applyFill="1" applyBorder="1" applyAlignment="1">
      <alignment vertical="center" shrinkToFit="1"/>
    </xf>
    <xf numFmtId="0" fontId="26" fillId="9" borderId="19" xfId="1" applyFont="1" applyFill="1" applyBorder="1" applyAlignment="1">
      <alignment vertical="center" shrinkToFit="1"/>
    </xf>
    <xf numFmtId="0" fontId="26" fillId="8" borderId="19" xfId="1" applyFont="1" applyFill="1" applyBorder="1" applyAlignment="1">
      <alignment horizontal="left" vertical="center"/>
    </xf>
    <xf numFmtId="0" fontId="30" fillId="0" borderId="2" xfId="4" applyFont="1" applyFill="1" applyBorder="1" applyAlignment="1">
      <alignment horizontal="left" vertical="top" wrapText="1"/>
    </xf>
    <xf numFmtId="0" fontId="26" fillId="5" borderId="2" xfId="1" applyFont="1" applyFill="1" applyBorder="1" applyAlignment="1">
      <alignment vertical="center" wrapText="1"/>
    </xf>
    <xf numFmtId="0" fontId="26" fillId="0" borderId="19" xfId="1" applyFont="1" applyFill="1" applyBorder="1" applyAlignment="1">
      <alignment horizontal="center" vertical="center"/>
    </xf>
    <xf numFmtId="0" fontId="28" fillId="0" borderId="19" xfId="1" applyFont="1" applyFill="1" applyBorder="1" applyAlignment="1">
      <alignment horizontal="left" vertical="top" wrapText="1"/>
    </xf>
    <xf numFmtId="0" fontId="26" fillId="0" borderId="19" xfId="4" applyFont="1" applyFill="1" applyBorder="1" applyAlignment="1">
      <alignment horizontal="left" vertical="top" wrapText="1"/>
    </xf>
    <xf numFmtId="0" fontId="26" fillId="0" borderId="36" xfId="1" applyFont="1" applyFill="1" applyBorder="1" applyAlignment="1">
      <alignment vertical="center"/>
    </xf>
    <xf numFmtId="0" fontId="30" fillId="0" borderId="37" xfId="1" applyFont="1" applyFill="1" applyBorder="1" applyAlignment="1">
      <alignment vertical="center"/>
    </xf>
    <xf numFmtId="0" fontId="30" fillId="0" borderId="38" xfId="1" applyFont="1" applyBorder="1" applyAlignment="1">
      <alignment vertical="center"/>
    </xf>
    <xf numFmtId="0" fontId="26" fillId="0" borderId="39" xfId="1" applyFont="1" applyFill="1" applyBorder="1" applyAlignment="1">
      <alignment vertical="center"/>
    </xf>
    <xf numFmtId="0" fontId="26" fillId="0" borderId="39" xfId="1" applyFont="1" applyFill="1" applyBorder="1">
      <alignment vertical="center"/>
    </xf>
    <xf numFmtId="0" fontId="28" fillId="0" borderId="39" xfId="1" applyFont="1" applyFill="1" applyBorder="1" applyAlignment="1">
      <alignment vertical="top" wrapText="1"/>
    </xf>
    <xf numFmtId="0" fontId="26" fillId="0" borderId="39" xfId="4" applyFont="1" applyFill="1" applyBorder="1" applyAlignment="1">
      <alignment vertical="top" wrapText="1"/>
    </xf>
    <xf numFmtId="178" fontId="26" fillId="0" borderId="39" xfId="1" applyNumberFormat="1" applyFont="1" applyFill="1" applyBorder="1">
      <alignment vertical="center"/>
    </xf>
    <xf numFmtId="0" fontId="26" fillId="0" borderId="39" xfId="1" applyFont="1" applyFill="1" applyBorder="1" applyAlignment="1">
      <alignment horizontal="left" vertical="center"/>
    </xf>
    <xf numFmtId="178" fontId="26" fillId="0" borderId="39" xfId="1" applyNumberFormat="1" applyFont="1" applyFill="1" applyBorder="1" applyAlignment="1">
      <alignment horizontal="right" vertical="center"/>
    </xf>
    <xf numFmtId="0" fontId="26" fillId="0" borderId="39" xfId="1" applyFont="1" applyFill="1" applyBorder="1" applyAlignment="1">
      <alignment horizontal="left" vertical="top" shrinkToFit="1"/>
    </xf>
    <xf numFmtId="0" fontId="26" fillId="0" borderId="2" xfId="1" applyFont="1" applyFill="1" applyBorder="1" applyAlignment="1">
      <alignment horizontal="center" vertical="center"/>
    </xf>
    <xf numFmtId="0" fontId="22" fillId="0" borderId="0" xfId="1" applyFont="1" applyFill="1" applyBorder="1" applyAlignment="1">
      <alignment horizontal="center" vertical="center"/>
    </xf>
    <xf numFmtId="0" fontId="26" fillId="0" borderId="0" xfId="1" applyFont="1" applyFill="1" applyBorder="1" applyAlignment="1">
      <alignment horizontal="left" vertical="center" wrapText="1"/>
    </xf>
    <xf numFmtId="0" fontId="26" fillId="0" borderId="0" xfId="1" applyFont="1" applyFill="1" applyBorder="1" applyAlignment="1">
      <alignment horizontal="left" vertical="center" wrapText="1"/>
    </xf>
    <xf numFmtId="0" fontId="26" fillId="0" borderId="0" xfId="1" applyFont="1" applyFill="1" applyBorder="1">
      <alignment vertical="center"/>
    </xf>
    <xf numFmtId="177" fontId="26" fillId="0" borderId="0" xfId="1" applyNumberFormat="1" applyFont="1" applyFill="1" applyBorder="1">
      <alignment vertical="center"/>
    </xf>
    <xf numFmtId="0" fontId="26" fillId="0" borderId="0" xfId="1" applyFont="1" applyFill="1" applyBorder="1" applyAlignment="1">
      <alignment vertical="center" wrapText="1"/>
    </xf>
    <xf numFmtId="0" fontId="26" fillId="0" borderId="36" xfId="1" applyFont="1" applyFill="1" applyBorder="1" applyAlignment="1">
      <alignment horizontal="center" vertical="center"/>
    </xf>
    <xf numFmtId="0" fontId="26" fillId="0" borderId="38" xfId="1" applyFont="1" applyFill="1" applyBorder="1">
      <alignment vertical="center"/>
    </xf>
    <xf numFmtId="0" fontId="26" fillId="0" borderId="2" xfId="4" applyFont="1" applyFill="1" applyBorder="1" applyAlignment="1">
      <alignment horizontal="center" vertical="center" shrinkToFit="1"/>
    </xf>
    <xf numFmtId="178" fontId="26" fillId="0" borderId="2" xfId="1" applyNumberFormat="1" applyFont="1" applyFill="1" applyBorder="1" applyAlignment="1">
      <alignment horizontal="center" vertical="center"/>
    </xf>
    <xf numFmtId="177" fontId="26" fillId="0" borderId="2" xfId="1" applyNumberFormat="1" applyFont="1" applyFill="1" applyBorder="1" applyAlignment="1">
      <alignment horizontal="center" vertical="center"/>
    </xf>
    <xf numFmtId="177" fontId="22" fillId="0" borderId="0" xfId="1" applyNumberFormat="1" applyFont="1" applyFill="1" applyBorder="1">
      <alignment vertical="center"/>
    </xf>
    <xf numFmtId="0" fontId="26" fillId="0" borderId="0" xfId="4" applyFont="1" applyFill="1" applyBorder="1" applyAlignment="1">
      <alignment vertical="center"/>
    </xf>
    <xf numFmtId="0" fontId="26" fillId="0" borderId="0" xfId="1" applyFont="1" applyFill="1" applyBorder="1" applyAlignment="1">
      <alignment horizontal="center" vertical="center"/>
    </xf>
    <xf numFmtId="0" fontId="26" fillId="0" borderId="0" xfId="1" applyFont="1" applyFill="1" applyBorder="1" applyAlignment="1">
      <alignment vertical="center"/>
    </xf>
    <xf numFmtId="0" fontId="26" fillId="0" borderId="0" xfId="1" applyFont="1" applyFill="1" applyBorder="1" applyAlignment="1">
      <alignment horizontal="left" vertical="top"/>
    </xf>
    <xf numFmtId="177" fontId="26" fillId="0" borderId="0" xfId="1" applyNumberFormat="1" applyFont="1" applyFill="1" applyBorder="1" applyAlignment="1">
      <alignment vertical="center"/>
    </xf>
    <xf numFmtId="0" fontId="22" fillId="0" borderId="39" xfId="1" applyFont="1" applyFill="1" applyBorder="1" applyAlignment="1">
      <alignment horizontal="center" vertical="center"/>
    </xf>
    <xf numFmtId="0" fontId="22" fillId="0" borderId="39" xfId="1" applyFont="1" applyFill="1" applyBorder="1">
      <alignment vertical="center"/>
    </xf>
    <xf numFmtId="0" fontId="22" fillId="0" borderId="39" xfId="1" applyFont="1" applyFill="1" applyBorder="1" applyAlignment="1">
      <alignment horizontal="center" vertical="center" shrinkToFit="1"/>
    </xf>
    <xf numFmtId="178" fontId="22" fillId="0" borderId="39" xfId="1" applyNumberFormat="1" applyFont="1" applyFill="1" applyBorder="1" applyAlignment="1">
      <alignment horizontal="center" vertical="center"/>
    </xf>
    <xf numFmtId="177" fontId="22" fillId="0" borderId="39" xfId="1" applyNumberFormat="1" applyFont="1" applyFill="1" applyBorder="1" applyAlignment="1">
      <alignment horizontal="center" vertical="center"/>
    </xf>
    <xf numFmtId="0" fontId="26" fillId="0" borderId="0" xfId="1" applyFont="1" applyFill="1" applyBorder="1" applyAlignment="1">
      <alignment horizontal="left" vertical="center"/>
    </xf>
    <xf numFmtId="0" fontId="22" fillId="0" borderId="0" xfId="1" applyFont="1" applyFill="1" applyAlignment="1">
      <alignment horizontal="left" vertical="center"/>
    </xf>
    <xf numFmtId="0" fontId="22" fillId="0" borderId="0" xfId="1" applyFont="1" applyFill="1" applyBorder="1" applyAlignment="1">
      <alignment vertical="center" wrapText="1"/>
    </xf>
    <xf numFmtId="178" fontId="22" fillId="0" borderId="0" xfId="1" applyNumberFormat="1" applyFont="1" applyFill="1" applyBorder="1" applyAlignment="1">
      <alignment vertical="center"/>
    </xf>
    <xf numFmtId="177" fontId="22" fillId="0" borderId="0" xfId="1" applyNumberFormat="1" applyFont="1" applyFill="1" applyBorder="1" applyAlignment="1">
      <alignment vertical="center"/>
    </xf>
    <xf numFmtId="0" fontId="22" fillId="0" borderId="0" xfId="1" applyFont="1" applyFill="1" applyBorder="1" applyAlignment="1">
      <alignment vertical="top" wrapText="1"/>
    </xf>
    <xf numFmtId="0" fontId="22" fillId="0" borderId="0" xfId="1" applyFont="1" applyFill="1" applyBorder="1" applyAlignment="1">
      <alignment horizontal="left" vertical="top" wrapText="1"/>
    </xf>
    <xf numFmtId="0" fontId="22" fillId="0" borderId="0" xfId="1" applyFont="1" applyFill="1" applyAlignment="1">
      <alignment horizontal="center" vertical="center" textRotation="255"/>
    </xf>
    <xf numFmtId="0" fontId="31" fillId="0" borderId="2" xfId="1" applyFont="1" applyFill="1" applyBorder="1" applyAlignment="1">
      <alignment horizontal="center" vertical="center" textRotation="255"/>
    </xf>
    <xf numFmtId="0" fontId="22" fillId="0" borderId="2" xfId="1" applyFont="1" applyFill="1" applyBorder="1" applyAlignment="1">
      <alignment horizontal="center" vertical="center" textRotation="255"/>
    </xf>
    <xf numFmtId="0" fontId="22" fillId="0" borderId="2" xfId="1" applyFont="1" applyFill="1" applyBorder="1" applyAlignment="1">
      <alignment horizontal="center" vertical="center" shrinkToFit="1"/>
    </xf>
    <xf numFmtId="0" fontId="1" fillId="0" borderId="2" xfId="1" applyFont="1" applyFill="1" applyBorder="1" applyAlignment="1">
      <alignment horizontal="center" vertical="center" shrinkToFit="1"/>
    </xf>
    <xf numFmtId="0" fontId="1" fillId="0" borderId="2" xfId="1" applyFont="1" applyFill="1" applyBorder="1" applyAlignment="1">
      <alignment horizontal="center" vertical="center"/>
    </xf>
    <xf numFmtId="0" fontId="22" fillId="0" borderId="17" xfId="1" applyFont="1" applyFill="1" applyBorder="1" applyAlignment="1">
      <alignment horizontal="center" vertical="center"/>
    </xf>
    <xf numFmtId="0" fontId="22" fillId="0" borderId="40" xfId="1" applyFont="1" applyFill="1" applyBorder="1" applyAlignment="1">
      <alignment horizontal="center" vertical="center"/>
    </xf>
    <xf numFmtId="0" fontId="22" fillId="0" borderId="19" xfId="1" applyFont="1" applyFill="1" applyBorder="1" applyAlignment="1">
      <alignment horizontal="left" vertical="center" shrinkToFit="1"/>
    </xf>
    <xf numFmtId="0" fontId="22" fillId="0" borderId="30" xfId="1" applyFont="1" applyFill="1" applyBorder="1" applyAlignment="1">
      <alignment horizontal="left" vertical="center" shrinkToFit="1"/>
    </xf>
    <xf numFmtId="0" fontId="22" fillId="0" borderId="41" xfId="1" applyFont="1" applyFill="1" applyBorder="1" applyAlignment="1">
      <alignment horizontal="center" vertical="center"/>
    </xf>
    <xf numFmtId="0" fontId="22" fillId="0" borderId="17" xfId="1" applyFont="1" applyFill="1" applyBorder="1" applyAlignment="1">
      <alignment horizontal="left" vertical="center" shrinkToFit="1"/>
    </xf>
    <xf numFmtId="0" fontId="22" fillId="0" borderId="13" xfId="1" applyFont="1" applyFill="1" applyBorder="1" applyAlignment="1">
      <alignment horizontal="left" vertical="center" shrinkToFit="1"/>
    </xf>
    <xf numFmtId="0" fontId="22" fillId="0" borderId="42" xfId="1" applyFont="1" applyFill="1" applyBorder="1" applyAlignment="1">
      <alignment horizontal="center" vertical="center"/>
    </xf>
    <xf numFmtId="0" fontId="22" fillId="0" borderId="43" xfId="1" applyFont="1" applyFill="1" applyBorder="1" applyAlignment="1">
      <alignment vertical="center"/>
    </xf>
    <xf numFmtId="0" fontId="22" fillId="0" borderId="44" xfId="1" applyFont="1" applyFill="1" applyBorder="1" applyAlignment="1">
      <alignment horizontal="center" vertical="center"/>
    </xf>
    <xf numFmtId="0" fontId="22" fillId="0" borderId="18" xfId="1" applyFont="1" applyFill="1" applyBorder="1" applyAlignment="1">
      <alignment horizontal="left" vertical="center" shrinkToFit="1"/>
    </xf>
    <xf numFmtId="0" fontId="22" fillId="0" borderId="29" xfId="1" applyFont="1" applyFill="1" applyBorder="1" applyAlignment="1">
      <alignment horizontal="left" vertical="center" shrinkToFit="1"/>
    </xf>
    <xf numFmtId="0" fontId="22" fillId="0" borderId="45" xfId="1" applyFont="1" applyFill="1" applyBorder="1" applyAlignment="1">
      <alignment vertical="center"/>
    </xf>
    <xf numFmtId="0" fontId="22" fillId="0" borderId="19" xfId="1" applyFont="1" applyFill="1" applyBorder="1" applyAlignment="1">
      <alignment horizontal="center" vertical="center"/>
    </xf>
    <xf numFmtId="0" fontId="22" fillId="0" borderId="46" xfId="1" applyFont="1" applyFill="1" applyBorder="1" applyAlignment="1">
      <alignment horizontal="center" vertical="center"/>
    </xf>
    <xf numFmtId="0" fontId="22" fillId="0" borderId="47" xfId="1" applyFont="1" applyFill="1" applyBorder="1" applyAlignment="1">
      <alignment horizontal="center" vertical="center"/>
    </xf>
    <xf numFmtId="0" fontId="22" fillId="0" borderId="17" xfId="1" applyFont="1" applyFill="1" applyBorder="1" applyAlignment="1">
      <alignment vertical="center"/>
    </xf>
    <xf numFmtId="0" fontId="22" fillId="0" borderId="18" xfId="1" applyFont="1" applyFill="1" applyBorder="1" applyAlignment="1">
      <alignment vertical="center"/>
    </xf>
    <xf numFmtId="0" fontId="22" fillId="0" borderId="48" xfId="1" applyFont="1" applyFill="1" applyBorder="1" applyAlignment="1">
      <alignment horizontal="center" vertical="center"/>
    </xf>
    <xf numFmtId="0" fontId="22" fillId="0" borderId="49" xfId="1" applyFont="1" applyFill="1" applyBorder="1" applyAlignment="1">
      <alignment vertical="center"/>
    </xf>
    <xf numFmtId="0" fontId="22" fillId="0" borderId="18" xfId="1" applyFont="1" applyFill="1" applyBorder="1" applyAlignment="1">
      <alignment horizontal="center" vertical="center"/>
    </xf>
    <xf numFmtId="0" fontId="22" fillId="0" borderId="19" xfId="1" applyFont="1" applyFill="1" applyBorder="1" applyAlignment="1">
      <alignment horizontal="center" vertical="center" wrapText="1"/>
    </xf>
    <xf numFmtId="0" fontId="22" fillId="0" borderId="17" xfId="1" applyFont="1" applyFill="1" applyBorder="1" applyAlignment="1">
      <alignment horizontal="center" vertical="center" wrapText="1"/>
    </xf>
    <xf numFmtId="0" fontId="22" fillId="0" borderId="39" xfId="1" applyFont="1" applyFill="1" applyBorder="1" applyAlignment="1">
      <alignment horizontal="center" vertical="center"/>
    </xf>
    <xf numFmtId="0" fontId="22" fillId="0" borderId="39" xfId="1" applyFont="1" applyFill="1" applyBorder="1" applyAlignment="1">
      <alignment horizontal="left" vertical="center" shrinkToFit="1"/>
    </xf>
    <xf numFmtId="0" fontId="22" fillId="0" borderId="0" xfId="1" applyFont="1" applyFill="1" applyBorder="1" applyAlignment="1">
      <alignment vertical="center"/>
    </xf>
    <xf numFmtId="0" fontId="22" fillId="0" borderId="0" xfId="1" applyFont="1" applyFill="1" applyBorder="1" applyAlignment="1">
      <alignment horizontal="center" vertical="center"/>
    </xf>
    <xf numFmtId="0" fontId="22" fillId="0" borderId="0" xfId="1" applyFont="1" applyFill="1" applyBorder="1" applyAlignment="1">
      <alignment horizontal="left" vertical="center" shrinkToFit="1"/>
    </xf>
  </cellXfs>
  <cellStyles count="5">
    <cellStyle name="標準" xfId="0" builtinId="0"/>
    <cellStyle name="標準 2" xfId="1"/>
    <cellStyle name="標準 2 16" xfId="4"/>
    <cellStyle name="標準 3" xfId="2"/>
    <cellStyle name="標準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drawings/_rels/drawing2.xml.rels><?xml version="1.0" encoding="UTF-8" standalone="yes"?>
<Relationships xmlns="http://schemas.openxmlformats.org/package/2006/relationships"><Relationship Id="rId8" Type="http://schemas.openxmlformats.org/officeDocument/2006/relationships/image" Target="../media/image45.png"/><Relationship Id="rId13" Type="http://schemas.openxmlformats.org/officeDocument/2006/relationships/image" Target="../media/image50.png"/><Relationship Id="rId18" Type="http://schemas.openxmlformats.org/officeDocument/2006/relationships/image" Target="../media/image55.png"/><Relationship Id="rId3" Type="http://schemas.openxmlformats.org/officeDocument/2006/relationships/image" Target="../media/image40.png"/><Relationship Id="rId21" Type="http://schemas.openxmlformats.org/officeDocument/2006/relationships/image" Target="../media/image58.png"/><Relationship Id="rId7" Type="http://schemas.openxmlformats.org/officeDocument/2006/relationships/image" Target="../media/image44.png"/><Relationship Id="rId12" Type="http://schemas.openxmlformats.org/officeDocument/2006/relationships/image" Target="../media/image49.png"/><Relationship Id="rId17" Type="http://schemas.openxmlformats.org/officeDocument/2006/relationships/image" Target="../media/image54.png"/><Relationship Id="rId2" Type="http://schemas.openxmlformats.org/officeDocument/2006/relationships/image" Target="../media/image39.png"/><Relationship Id="rId16" Type="http://schemas.openxmlformats.org/officeDocument/2006/relationships/image" Target="../media/image53.png"/><Relationship Id="rId20" Type="http://schemas.openxmlformats.org/officeDocument/2006/relationships/image" Target="../media/image57.png"/><Relationship Id="rId1" Type="http://schemas.openxmlformats.org/officeDocument/2006/relationships/image" Target="../media/image38.png"/><Relationship Id="rId6" Type="http://schemas.openxmlformats.org/officeDocument/2006/relationships/image" Target="../media/image43.png"/><Relationship Id="rId11" Type="http://schemas.openxmlformats.org/officeDocument/2006/relationships/image" Target="../media/image48.png"/><Relationship Id="rId5" Type="http://schemas.openxmlformats.org/officeDocument/2006/relationships/image" Target="../media/image42.png"/><Relationship Id="rId15" Type="http://schemas.openxmlformats.org/officeDocument/2006/relationships/image" Target="../media/image52.png"/><Relationship Id="rId23" Type="http://schemas.openxmlformats.org/officeDocument/2006/relationships/image" Target="../media/image60.png"/><Relationship Id="rId10" Type="http://schemas.openxmlformats.org/officeDocument/2006/relationships/image" Target="../media/image47.png"/><Relationship Id="rId19" Type="http://schemas.openxmlformats.org/officeDocument/2006/relationships/image" Target="../media/image56.png"/><Relationship Id="rId4" Type="http://schemas.openxmlformats.org/officeDocument/2006/relationships/image" Target="../media/image41.png"/><Relationship Id="rId9" Type="http://schemas.openxmlformats.org/officeDocument/2006/relationships/image" Target="../media/image46.png"/><Relationship Id="rId14" Type="http://schemas.openxmlformats.org/officeDocument/2006/relationships/image" Target="../media/image51.png"/><Relationship Id="rId22" Type="http://schemas.openxmlformats.org/officeDocument/2006/relationships/image" Target="../media/image59.png"/></Relationships>
</file>

<file path=xl/drawings/_rels/drawing3.xml.rels><?xml version="1.0" encoding="UTF-8" standalone="yes"?>
<Relationships xmlns="http://schemas.openxmlformats.org/package/2006/relationships"><Relationship Id="rId1" Type="http://schemas.openxmlformats.org/officeDocument/2006/relationships/image" Target="../media/image6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2.jpeg"/></Relationships>
</file>

<file path=xl/drawings/drawing1.xml><?xml version="1.0" encoding="utf-8"?>
<xdr:wsDr xmlns:xdr="http://schemas.openxmlformats.org/drawingml/2006/spreadsheetDrawing" xmlns:a="http://schemas.openxmlformats.org/drawingml/2006/main">
  <xdr:twoCellAnchor>
    <xdr:from>
      <xdr:col>9</xdr:col>
      <xdr:colOff>171450</xdr:colOff>
      <xdr:row>82</xdr:row>
      <xdr:rowOff>57150</xdr:rowOff>
    </xdr:from>
    <xdr:to>
      <xdr:col>11</xdr:col>
      <xdr:colOff>952500</xdr:colOff>
      <xdr:row>89</xdr:row>
      <xdr:rowOff>123825</xdr:rowOff>
    </xdr:to>
    <xdr:grpSp>
      <xdr:nvGrpSpPr>
        <xdr:cNvPr id="2" name="グループ化 23"/>
        <xdr:cNvGrpSpPr>
          <a:grpSpLocks/>
        </xdr:cNvGrpSpPr>
      </xdr:nvGrpSpPr>
      <xdr:grpSpPr bwMode="auto">
        <a:xfrm>
          <a:off x="8401050" y="14382750"/>
          <a:ext cx="1962150" cy="1266825"/>
          <a:chOff x="7686675" y="12915901"/>
          <a:chExt cx="1857375" cy="958678"/>
        </a:xfrm>
      </xdr:grpSpPr>
      <xdr:sp macro="" textlink="">
        <xdr:nvSpPr>
          <xdr:cNvPr id="3" name="テキスト ボックス 2">
            <a:extLst>
              <a:ext uri="{FF2B5EF4-FFF2-40B4-BE49-F238E27FC236}"/>
            </a:extLst>
          </xdr:cNvPr>
          <xdr:cNvSpPr txBox="1"/>
        </xdr:nvSpPr>
        <xdr:spPr bwMode="auto">
          <a:xfrm>
            <a:off x="7686675" y="13037638"/>
            <a:ext cx="1857375" cy="83694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食べ物は良く噛んで食べましょう。良く噛むことで、虫歯予防や消化の負担が減り、お腹に良いと言われています。</a:t>
            </a:r>
            <a:endParaRPr kumimoji="1" lang="en-US" altLang="ja-JP" sz="900"/>
          </a:p>
        </xdr:txBody>
      </xdr:sp>
      <xdr:pic>
        <xdr:nvPicPr>
          <xdr:cNvPr id="4" name="図 2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1" y="12915901"/>
            <a:ext cx="1752599" cy="108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2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6200" y="13673438"/>
            <a:ext cx="1752599" cy="108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24</xdr:col>
      <xdr:colOff>1181100</xdr:colOff>
      <xdr:row>92</xdr:row>
      <xdr:rowOff>123825</xdr:rowOff>
    </xdr:to>
    <xdr:grpSp>
      <xdr:nvGrpSpPr>
        <xdr:cNvPr id="6" name="グループ化 59"/>
        <xdr:cNvGrpSpPr>
          <a:grpSpLocks/>
        </xdr:cNvGrpSpPr>
      </xdr:nvGrpSpPr>
      <xdr:grpSpPr bwMode="auto">
        <a:xfrm>
          <a:off x="0" y="0"/>
          <a:ext cx="21259800" cy="16163925"/>
          <a:chOff x="323850" y="0"/>
          <a:chExt cx="20774025" cy="15704934"/>
        </a:xfrm>
      </xdr:grpSpPr>
      <xdr:pic>
        <xdr:nvPicPr>
          <xdr:cNvPr id="7" name="図 206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9297" y="14870420"/>
            <a:ext cx="1216490" cy="659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62" descr="園児遠足.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82890" y="12616320"/>
            <a:ext cx="735433" cy="648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 name="グループ化 1"/>
          <xdr:cNvGrpSpPr>
            <a:grpSpLocks/>
          </xdr:cNvGrpSpPr>
        </xdr:nvGrpSpPr>
        <xdr:grpSpPr bwMode="auto">
          <a:xfrm>
            <a:off x="817948" y="95250"/>
            <a:ext cx="1782377" cy="1162050"/>
            <a:chOff x="809762" y="79540"/>
            <a:chExt cx="1780550" cy="1119267"/>
          </a:xfrm>
        </xdr:grpSpPr>
        <xdr:pic>
          <xdr:nvPicPr>
            <xdr:cNvPr id="45" name="図 2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69789" y="227772"/>
              <a:ext cx="820523" cy="88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図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09762" y="382697"/>
              <a:ext cx="1192074" cy="81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flipH="1">
              <a:off x="1261072" y="79540"/>
              <a:ext cx="565413" cy="634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0" name="図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46100" y="1386107"/>
            <a:ext cx="543780" cy="353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図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531939" y="231288"/>
            <a:ext cx="16478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1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057999" y="824459"/>
            <a:ext cx="2095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1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458825" y="104775"/>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1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562350" y="0"/>
            <a:ext cx="838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2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467225" y="142875"/>
            <a:ext cx="19240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2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486525" y="38100"/>
            <a:ext cx="8763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2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00" y="28575"/>
            <a:ext cx="723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2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647950" y="38100"/>
            <a:ext cx="7143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2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505825" y="38100"/>
            <a:ext cx="57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図 3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306175" y="28575"/>
            <a:ext cx="5619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図 204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382125" y="133350"/>
            <a:ext cx="6096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3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134600" y="38100"/>
            <a:ext cx="857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4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4182725" y="9525"/>
            <a:ext cx="7239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図 4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5354143" y="134589"/>
            <a:ext cx="2095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4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23850" y="104775"/>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図 4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3258800" y="76200"/>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4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7716556" y="132358"/>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205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8040350" y="9525"/>
            <a:ext cx="1228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2060"/>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021050" y="0"/>
            <a:ext cx="10858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図 5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0221575" y="0"/>
            <a:ext cx="57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4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0945475" y="133350"/>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図 56"/>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9812000" y="76200"/>
            <a:ext cx="2190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 name="図 46"/>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9431000" y="152400"/>
            <a:ext cx="1619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図 60"/>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7497425" y="13977937"/>
            <a:ext cx="24288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 name="図 206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9221450" y="14073187"/>
            <a:ext cx="162877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図 2064"/>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3852439" y="14555874"/>
            <a:ext cx="795092" cy="94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図 2076"/>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5351039" y="14457159"/>
            <a:ext cx="164782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82"/>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239030" y="14560847"/>
            <a:ext cx="8572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 name="図 83"/>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7239030" y="14951371"/>
            <a:ext cx="5619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0" name="図 46"/>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500605" y="1299741"/>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46"/>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2357731" y="138546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2" name="図 3"/>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165138" y="1552865"/>
            <a:ext cx="510310" cy="363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3" name="図 5"/>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756609" y="1513071"/>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58"/>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820387" y="1322528"/>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333375</xdr:colOff>
      <xdr:row>85</xdr:row>
      <xdr:rowOff>95250</xdr:rowOff>
    </xdr:from>
    <xdr:to>
      <xdr:col>3</xdr:col>
      <xdr:colOff>962025</xdr:colOff>
      <xdr:row>92</xdr:row>
      <xdr:rowOff>85725</xdr:rowOff>
    </xdr:to>
    <xdr:grpSp>
      <xdr:nvGrpSpPr>
        <xdr:cNvPr id="48" name="グループ化 58"/>
        <xdr:cNvGrpSpPr>
          <a:grpSpLocks/>
        </xdr:cNvGrpSpPr>
      </xdr:nvGrpSpPr>
      <xdr:grpSpPr bwMode="auto">
        <a:xfrm>
          <a:off x="333375" y="14935200"/>
          <a:ext cx="3276600" cy="1190625"/>
          <a:chOff x="212913" y="13693588"/>
          <a:chExt cx="3252806" cy="1142999"/>
        </a:xfrm>
      </xdr:grpSpPr>
      <xdr:pic>
        <xdr:nvPicPr>
          <xdr:cNvPr id="49" name="図 37"/>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050677" y="13693588"/>
            <a:ext cx="1415042" cy="1142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39"/>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12913" y="13738412"/>
            <a:ext cx="2028264" cy="529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15</xdr:col>
      <xdr:colOff>1247775</xdr:colOff>
      <xdr:row>1</xdr:row>
      <xdr:rowOff>238125</xdr:rowOff>
    </xdr:to>
    <xdr:grpSp>
      <xdr:nvGrpSpPr>
        <xdr:cNvPr id="2" name="グループ化 1"/>
        <xdr:cNvGrpSpPr>
          <a:grpSpLocks/>
        </xdr:cNvGrpSpPr>
      </xdr:nvGrpSpPr>
      <xdr:grpSpPr bwMode="auto">
        <a:xfrm>
          <a:off x="142875" y="19050"/>
          <a:ext cx="17154525" cy="1044575"/>
          <a:chOff x="323850" y="28573"/>
          <a:chExt cx="20799804" cy="1260056"/>
        </a:xfrm>
      </xdr:grpSpPr>
      <xdr:grpSp>
        <xdr:nvGrpSpPr>
          <xdr:cNvPr id="3" name="グループ化 1"/>
          <xdr:cNvGrpSpPr>
            <a:grpSpLocks/>
          </xdr:cNvGrpSpPr>
        </xdr:nvGrpSpPr>
        <xdr:grpSpPr bwMode="auto">
          <a:xfrm>
            <a:off x="817948" y="95250"/>
            <a:ext cx="1782377" cy="1162050"/>
            <a:chOff x="809762" y="79540"/>
            <a:chExt cx="1780550" cy="1119267"/>
          </a:xfrm>
        </xdr:grpSpPr>
        <xdr:pic>
          <xdr:nvPicPr>
            <xdr:cNvPr id="26" name="図 2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9789" y="227772"/>
              <a:ext cx="820523" cy="88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9762" y="382697"/>
              <a:ext cx="1192074" cy="81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1261072" y="79540"/>
              <a:ext cx="565413" cy="634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図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658600" y="142875"/>
            <a:ext cx="16478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1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163550" y="923925"/>
            <a:ext cx="2095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1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574830" y="452229"/>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1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65895" y="307406"/>
            <a:ext cx="1056925" cy="504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2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312552" y="497505"/>
            <a:ext cx="2426124" cy="27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2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525193" y="172079"/>
            <a:ext cx="1104968" cy="720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図 2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800452" y="28573"/>
            <a:ext cx="963978" cy="849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図 2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47948" y="38099"/>
            <a:ext cx="857600" cy="56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3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1306175" y="28575"/>
            <a:ext cx="5619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204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523908" y="94743"/>
            <a:ext cx="926737" cy="767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3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508394" y="141049"/>
            <a:ext cx="857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4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4298729" y="356978"/>
            <a:ext cx="723900" cy="457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4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011400" y="85725"/>
            <a:ext cx="2095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4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23850" y="104775"/>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4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3439252" y="333574"/>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4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7840325" y="171450"/>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図 205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7799907" y="189685"/>
            <a:ext cx="1610953" cy="1098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図 206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5750372" y="141554"/>
            <a:ext cx="1327727" cy="803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5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0247354" y="283111"/>
            <a:ext cx="571499"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4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0971254" y="416462"/>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図 5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9812000" y="269230"/>
            <a:ext cx="2190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4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9431000" y="345429"/>
            <a:ext cx="161926"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314325</xdr:colOff>
      <xdr:row>0</xdr:row>
      <xdr:rowOff>171450</xdr:rowOff>
    </xdr:from>
    <xdr:to>
      <xdr:col>4</xdr:col>
      <xdr:colOff>495300</xdr:colOff>
      <xdr:row>0</xdr:row>
      <xdr:rowOff>361950</xdr:rowOff>
    </xdr:to>
    <xdr:pic>
      <xdr:nvPicPr>
        <xdr:cNvPr id="29" name="図 5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600450" y="171450"/>
          <a:ext cx="1809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628650</xdr:colOff>
      <xdr:row>0</xdr:row>
      <xdr:rowOff>247650</xdr:rowOff>
    </xdr:from>
    <xdr:to>
      <xdr:col>4</xdr:col>
      <xdr:colOff>752475</xdr:colOff>
      <xdr:row>0</xdr:row>
      <xdr:rowOff>428625</xdr:rowOff>
    </xdr:to>
    <xdr:pic>
      <xdr:nvPicPr>
        <xdr:cNvPr id="30" name="図 4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914775" y="247650"/>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209550</xdr:colOff>
      <xdr:row>32</xdr:row>
      <xdr:rowOff>174625</xdr:rowOff>
    </xdr:from>
    <xdr:to>
      <xdr:col>20</xdr:col>
      <xdr:colOff>330200</xdr:colOff>
      <xdr:row>46</xdr:row>
      <xdr:rowOff>112713</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512800" y="8445500"/>
          <a:ext cx="4343400" cy="32718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269875</xdr:colOff>
      <xdr:row>30</xdr:row>
      <xdr:rowOff>111125</xdr:rowOff>
    </xdr:from>
    <xdr:to>
      <xdr:col>20</xdr:col>
      <xdr:colOff>666750</xdr:colOff>
      <xdr:row>44</xdr:row>
      <xdr:rowOff>23351</xdr:rowOff>
    </xdr:to>
    <xdr:pic>
      <xdr:nvPicPr>
        <xdr:cNvPr id="2" name="図 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3573125" y="7905750"/>
          <a:ext cx="4619625" cy="32459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6&#26376;&#29486;&#314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キッズ月間(昼・おやつ)"/>
      <sheetName val="月間(離乳)"/>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4"/>
  <sheetViews>
    <sheetView tabSelected="1" zoomScale="50" zoomScaleNormal="50" zoomScaleSheetLayoutView="40" workbookViewId="0">
      <selection activeCell="A2" sqref="A2:A6"/>
    </sheetView>
  </sheetViews>
  <sheetFormatPr defaultRowHeight="13.5" x14ac:dyDescent="0.15"/>
  <cols>
    <col min="1" max="1" width="4.5" style="221" bestFit="1" customWidth="1"/>
    <col min="2" max="2" width="3.375" style="222" bestFit="1" customWidth="1"/>
    <col min="3" max="3" width="26.625" style="222" customWidth="1"/>
    <col min="4" max="5" width="15.625" style="222" customWidth="1"/>
    <col min="6" max="6" width="16.875" style="222" customWidth="1"/>
    <col min="7" max="7" width="10.625" style="222" customWidth="1"/>
    <col min="8" max="8" width="7.125" style="223" bestFit="1" customWidth="1"/>
    <col min="9" max="9" width="6.625" style="222" customWidth="1"/>
    <col min="10" max="10" width="8.625" style="223" bestFit="1" customWidth="1"/>
    <col min="11" max="11" width="6.625" style="222" customWidth="1"/>
    <col min="12" max="12" width="15.625" style="222" customWidth="1"/>
    <col min="13" max="13" width="2.25" style="222" customWidth="1"/>
    <col min="14" max="14" width="4.5" style="315" bestFit="1" customWidth="1"/>
    <col min="15" max="15" width="3.375" style="222" bestFit="1" customWidth="1"/>
    <col min="16" max="16" width="26.625" style="222" customWidth="1"/>
    <col min="17" max="18" width="15.625" style="222" customWidth="1"/>
    <col min="19" max="19" width="16.875" style="222" customWidth="1"/>
    <col min="20" max="20" width="10.625" style="222" customWidth="1"/>
    <col min="21" max="21" width="7.125" style="223" customWidth="1"/>
    <col min="22" max="22" width="6.625" style="222" customWidth="1"/>
    <col min="23" max="23" width="7.125" style="223" bestFit="1" customWidth="1"/>
    <col min="24" max="24" width="6.625" style="222" customWidth="1"/>
    <col min="25" max="25" width="15.625" style="222" customWidth="1"/>
    <col min="26" max="16384" width="9" style="222"/>
  </cols>
  <sheetData>
    <row r="1" spans="1:25" ht="33.75" customHeight="1" x14ac:dyDescent="0.15">
      <c r="N1" s="221"/>
    </row>
    <row r="2" spans="1:25" s="221" customFormat="1" ht="12.75" customHeight="1" x14ac:dyDescent="0.15">
      <c r="A2" s="224" t="s">
        <v>286</v>
      </c>
      <c r="B2" s="225" t="s">
        <v>287</v>
      </c>
      <c r="C2" s="226"/>
      <c r="D2" s="227" t="s">
        <v>288</v>
      </c>
      <c r="E2" s="227"/>
      <c r="F2" s="227"/>
      <c r="G2" s="228"/>
      <c r="H2" s="229" t="s">
        <v>289</v>
      </c>
      <c r="I2" s="230" t="s">
        <v>290</v>
      </c>
      <c r="J2" s="229" t="s">
        <v>291</v>
      </c>
      <c r="K2" s="230" t="s">
        <v>290</v>
      </c>
      <c r="L2" s="231"/>
      <c r="M2" s="232"/>
      <c r="N2" s="224" t="s">
        <v>0</v>
      </c>
      <c r="O2" s="225" t="s">
        <v>287</v>
      </c>
      <c r="P2" s="226"/>
      <c r="Q2" s="227" t="s">
        <v>288</v>
      </c>
      <c r="R2" s="227"/>
      <c r="S2" s="227"/>
      <c r="T2" s="228"/>
      <c r="U2" s="229" t="s">
        <v>289</v>
      </c>
      <c r="V2" s="230" t="s">
        <v>290</v>
      </c>
      <c r="W2" s="229" t="s">
        <v>291</v>
      </c>
      <c r="X2" s="230" t="s">
        <v>290</v>
      </c>
      <c r="Y2" s="231"/>
    </row>
    <row r="3" spans="1:25" s="221" customFormat="1" ht="12.75" customHeight="1" x14ac:dyDescent="0.15">
      <c r="A3" s="224"/>
      <c r="B3" s="225"/>
      <c r="C3" s="226"/>
      <c r="D3" s="233" t="s">
        <v>292</v>
      </c>
      <c r="E3" s="234" t="s">
        <v>293</v>
      </c>
      <c r="F3" s="235" t="s">
        <v>294</v>
      </c>
      <c r="G3" s="236" t="s">
        <v>295</v>
      </c>
      <c r="H3" s="229"/>
      <c r="I3" s="230" t="s">
        <v>296</v>
      </c>
      <c r="J3" s="229"/>
      <c r="K3" s="230" t="s">
        <v>296</v>
      </c>
      <c r="L3" s="237" t="s">
        <v>4</v>
      </c>
      <c r="M3" s="232"/>
      <c r="N3" s="224"/>
      <c r="O3" s="225"/>
      <c r="P3" s="226"/>
      <c r="Q3" s="233" t="s">
        <v>292</v>
      </c>
      <c r="R3" s="234" t="s">
        <v>293</v>
      </c>
      <c r="S3" s="235" t="s">
        <v>294</v>
      </c>
      <c r="T3" s="236" t="s">
        <v>295</v>
      </c>
      <c r="U3" s="229"/>
      <c r="V3" s="230" t="s">
        <v>296</v>
      </c>
      <c r="W3" s="229"/>
      <c r="X3" s="230" t="s">
        <v>296</v>
      </c>
      <c r="Y3" s="237" t="s">
        <v>4</v>
      </c>
    </row>
    <row r="4" spans="1:25" s="221" customFormat="1" ht="12.75" customHeight="1" x14ac:dyDescent="0.15">
      <c r="A4" s="224"/>
      <c r="B4" s="225"/>
      <c r="C4" s="226"/>
      <c r="D4" s="233"/>
      <c r="E4" s="234"/>
      <c r="F4" s="235"/>
      <c r="G4" s="236"/>
      <c r="H4" s="229"/>
      <c r="I4" s="230" t="s">
        <v>297</v>
      </c>
      <c r="J4" s="229"/>
      <c r="K4" s="230" t="s">
        <v>297</v>
      </c>
      <c r="L4" s="237"/>
      <c r="M4" s="232"/>
      <c r="N4" s="224"/>
      <c r="O4" s="225"/>
      <c r="P4" s="226"/>
      <c r="Q4" s="233"/>
      <c r="R4" s="234"/>
      <c r="S4" s="235"/>
      <c r="T4" s="236"/>
      <c r="U4" s="229"/>
      <c r="V4" s="230" t="s">
        <v>297</v>
      </c>
      <c r="W4" s="229"/>
      <c r="X4" s="230" t="s">
        <v>297</v>
      </c>
      <c r="Y4" s="237"/>
    </row>
    <row r="5" spans="1:25" s="221" customFormat="1" ht="12.75" customHeight="1" x14ac:dyDescent="0.15">
      <c r="A5" s="224"/>
      <c r="B5" s="225"/>
      <c r="C5" s="226"/>
      <c r="D5" s="233"/>
      <c r="E5" s="234"/>
      <c r="F5" s="235"/>
      <c r="G5" s="236"/>
      <c r="H5" s="229"/>
      <c r="I5" s="230" t="s">
        <v>298</v>
      </c>
      <c r="J5" s="229"/>
      <c r="K5" s="230" t="s">
        <v>298</v>
      </c>
      <c r="L5" s="237"/>
      <c r="M5" s="232"/>
      <c r="N5" s="224"/>
      <c r="O5" s="225"/>
      <c r="P5" s="226"/>
      <c r="Q5" s="233"/>
      <c r="R5" s="234"/>
      <c r="S5" s="235"/>
      <c r="T5" s="236"/>
      <c r="U5" s="229"/>
      <c r="V5" s="230" t="s">
        <v>298</v>
      </c>
      <c r="W5" s="229"/>
      <c r="X5" s="230" t="s">
        <v>298</v>
      </c>
      <c r="Y5" s="237"/>
    </row>
    <row r="6" spans="1:25" s="221" customFormat="1" ht="12.75" customHeight="1" x14ac:dyDescent="0.15">
      <c r="A6" s="224"/>
      <c r="B6" s="225"/>
      <c r="C6" s="226"/>
      <c r="D6" s="233"/>
      <c r="E6" s="234"/>
      <c r="F6" s="235"/>
      <c r="G6" s="236"/>
      <c r="H6" s="229"/>
      <c r="I6" s="230" t="s">
        <v>299</v>
      </c>
      <c r="J6" s="229"/>
      <c r="K6" s="230" t="s">
        <v>299</v>
      </c>
      <c r="L6" s="237"/>
      <c r="M6" s="232"/>
      <c r="N6" s="224"/>
      <c r="O6" s="225"/>
      <c r="P6" s="226"/>
      <c r="Q6" s="233"/>
      <c r="R6" s="234"/>
      <c r="S6" s="235"/>
      <c r="T6" s="236"/>
      <c r="U6" s="229"/>
      <c r="V6" s="230" t="s">
        <v>299</v>
      </c>
      <c r="W6" s="229"/>
      <c r="X6" s="230" t="s">
        <v>299</v>
      </c>
      <c r="Y6" s="237"/>
    </row>
    <row r="7" spans="1:25" ht="12.75" customHeight="1" x14ac:dyDescent="0.15">
      <c r="A7" s="238" t="s">
        <v>300</v>
      </c>
      <c r="B7" s="239" t="s">
        <v>301</v>
      </c>
      <c r="C7" s="240" t="s">
        <v>54</v>
      </c>
      <c r="D7" s="241" t="s">
        <v>302</v>
      </c>
      <c r="E7" s="241" t="s">
        <v>303</v>
      </c>
      <c r="F7" s="241" t="s">
        <v>304</v>
      </c>
      <c r="G7" s="242" t="s">
        <v>305</v>
      </c>
      <c r="H7" s="243">
        <v>623</v>
      </c>
      <c r="I7" s="244" t="s">
        <v>306</v>
      </c>
      <c r="J7" s="243">
        <f>IF(H7="","",H7*0.75)</f>
        <v>467.25</v>
      </c>
      <c r="K7" s="244" t="s">
        <v>306</v>
      </c>
      <c r="L7" s="245" t="s">
        <v>76</v>
      </c>
      <c r="M7" s="246"/>
      <c r="N7" s="247">
        <v>16</v>
      </c>
      <c r="O7" s="247" t="s">
        <v>307</v>
      </c>
      <c r="P7" s="248" t="s">
        <v>104</v>
      </c>
      <c r="Q7" s="241" t="s">
        <v>308</v>
      </c>
      <c r="R7" s="241" t="s">
        <v>309</v>
      </c>
      <c r="S7" s="241" t="s">
        <v>310</v>
      </c>
      <c r="T7" s="242" t="s">
        <v>311</v>
      </c>
      <c r="U7" s="243">
        <v>681</v>
      </c>
      <c r="V7" s="244" t="s">
        <v>306</v>
      </c>
      <c r="W7" s="243">
        <f>IF(U7="","",U7*0.75)</f>
        <v>510.75</v>
      </c>
      <c r="X7" s="244" t="s">
        <v>306</v>
      </c>
      <c r="Y7" s="245" t="s">
        <v>312</v>
      </c>
    </row>
    <row r="8" spans="1:25" ht="12.75" customHeight="1" x14ac:dyDescent="0.15">
      <c r="A8" s="238"/>
      <c r="B8" s="239"/>
      <c r="C8" s="249" t="s">
        <v>63</v>
      </c>
      <c r="D8" s="241"/>
      <c r="E8" s="241"/>
      <c r="F8" s="241"/>
      <c r="G8" s="242"/>
      <c r="H8" s="250">
        <v>28.9</v>
      </c>
      <c r="I8" s="251" t="s">
        <v>313</v>
      </c>
      <c r="J8" s="250">
        <f>IF(H8="","",ROUND(H8*0.75,2))</f>
        <v>21.68</v>
      </c>
      <c r="K8" s="251" t="s">
        <v>313</v>
      </c>
      <c r="L8" s="252" t="s">
        <v>314</v>
      </c>
      <c r="M8" s="253"/>
      <c r="N8" s="247"/>
      <c r="O8" s="247"/>
      <c r="P8" s="249" t="s">
        <v>106</v>
      </c>
      <c r="Q8" s="241"/>
      <c r="R8" s="241"/>
      <c r="S8" s="241"/>
      <c r="T8" s="242"/>
      <c r="U8" s="250">
        <v>25.3</v>
      </c>
      <c r="V8" s="251" t="s">
        <v>313</v>
      </c>
      <c r="W8" s="250">
        <f>IF(U8="","",ROUND(U8*0.75,2))</f>
        <v>18.98</v>
      </c>
      <c r="X8" s="251" t="s">
        <v>313</v>
      </c>
      <c r="Y8" s="252" t="s">
        <v>315</v>
      </c>
    </row>
    <row r="9" spans="1:25" ht="12.75" customHeight="1" x14ac:dyDescent="0.15">
      <c r="A9" s="238"/>
      <c r="B9" s="239"/>
      <c r="C9" s="249" t="s">
        <v>316</v>
      </c>
      <c r="D9" s="241"/>
      <c r="E9" s="241"/>
      <c r="F9" s="241"/>
      <c r="G9" s="242"/>
      <c r="H9" s="250">
        <v>17.899999999999999</v>
      </c>
      <c r="I9" s="251" t="s">
        <v>313</v>
      </c>
      <c r="J9" s="250">
        <f>IF(H9="","",ROUND(H9*0.75,2))</f>
        <v>13.43</v>
      </c>
      <c r="K9" s="251" t="s">
        <v>313</v>
      </c>
      <c r="L9" s="252"/>
      <c r="M9" s="253"/>
      <c r="N9" s="247"/>
      <c r="O9" s="247"/>
      <c r="P9" s="249" t="s">
        <v>317</v>
      </c>
      <c r="Q9" s="241"/>
      <c r="R9" s="241"/>
      <c r="S9" s="241"/>
      <c r="T9" s="242"/>
      <c r="U9" s="250">
        <v>23</v>
      </c>
      <c r="V9" s="251" t="s">
        <v>313</v>
      </c>
      <c r="W9" s="250">
        <f>IF(U9="","",ROUND(U9*0.75,2))</f>
        <v>17.25</v>
      </c>
      <c r="X9" s="251" t="s">
        <v>313</v>
      </c>
      <c r="Y9" s="252" t="s">
        <v>319</v>
      </c>
    </row>
    <row r="10" spans="1:25" ht="12.75" customHeight="1" x14ac:dyDescent="0.15">
      <c r="A10" s="238"/>
      <c r="B10" s="239"/>
      <c r="C10" s="249" t="s">
        <v>72</v>
      </c>
      <c r="D10" s="241"/>
      <c r="E10" s="241"/>
      <c r="F10" s="241"/>
      <c r="G10" s="242"/>
      <c r="H10" s="250">
        <v>83.6</v>
      </c>
      <c r="I10" s="251" t="s">
        <v>313</v>
      </c>
      <c r="J10" s="250">
        <f>IF(H10="","",ROUND(H10*0.75,2))</f>
        <v>62.7</v>
      </c>
      <c r="K10" s="251" t="s">
        <v>313</v>
      </c>
      <c r="L10" s="252"/>
      <c r="M10" s="253"/>
      <c r="N10" s="247"/>
      <c r="O10" s="247"/>
      <c r="P10" s="249" t="s">
        <v>111</v>
      </c>
      <c r="Q10" s="241"/>
      <c r="R10" s="241"/>
      <c r="S10" s="241"/>
      <c r="T10" s="242"/>
      <c r="U10" s="250">
        <v>88.8</v>
      </c>
      <c r="V10" s="251" t="s">
        <v>313</v>
      </c>
      <c r="W10" s="250">
        <f>IF(U10="","",ROUND(U10*0.75,2))</f>
        <v>66.599999999999994</v>
      </c>
      <c r="X10" s="251" t="s">
        <v>313</v>
      </c>
      <c r="Y10" s="252"/>
    </row>
    <row r="11" spans="1:25" ht="12.75" customHeight="1" x14ac:dyDescent="0.15">
      <c r="A11" s="238"/>
      <c r="B11" s="239"/>
      <c r="C11" s="254"/>
      <c r="D11" s="241"/>
      <c r="E11" s="241"/>
      <c r="F11" s="241"/>
      <c r="G11" s="242"/>
      <c r="H11" s="255">
        <v>1.8</v>
      </c>
      <c r="I11" s="256" t="s">
        <v>313</v>
      </c>
      <c r="J11" s="255">
        <f>IF(H11="","",ROUND(H11*0.75,2))</f>
        <v>1.35</v>
      </c>
      <c r="K11" s="256" t="s">
        <v>313</v>
      </c>
      <c r="L11" s="257"/>
      <c r="M11" s="253"/>
      <c r="N11" s="247"/>
      <c r="O11" s="247"/>
      <c r="P11" s="254"/>
      <c r="Q11" s="241"/>
      <c r="R11" s="241"/>
      <c r="S11" s="241"/>
      <c r="T11" s="242"/>
      <c r="U11" s="255">
        <v>2.6</v>
      </c>
      <c r="V11" s="256" t="s">
        <v>313</v>
      </c>
      <c r="W11" s="255">
        <f>IF(U11="","",ROUND(U11*0.75,2))</f>
        <v>1.95</v>
      </c>
      <c r="X11" s="256" t="s">
        <v>313</v>
      </c>
      <c r="Y11" s="257"/>
    </row>
    <row r="12" spans="1:25" ht="12.75" customHeight="1" x14ac:dyDescent="0.15">
      <c r="A12" s="229">
        <v>2</v>
      </c>
      <c r="B12" s="258" t="s">
        <v>307</v>
      </c>
      <c r="C12" s="248" t="s">
        <v>104</v>
      </c>
      <c r="D12" s="241" t="s">
        <v>308</v>
      </c>
      <c r="E12" s="241" t="s">
        <v>309</v>
      </c>
      <c r="F12" s="241" t="s">
        <v>310</v>
      </c>
      <c r="G12" s="242" t="s">
        <v>311</v>
      </c>
      <c r="H12" s="259">
        <v>681</v>
      </c>
      <c r="I12" s="260" t="s">
        <v>320</v>
      </c>
      <c r="J12" s="243">
        <f>IF(H12="","",H12*0.75)</f>
        <v>510.75</v>
      </c>
      <c r="K12" s="260" t="s">
        <v>320</v>
      </c>
      <c r="L12" s="245" t="s">
        <v>312</v>
      </c>
      <c r="M12" s="261"/>
      <c r="N12" s="229">
        <v>17</v>
      </c>
      <c r="O12" s="258" t="s">
        <v>321</v>
      </c>
      <c r="P12" s="240" t="s">
        <v>322</v>
      </c>
      <c r="Q12" s="241" t="s">
        <v>323</v>
      </c>
      <c r="R12" s="241" t="s">
        <v>324</v>
      </c>
      <c r="S12" s="241" t="s">
        <v>325</v>
      </c>
      <c r="T12" s="242" t="s">
        <v>326</v>
      </c>
      <c r="U12" s="259">
        <v>603</v>
      </c>
      <c r="V12" s="260" t="s">
        <v>320</v>
      </c>
      <c r="W12" s="243">
        <f>IF(U12="","",U12*0.75)</f>
        <v>452.25</v>
      </c>
      <c r="X12" s="260" t="s">
        <v>320</v>
      </c>
      <c r="Y12" s="262"/>
    </row>
    <row r="13" spans="1:25" ht="12.75" customHeight="1" x14ac:dyDescent="0.15">
      <c r="A13" s="229"/>
      <c r="B13" s="258"/>
      <c r="C13" s="249" t="s">
        <v>106</v>
      </c>
      <c r="D13" s="263"/>
      <c r="E13" s="263"/>
      <c r="F13" s="241"/>
      <c r="G13" s="242"/>
      <c r="H13" s="250">
        <v>25.3</v>
      </c>
      <c r="I13" s="249" t="s">
        <v>327</v>
      </c>
      <c r="J13" s="250">
        <f t="shared" ref="J13:J76" si="0">IF(H13="","",ROUND(H13*0.75,2))</f>
        <v>18.98</v>
      </c>
      <c r="K13" s="249" t="s">
        <v>327</v>
      </c>
      <c r="L13" s="252" t="s">
        <v>328</v>
      </c>
      <c r="M13" s="261"/>
      <c r="N13" s="229"/>
      <c r="O13" s="258"/>
      <c r="P13" s="249" t="s">
        <v>329</v>
      </c>
      <c r="Q13" s="263"/>
      <c r="R13" s="263"/>
      <c r="S13" s="241"/>
      <c r="T13" s="242"/>
      <c r="U13" s="250">
        <v>26.8</v>
      </c>
      <c r="V13" s="249" t="s">
        <v>327</v>
      </c>
      <c r="W13" s="250">
        <f t="shared" ref="W13:W76" si="1">IF(U13="","",ROUND(U13*0.75,2))</f>
        <v>20.100000000000001</v>
      </c>
      <c r="X13" s="249" t="s">
        <v>327</v>
      </c>
      <c r="Y13" s="262"/>
    </row>
    <row r="14" spans="1:25" ht="12.75" customHeight="1" x14ac:dyDescent="0.15">
      <c r="A14" s="229"/>
      <c r="B14" s="258"/>
      <c r="C14" s="249" t="s">
        <v>317</v>
      </c>
      <c r="D14" s="263"/>
      <c r="E14" s="263"/>
      <c r="F14" s="241"/>
      <c r="G14" s="242"/>
      <c r="H14" s="250">
        <v>23</v>
      </c>
      <c r="I14" s="249" t="s">
        <v>327</v>
      </c>
      <c r="J14" s="250">
        <f t="shared" si="0"/>
        <v>17.25</v>
      </c>
      <c r="K14" s="249" t="s">
        <v>327</v>
      </c>
      <c r="L14" s="252" t="s">
        <v>330</v>
      </c>
      <c r="M14" s="261"/>
      <c r="N14" s="229"/>
      <c r="O14" s="258"/>
      <c r="P14" s="249" t="s">
        <v>331</v>
      </c>
      <c r="Q14" s="263"/>
      <c r="R14" s="263"/>
      <c r="S14" s="241"/>
      <c r="T14" s="242"/>
      <c r="U14" s="250">
        <v>17.899999999999999</v>
      </c>
      <c r="V14" s="249" t="s">
        <v>327</v>
      </c>
      <c r="W14" s="250">
        <f t="shared" si="1"/>
        <v>13.43</v>
      </c>
      <c r="X14" s="249" t="s">
        <v>327</v>
      </c>
      <c r="Y14" s="262"/>
    </row>
    <row r="15" spans="1:25" ht="12.75" customHeight="1" x14ac:dyDescent="0.15">
      <c r="A15" s="229"/>
      <c r="B15" s="258"/>
      <c r="C15" s="249" t="s">
        <v>111</v>
      </c>
      <c r="D15" s="263"/>
      <c r="E15" s="263"/>
      <c r="F15" s="241"/>
      <c r="G15" s="242"/>
      <c r="H15" s="250">
        <v>88.8</v>
      </c>
      <c r="I15" s="249" t="s">
        <v>327</v>
      </c>
      <c r="J15" s="250">
        <f t="shared" si="0"/>
        <v>66.599999999999994</v>
      </c>
      <c r="K15" s="249" t="s">
        <v>327</v>
      </c>
      <c r="L15" s="252"/>
      <c r="M15" s="261"/>
      <c r="N15" s="229"/>
      <c r="O15" s="258"/>
      <c r="P15" s="249"/>
      <c r="Q15" s="263"/>
      <c r="R15" s="263"/>
      <c r="S15" s="241"/>
      <c r="T15" s="242"/>
      <c r="U15" s="250">
        <v>81.2</v>
      </c>
      <c r="V15" s="249" t="s">
        <v>327</v>
      </c>
      <c r="W15" s="250">
        <f t="shared" si="1"/>
        <v>60.9</v>
      </c>
      <c r="X15" s="249" t="s">
        <v>327</v>
      </c>
      <c r="Y15" s="262"/>
    </row>
    <row r="16" spans="1:25" ht="12.75" customHeight="1" x14ac:dyDescent="0.15">
      <c r="A16" s="229"/>
      <c r="B16" s="258"/>
      <c r="C16" s="254"/>
      <c r="D16" s="263"/>
      <c r="E16" s="263"/>
      <c r="F16" s="241"/>
      <c r="G16" s="242"/>
      <c r="H16" s="255">
        <v>2.6</v>
      </c>
      <c r="I16" s="254" t="s">
        <v>332</v>
      </c>
      <c r="J16" s="255">
        <f t="shared" si="0"/>
        <v>1.95</v>
      </c>
      <c r="K16" s="254" t="s">
        <v>332</v>
      </c>
      <c r="L16" s="257"/>
      <c r="M16" s="261"/>
      <c r="N16" s="229"/>
      <c r="O16" s="258"/>
      <c r="P16" s="254"/>
      <c r="Q16" s="263"/>
      <c r="R16" s="263"/>
      <c r="S16" s="241"/>
      <c r="T16" s="242"/>
      <c r="U16" s="255">
        <v>1.4</v>
      </c>
      <c r="V16" s="254" t="s">
        <v>332</v>
      </c>
      <c r="W16" s="255">
        <f t="shared" si="1"/>
        <v>1.05</v>
      </c>
      <c r="X16" s="254" t="s">
        <v>332</v>
      </c>
      <c r="Y16" s="264"/>
    </row>
    <row r="17" spans="1:25" ht="12.75" customHeight="1" x14ac:dyDescent="0.15">
      <c r="A17" s="229">
        <v>3</v>
      </c>
      <c r="B17" s="258" t="s">
        <v>321</v>
      </c>
      <c r="C17" s="240" t="s">
        <v>322</v>
      </c>
      <c r="D17" s="241" t="s">
        <v>333</v>
      </c>
      <c r="E17" s="241" t="s">
        <v>334</v>
      </c>
      <c r="F17" s="241" t="s">
        <v>325</v>
      </c>
      <c r="G17" s="242" t="s">
        <v>335</v>
      </c>
      <c r="H17" s="259">
        <v>603</v>
      </c>
      <c r="I17" s="244" t="s">
        <v>336</v>
      </c>
      <c r="J17" s="243">
        <f>IF(H17="","",H17*0.75)</f>
        <v>452.25</v>
      </c>
      <c r="K17" s="244" t="s">
        <v>336</v>
      </c>
      <c r="L17" s="262"/>
      <c r="M17" s="246"/>
      <c r="N17" s="229">
        <v>18</v>
      </c>
      <c r="O17" s="258" t="s">
        <v>337</v>
      </c>
      <c r="P17" s="265" t="s">
        <v>338</v>
      </c>
      <c r="Q17" s="241" t="s">
        <v>339</v>
      </c>
      <c r="R17" s="241" t="s">
        <v>340</v>
      </c>
      <c r="S17" s="241" t="s">
        <v>341</v>
      </c>
      <c r="T17" s="242" t="s">
        <v>342</v>
      </c>
      <c r="U17" s="259">
        <v>567</v>
      </c>
      <c r="V17" s="244" t="s">
        <v>336</v>
      </c>
      <c r="W17" s="243">
        <f>IF(U17="","",U17*0.75)</f>
        <v>425.25</v>
      </c>
      <c r="X17" s="244" t="s">
        <v>336</v>
      </c>
      <c r="Y17" s="262"/>
    </row>
    <row r="18" spans="1:25" ht="12.75" customHeight="1" x14ac:dyDescent="0.15">
      <c r="A18" s="266"/>
      <c r="B18" s="258"/>
      <c r="C18" s="249" t="s">
        <v>329</v>
      </c>
      <c r="D18" s="241"/>
      <c r="E18" s="241"/>
      <c r="F18" s="241"/>
      <c r="G18" s="242"/>
      <c r="H18" s="250">
        <v>26.8</v>
      </c>
      <c r="I18" s="249" t="s">
        <v>327</v>
      </c>
      <c r="J18" s="250">
        <f>IF(H18="","",ROUND(H18*0.75,2))</f>
        <v>20.100000000000001</v>
      </c>
      <c r="K18" s="249" t="s">
        <v>327</v>
      </c>
      <c r="L18" s="262"/>
      <c r="M18" s="261"/>
      <c r="N18" s="266"/>
      <c r="O18" s="258"/>
      <c r="P18" s="249" t="s">
        <v>343</v>
      </c>
      <c r="Q18" s="241"/>
      <c r="R18" s="241"/>
      <c r="S18" s="241"/>
      <c r="T18" s="242"/>
      <c r="U18" s="250">
        <v>23.9</v>
      </c>
      <c r="V18" s="249" t="s">
        <v>327</v>
      </c>
      <c r="W18" s="250">
        <f>IF(U18="","",ROUND(U18*0.75,2))</f>
        <v>17.93</v>
      </c>
      <c r="X18" s="249" t="s">
        <v>327</v>
      </c>
      <c r="Y18" s="262"/>
    </row>
    <row r="19" spans="1:25" ht="12.75" customHeight="1" x14ac:dyDescent="0.15">
      <c r="A19" s="266"/>
      <c r="B19" s="258"/>
      <c r="C19" s="249" t="s">
        <v>331</v>
      </c>
      <c r="D19" s="241"/>
      <c r="E19" s="241"/>
      <c r="F19" s="241"/>
      <c r="G19" s="242"/>
      <c r="H19" s="250">
        <v>17.899999999999999</v>
      </c>
      <c r="I19" s="249" t="s">
        <v>327</v>
      </c>
      <c r="J19" s="250">
        <f t="shared" si="0"/>
        <v>13.43</v>
      </c>
      <c r="K19" s="249" t="s">
        <v>327</v>
      </c>
      <c r="L19" s="262"/>
      <c r="M19" s="261"/>
      <c r="N19" s="266"/>
      <c r="O19" s="258"/>
      <c r="P19" s="249" t="s">
        <v>344</v>
      </c>
      <c r="Q19" s="241"/>
      <c r="R19" s="241"/>
      <c r="S19" s="241"/>
      <c r="T19" s="242"/>
      <c r="U19" s="250">
        <v>16.7</v>
      </c>
      <c r="V19" s="249" t="s">
        <v>327</v>
      </c>
      <c r="W19" s="250">
        <f t="shared" si="1"/>
        <v>12.53</v>
      </c>
      <c r="X19" s="249" t="s">
        <v>327</v>
      </c>
      <c r="Y19" s="262"/>
    </row>
    <row r="20" spans="1:25" ht="12.75" customHeight="1" x14ac:dyDescent="0.15">
      <c r="A20" s="266"/>
      <c r="B20" s="258"/>
      <c r="C20" s="249"/>
      <c r="D20" s="241"/>
      <c r="E20" s="241"/>
      <c r="F20" s="241"/>
      <c r="G20" s="242"/>
      <c r="H20" s="250">
        <v>81.2</v>
      </c>
      <c r="I20" s="249" t="s">
        <v>327</v>
      </c>
      <c r="J20" s="250">
        <f t="shared" si="0"/>
        <v>60.9</v>
      </c>
      <c r="K20" s="249" t="s">
        <v>327</v>
      </c>
      <c r="L20" s="262"/>
      <c r="M20" s="261"/>
      <c r="N20" s="266"/>
      <c r="O20" s="258"/>
      <c r="P20" s="249" t="s">
        <v>345</v>
      </c>
      <c r="Q20" s="241"/>
      <c r="R20" s="241"/>
      <c r="S20" s="241"/>
      <c r="T20" s="242"/>
      <c r="U20" s="250">
        <v>77.900000000000006</v>
      </c>
      <c r="V20" s="249" t="s">
        <v>327</v>
      </c>
      <c r="W20" s="250">
        <f t="shared" si="1"/>
        <v>58.43</v>
      </c>
      <c r="X20" s="249" t="s">
        <v>327</v>
      </c>
      <c r="Y20" s="262"/>
    </row>
    <row r="21" spans="1:25" ht="12.75" customHeight="1" x14ac:dyDescent="0.15">
      <c r="A21" s="266"/>
      <c r="B21" s="258"/>
      <c r="C21" s="254"/>
      <c r="D21" s="241"/>
      <c r="E21" s="241"/>
      <c r="F21" s="241"/>
      <c r="G21" s="242"/>
      <c r="H21" s="255">
        <v>1.4</v>
      </c>
      <c r="I21" s="254" t="s">
        <v>327</v>
      </c>
      <c r="J21" s="255">
        <f t="shared" si="0"/>
        <v>1.05</v>
      </c>
      <c r="K21" s="254" t="s">
        <v>327</v>
      </c>
      <c r="L21" s="264"/>
      <c r="M21" s="261"/>
      <c r="N21" s="266"/>
      <c r="O21" s="258"/>
      <c r="P21" s="254"/>
      <c r="Q21" s="241"/>
      <c r="R21" s="241"/>
      <c r="S21" s="241"/>
      <c r="T21" s="242"/>
      <c r="U21" s="255">
        <v>1.7</v>
      </c>
      <c r="V21" s="254" t="s">
        <v>327</v>
      </c>
      <c r="W21" s="255">
        <f t="shared" si="1"/>
        <v>1.28</v>
      </c>
      <c r="X21" s="254" t="s">
        <v>327</v>
      </c>
      <c r="Y21" s="264"/>
    </row>
    <row r="22" spans="1:25" ht="12.75" customHeight="1" x14ac:dyDescent="0.15">
      <c r="A22" s="229">
        <v>4</v>
      </c>
      <c r="B22" s="258" t="s">
        <v>337</v>
      </c>
      <c r="C22" s="265" t="s">
        <v>338</v>
      </c>
      <c r="D22" s="241" t="s">
        <v>339</v>
      </c>
      <c r="E22" s="241" t="s">
        <v>340</v>
      </c>
      <c r="F22" s="241" t="s">
        <v>341</v>
      </c>
      <c r="G22" s="242" t="s">
        <v>342</v>
      </c>
      <c r="H22" s="259">
        <v>567</v>
      </c>
      <c r="I22" s="244" t="s">
        <v>336</v>
      </c>
      <c r="J22" s="243">
        <f>IF(H22="","",H22*0.75)</f>
        <v>425.25</v>
      </c>
      <c r="K22" s="244" t="s">
        <v>336</v>
      </c>
      <c r="L22" s="262"/>
      <c r="M22" s="246"/>
      <c r="N22" s="229">
        <v>19</v>
      </c>
      <c r="O22" s="258" t="s">
        <v>346</v>
      </c>
      <c r="P22" s="240" t="s">
        <v>144</v>
      </c>
      <c r="Q22" s="241" t="s">
        <v>347</v>
      </c>
      <c r="R22" s="241" t="s">
        <v>348</v>
      </c>
      <c r="S22" s="241" t="s">
        <v>349</v>
      </c>
      <c r="T22" s="242" t="s">
        <v>350</v>
      </c>
      <c r="U22" s="259">
        <v>647</v>
      </c>
      <c r="V22" s="244" t="s">
        <v>336</v>
      </c>
      <c r="W22" s="243">
        <f>IF(U22="","",U22*0.75)</f>
        <v>485.25</v>
      </c>
      <c r="X22" s="244" t="s">
        <v>336</v>
      </c>
      <c r="Y22" s="245" t="s">
        <v>351</v>
      </c>
    </row>
    <row r="23" spans="1:25" ht="12.75" customHeight="1" x14ac:dyDescent="0.15">
      <c r="A23" s="266"/>
      <c r="B23" s="258"/>
      <c r="C23" s="249" t="s">
        <v>343</v>
      </c>
      <c r="D23" s="241"/>
      <c r="E23" s="241"/>
      <c r="F23" s="241"/>
      <c r="G23" s="242"/>
      <c r="H23" s="250">
        <v>23.9</v>
      </c>
      <c r="I23" s="249" t="s">
        <v>327</v>
      </c>
      <c r="J23" s="250">
        <f>IF(H23="","",ROUND(H23*0.75,2))</f>
        <v>17.93</v>
      </c>
      <c r="K23" s="249" t="s">
        <v>327</v>
      </c>
      <c r="L23" s="262"/>
      <c r="M23" s="261"/>
      <c r="N23" s="266"/>
      <c r="O23" s="258"/>
      <c r="P23" s="249" t="s">
        <v>148</v>
      </c>
      <c r="Q23" s="241"/>
      <c r="R23" s="241"/>
      <c r="S23" s="241"/>
      <c r="T23" s="242"/>
      <c r="U23" s="250">
        <v>20.3</v>
      </c>
      <c r="V23" s="249" t="s">
        <v>327</v>
      </c>
      <c r="W23" s="250">
        <f>IF(U23="","",ROUND(U23*0.75,2))</f>
        <v>15.23</v>
      </c>
      <c r="X23" s="249" t="s">
        <v>327</v>
      </c>
      <c r="Y23" s="252" t="s">
        <v>352</v>
      </c>
    </row>
    <row r="24" spans="1:25" ht="12.75" customHeight="1" x14ac:dyDescent="0.15">
      <c r="A24" s="266"/>
      <c r="B24" s="258"/>
      <c r="C24" s="249" t="s">
        <v>344</v>
      </c>
      <c r="D24" s="241"/>
      <c r="E24" s="241"/>
      <c r="F24" s="241"/>
      <c r="G24" s="242"/>
      <c r="H24" s="250">
        <v>16.7</v>
      </c>
      <c r="I24" s="249" t="s">
        <v>327</v>
      </c>
      <c r="J24" s="250">
        <f t="shared" si="0"/>
        <v>12.53</v>
      </c>
      <c r="K24" s="249" t="s">
        <v>327</v>
      </c>
      <c r="L24" s="262"/>
      <c r="M24" s="261"/>
      <c r="N24" s="266"/>
      <c r="O24" s="258"/>
      <c r="P24" s="249" t="s">
        <v>124</v>
      </c>
      <c r="Q24" s="241"/>
      <c r="R24" s="241"/>
      <c r="S24" s="241"/>
      <c r="T24" s="242"/>
      <c r="U24" s="250">
        <v>23.6</v>
      </c>
      <c r="V24" s="249" t="s">
        <v>327</v>
      </c>
      <c r="W24" s="250">
        <f t="shared" si="1"/>
        <v>17.7</v>
      </c>
      <c r="X24" s="249" t="s">
        <v>327</v>
      </c>
      <c r="Y24" s="252"/>
    </row>
    <row r="25" spans="1:25" ht="12.75" customHeight="1" x14ac:dyDescent="0.15">
      <c r="A25" s="266"/>
      <c r="B25" s="258"/>
      <c r="C25" s="249" t="s">
        <v>345</v>
      </c>
      <c r="D25" s="241"/>
      <c r="E25" s="241"/>
      <c r="F25" s="241"/>
      <c r="G25" s="242"/>
      <c r="H25" s="250">
        <v>77.900000000000006</v>
      </c>
      <c r="I25" s="249" t="s">
        <v>327</v>
      </c>
      <c r="J25" s="250">
        <f t="shared" si="0"/>
        <v>58.43</v>
      </c>
      <c r="K25" s="249" t="s">
        <v>327</v>
      </c>
      <c r="L25" s="262"/>
      <c r="M25" s="261"/>
      <c r="N25" s="266"/>
      <c r="O25" s="258"/>
      <c r="P25" s="249" t="s">
        <v>132</v>
      </c>
      <c r="Q25" s="241"/>
      <c r="R25" s="241"/>
      <c r="S25" s="241"/>
      <c r="T25" s="242"/>
      <c r="U25" s="250">
        <v>86.8</v>
      </c>
      <c r="V25" s="249" t="s">
        <v>327</v>
      </c>
      <c r="W25" s="250">
        <f t="shared" si="1"/>
        <v>65.099999999999994</v>
      </c>
      <c r="X25" s="249" t="s">
        <v>327</v>
      </c>
      <c r="Y25" s="252"/>
    </row>
    <row r="26" spans="1:25" ht="12.75" customHeight="1" x14ac:dyDescent="0.15">
      <c r="A26" s="266"/>
      <c r="B26" s="258"/>
      <c r="C26" s="254"/>
      <c r="D26" s="241"/>
      <c r="E26" s="241"/>
      <c r="F26" s="241"/>
      <c r="G26" s="242"/>
      <c r="H26" s="255">
        <v>1.7</v>
      </c>
      <c r="I26" s="254" t="s">
        <v>327</v>
      </c>
      <c r="J26" s="255">
        <f t="shared" si="0"/>
        <v>1.28</v>
      </c>
      <c r="K26" s="254" t="s">
        <v>327</v>
      </c>
      <c r="L26" s="264"/>
      <c r="M26" s="261"/>
      <c r="N26" s="266"/>
      <c r="O26" s="258"/>
      <c r="P26" s="254"/>
      <c r="Q26" s="241"/>
      <c r="R26" s="241"/>
      <c r="S26" s="241"/>
      <c r="T26" s="242"/>
      <c r="U26" s="255">
        <v>1.5</v>
      </c>
      <c r="V26" s="254" t="s">
        <v>327</v>
      </c>
      <c r="W26" s="255">
        <f t="shared" si="1"/>
        <v>1.1299999999999999</v>
      </c>
      <c r="X26" s="254" t="s">
        <v>327</v>
      </c>
      <c r="Y26" s="257"/>
    </row>
    <row r="27" spans="1:25" ht="12.75" customHeight="1" x14ac:dyDescent="0.15">
      <c r="A27" s="229">
        <v>5</v>
      </c>
      <c r="B27" s="258" t="s">
        <v>346</v>
      </c>
      <c r="C27" s="240" t="s">
        <v>144</v>
      </c>
      <c r="D27" s="241" t="s">
        <v>347</v>
      </c>
      <c r="E27" s="241" t="s">
        <v>348</v>
      </c>
      <c r="F27" s="241" t="s">
        <v>349</v>
      </c>
      <c r="G27" s="242" t="s">
        <v>350</v>
      </c>
      <c r="H27" s="259">
        <v>647</v>
      </c>
      <c r="I27" s="244" t="s">
        <v>336</v>
      </c>
      <c r="J27" s="243">
        <f>IF(H27="","",H27*0.75)</f>
        <v>485.25</v>
      </c>
      <c r="K27" s="244" t="s">
        <v>336</v>
      </c>
      <c r="L27" s="245" t="s">
        <v>351</v>
      </c>
      <c r="M27" s="246"/>
      <c r="N27" s="229">
        <v>20</v>
      </c>
      <c r="O27" s="258" t="s">
        <v>353</v>
      </c>
      <c r="P27" s="265" t="s">
        <v>155</v>
      </c>
      <c r="Q27" s="241" t="s">
        <v>354</v>
      </c>
      <c r="R27" s="241" t="s">
        <v>355</v>
      </c>
      <c r="S27" s="241" t="s">
        <v>356</v>
      </c>
      <c r="T27" s="242" t="s">
        <v>350</v>
      </c>
      <c r="U27" s="259">
        <v>490</v>
      </c>
      <c r="V27" s="244" t="s">
        <v>336</v>
      </c>
      <c r="W27" s="243">
        <f>IF(U27="","",U27*0.75)</f>
        <v>367.5</v>
      </c>
      <c r="X27" s="244" t="s">
        <v>336</v>
      </c>
      <c r="Y27" s="245" t="s">
        <v>351</v>
      </c>
    </row>
    <row r="28" spans="1:25" ht="12.75" customHeight="1" x14ac:dyDescent="0.15">
      <c r="A28" s="266"/>
      <c r="B28" s="258"/>
      <c r="C28" s="249" t="s">
        <v>148</v>
      </c>
      <c r="D28" s="241"/>
      <c r="E28" s="241"/>
      <c r="F28" s="241"/>
      <c r="G28" s="242"/>
      <c r="H28" s="250">
        <v>20.3</v>
      </c>
      <c r="I28" s="249" t="s">
        <v>327</v>
      </c>
      <c r="J28" s="250">
        <f>IF(H28="","",ROUND(H28*0.75,2))</f>
        <v>15.23</v>
      </c>
      <c r="K28" s="249" t="s">
        <v>327</v>
      </c>
      <c r="L28" s="252" t="s">
        <v>352</v>
      </c>
      <c r="M28" s="261"/>
      <c r="N28" s="266"/>
      <c r="O28" s="258"/>
      <c r="P28" s="249" t="s">
        <v>158</v>
      </c>
      <c r="Q28" s="241"/>
      <c r="R28" s="241"/>
      <c r="S28" s="241"/>
      <c r="T28" s="242"/>
      <c r="U28" s="250">
        <v>19.899999999999999</v>
      </c>
      <c r="V28" s="249" t="s">
        <v>327</v>
      </c>
      <c r="W28" s="250">
        <f>IF(U28="","",ROUND(U28*0.75,2))</f>
        <v>14.93</v>
      </c>
      <c r="X28" s="249" t="s">
        <v>327</v>
      </c>
      <c r="Y28" s="252" t="s">
        <v>357</v>
      </c>
    </row>
    <row r="29" spans="1:25" ht="12.75" customHeight="1" x14ac:dyDescent="0.15">
      <c r="A29" s="266"/>
      <c r="B29" s="258"/>
      <c r="C29" s="249" t="s">
        <v>124</v>
      </c>
      <c r="D29" s="241"/>
      <c r="E29" s="241"/>
      <c r="F29" s="241"/>
      <c r="G29" s="242"/>
      <c r="H29" s="250">
        <v>23.6</v>
      </c>
      <c r="I29" s="249" t="s">
        <v>327</v>
      </c>
      <c r="J29" s="250">
        <f t="shared" si="0"/>
        <v>17.7</v>
      </c>
      <c r="K29" s="249" t="s">
        <v>327</v>
      </c>
      <c r="L29" s="252"/>
      <c r="M29" s="261"/>
      <c r="N29" s="266"/>
      <c r="O29" s="258"/>
      <c r="P29" s="249" t="s">
        <v>317</v>
      </c>
      <c r="Q29" s="241"/>
      <c r="R29" s="241"/>
      <c r="S29" s="241"/>
      <c r="T29" s="242"/>
      <c r="U29" s="250">
        <v>14.4</v>
      </c>
      <c r="V29" s="249" t="s">
        <v>327</v>
      </c>
      <c r="W29" s="250">
        <f t="shared" si="1"/>
        <v>10.8</v>
      </c>
      <c r="X29" s="249" t="s">
        <v>327</v>
      </c>
      <c r="Y29" s="252"/>
    </row>
    <row r="30" spans="1:25" ht="12.75" customHeight="1" x14ac:dyDescent="0.15">
      <c r="A30" s="266"/>
      <c r="B30" s="258"/>
      <c r="C30" s="249" t="s">
        <v>132</v>
      </c>
      <c r="D30" s="241"/>
      <c r="E30" s="241"/>
      <c r="F30" s="241"/>
      <c r="G30" s="242"/>
      <c r="H30" s="250">
        <v>86.8</v>
      </c>
      <c r="I30" s="249" t="s">
        <v>327</v>
      </c>
      <c r="J30" s="250">
        <f t="shared" si="0"/>
        <v>65.099999999999994</v>
      </c>
      <c r="K30" s="249" t="s">
        <v>327</v>
      </c>
      <c r="L30" s="252"/>
      <c r="M30" s="261"/>
      <c r="N30" s="266"/>
      <c r="O30" s="258"/>
      <c r="P30" s="249" t="s">
        <v>97</v>
      </c>
      <c r="Q30" s="241"/>
      <c r="R30" s="241"/>
      <c r="S30" s="241"/>
      <c r="T30" s="242"/>
      <c r="U30" s="250">
        <v>68.7</v>
      </c>
      <c r="V30" s="249" t="s">
        <v>327</v>
      </c>
      <c r="W30" s="250">
        <f t="shared" si="1"/>
        <v>51.53</v>
      </c>
      <c r="X30" s="249" t="s">
        <v>327</v>
      </c>
      <c r="Y30" s="252"/>
    </row>
    <row r="31" spans="1:25" ht="12.75" customHeight="1" x14ac:dyDescent="0.15">
      <c r="A31" s="266"/>
      <c r="B31" s="258"/>
      <c r="C31" s="254"/>
      <c r="D31" s="241"/>
      <c r="E31" s="241"/>
      <c r="F31" s="241"/>
      <c r="G31" s="242"/>
      <c r="H31" s="255">
        <v>1.5</v>
      </c>
      <c r="I31" s="254" t="s">
        <v>327</v>
      </c>
      <c r="J31" s="255">
        <f t="shared" si="0"/>
        <v>1.1299999999999999</v>
      </c>
      <c r="K31" s="254" t="s">
        <v>327</v>
      </c>
      <c r="L31" s="257"/>
      <c r="M31" s="261"/>
      <c r="N31" s="266"/>
      <c r="O31" s="258"/>
      <c r="P31" s="254"/>
      <c r="Q31" s="241"/>
      <c r="R31" s="241"/>
      <c r="S31" s="241"/>
      <c r="T31" s="242"/>
      <c r="U31" s="255">
        <v>1.3</v>
      </c>
      <c r="V31" s="254" t="s">
        <v>327</v>
      </c>
      <c r="W31" s="255">
        <f t="shared" si="1"/>
        <v>0.98</v>
      </c>
      <c r="X31" s="254" t="s">
        <v>327</v>
      </c>
      <c r="Y31" s="257"/>
    </row>
    <row r="32" spans="1:25" ht="12.75" customHeight="1" x14ac:dyDescent="0.15">
      <c r="A32" s="247">
        <v>6</v>
      </c>
      <c r="B32" s="258" t="s">
        <v>353</v>
      </c>
      <c r="C32" s="265" t="s">
        <v>155</v>
      </c>
      <c r="D32" s="241" t="s">
        <v>354</v>
      </c>
      <c r="E32" s="241" t="s">
        <v>355</v>
      </c>
      <c r="F32" s="241" t="s">
        <v>356</v>
      </c>
      <c r="G32" s="242" t="s">
        <v>350</v>
      </c>
      <c r="H32" s="259">
        <v>490</v>
      </c>
      <c r="I32" s="244" t="s">
        <v>336</v>
      </c>
      <c r="J32" s="243">
        <f>IF(H32="","",H32*0.75)</f>
        <v>367.5</v>
      </c>
      <c r="K32" s="244" t="s">
        <v>336</v>
      </c>
      <c r="L32" s="245" t="s">
        <v>351</v>
      </c>
      <c r="M32" s="246"/>
      <c r="N32" s="247">
        <v>21</v>
      </c>
      <c r="O32" s="258" t="s">
        <v>57</v>
      </c>
      <c r="P32" s="267" t="s">
        <v>163</v>
      </c>
      <c r="Q32" s="241" t="s">
        <v>358</v>
      </c>
      <c r="R32" s="241" t="s">
        <v>359</v>
      </c>
      <c r="S32" s="241" t="s">
        <v>360</v>
      </c>
      <c r="T32" s="242" t="s">
        <v>361</v>
      </c>
      <c r="U32" s="259">
        <v>598</v>
      </c>
      <c r="V32" s="244" t="s">
        <v>336</v>
      </c>
      <c r="W32" s="243">
        <f>IF(U32="","",U32*0.75)</f>
        <v>448.5</v>
      </c>
      <c r="X32" s="244" t="s">
        <v>336</v>
      </c>
      <c r="Y32" s="245" t="s">
        <v>351</v>
      </c>
    </row>
    <row r="33" spans="1:25" ht="12.75" customHeight="1" x14ac:dyDescent="0.15">
      <c r="A33" s="268"/>
      <c r="B33" s="258"/>
      <c r="C33" s="249" t="s">
        <v>158</v>
      </c>
      <c r="D33" s="241"/>
      <c r="E33" s="241"/>
      <c r="F33" s="241"/>
      <c r="G33" s="242"/>
      <c r="H33" s="250">
        <v>19.899999999999999</v>
      </c>
      <c r="I33" s="249" t="s">
        <v>327</v>
      </c>
      <c r="J33" s="250">
        <f>IF(H33="","",ROUND(H33*0.75,2))</f>
        <v>14.93</v>
      </c>
      <c r="K33" s="249" t="s">
        <v>327</v>
      </c>
      <c r="L33" s="252" t="s">
        <v>362</v>
      </c>
      <c r="M33" s="261"/>
      <c r="N33" s="268"/>
      <c r="O33" s="258"/>
      <c r="P33" s="249" t="s">
        <v>166</v>
      </c>
      <c r="Q33" s="241"/>
      <c r="R33" s="241"/>
      <c r="S33" s="241"/>
      <c r="T33" s="242"/>
      <c r="U33" s="250">
        <v>22.2</v>
      </c>
      <c r="V33" s="249" t="s">
        <v>327</v>
      </c>
      <c r="W33" s="250">
        <f>IF(U33="","",ROUND(U33*0.75,2))</f>
        <v>16.649999999999999</v>
      </c>
      <c r="X33" s="249" t="s">
        <v>327</v>
      </c>
      <c r="Y33" s="252" t="s">
        <v>363</v>
      </c>
    </row>
    <row r="34" spans="1:25" ht="12.75" customHeight="1" x14ac:dyDescent="0.15">
      <c r="A34" s="268"/>
      <c r="B34" s="258"/>
      <c r="C34" s="249" t="s">
        <v>317</v>
      </c>
      <c r="D34" s="241"/>
      <c r="E34" s="241"/>
      <c r="F34" s="241"/>
      <c r="G34" s="242"/>
      <c r="H34" s="250">
        <v>14.4</v>
      </c>
      <c r="I34" s="249" t="s">
        <v>327</v>
      </c>
      <c r="J34" s="250">
        <f t="shared" si="0"/>
        <v>10.8</v>
      </c>
      <c r="K34" s="249" t="s">
        <v>327</v>
      </c>
      <c r="L34" s="252"/>
      <c r="M34" s="261"/>
      <c r="N34" s="268"/>
      <c r="O34" s="258"/>
      <c r="P34" s="249" t="s">
        <v>317</v>
      </c>
      <c r="Q34" s="241"/>
      <c r="R34" s="241"/>
      <c r="S34" s="241"/>
      <c r="T34" s="242"/>
      <c r="U34" s="250">
        <v>18.899999999999999</v>
      </c>
      <c r="V34" s="249" t="s">
        <v>327</v>
      </c>
      <c r="W34" s="250">
        <f t="shared" si="1"/>
        <v>14.18</v>
      </c>
      <c r="X34" s="249" t="s">
        <v>327</v>
      </c>
      <c r="Y34" s="252"/>
    </row>
    <row r="35" spans="1:25" ht="12.75" customHeight="1" x14ac:dyDescent="0.15">
      <c r="A35" s="268"/>
      <c r="B35" s="258"/>
      <c r="C35" s="249" t="s">
        <v>97</v>
      </c>
      <c r="D35" s="241"/>
      <c r="E35" s="241"/>
      <c r="F35" s="241"/>
      <c r="G35" s="242"/>
      <c r="H35" s="250">
        <v>68.7</v>
      </c>
      <c r="I35" s="249" t="s">
        <v>327</v>
      </c>
      <c r="J35" s="250">
        <f t="shared" si="0"/>
        <v>51.53</v>
      </c>
      <c r="K35" s="249" t="s">
        <v>327</v>
      </c>
      <c r="L35" s="252"/>
      <c r="M35" s="261"/>
      <c r="N35" s="268"/>
      <c r="O35" s="258"/>
      <c r="P35" s="249"/>
      <c r="Q35" s="241"/>
      <c r="R35" s="241"/>
      <c r="S35" s="241"/>
      <c r="T35" s="242"/>
      <c r="U35" s="250">
        <v>83.1</v>
      </c>
      <c r="V35" s="249" t="s">
        <v>327</v>
      </c>
      <c r="W35" s="250">
        <f t="shared" si="1"/>
        <v>62.33</v>
      </c>
      <c r="X35" s="249" t="s">
        <v>327</v>
      </c>
      <c r="Y35" s="252"/>
    </row>
    <row r="36" spans="1:25" ht="12.75" customHeight="1" x14ac:dyDescent="0.15">
      <c r="A36" s="268"/>
      <c r="B36" s="258"/>
      <c r="C36" s="254"/>
      <c r="D36" s="241"/>
      <c r="E36" s="241"/>
      <c r="F36" s="241"/>
      <c r="G36" s="242"/>
      <c r="H36" s="255">
        <v>1.3</v>
      </c>
      <c r="I36" s="254" t="s">
        <v>327</v>
      </c>
      <c r="J36" s="255">
        <f t="shared" si="0"/>
        <v>0.98</v>
      </c>
      <c r="K36" s="254" t="s">
        <v>327</v>
      </c>
      <c r="L36" s="257"/>
      <c r="M36" s="261"/>
      <c r="N36" s="268"/>
      <c r="O36" s="258"/>
      <c r="P36" s="254"/>
      <c r="Q36" s="241"/>
      <c r="R36" s="241"/>
      <c r="S36" s="241"/>
      <c r="T36" s="242"/>
      <c r="U36" s="255">
        <v>1.6</v>
      </c>
      <c r="V36" s="254" t="s">
        <v>327</v>
      </c>
      <c r="W36" s="255">
        <f t="shared" si="1"/>
        <v>1.2</v>
      </c>
      <c r="X36" s="254" t="s">
        <v>327</v>
      </c>
      <c r="Y36" s="257"/>
    </row>
    <row r="37" spans="1:25" ht="12.75" customHeight="1" x14ac:dyDescent="0.15">
      <c r="A37" s="247">
        <v>7</v>
      </c>
      <c r="B37" s="258" t="s">
        <v>57</v>
      </c>
      <c r="C37" s="267" t="s">
        <v>163</v>
      </c>
      <c r="D37" s="241" t="s">
        <v>358</v>
      </c>
      <c r="E37" s="241" t="s">
        <v>359</v>
      </c>
      <c r="F37" s="241" t="s">
        <v>360</v>
      </c>
      <c r="G37" s="242" t="s">
        <v>361</v>
      </c>
      <c r="H37" s="259">
        <v>598</v>
      </c>
      <c r="I37" s="244" t="s">
        <v>336</v>
      </c>
      <c r="J37" s="243">
        <f>IF(H37="","",H37*0.75)</f>
        <v>448.5</v>
      </c>
      <c r="K37" s="244" t="s">
        <v>336</v>
      </c>
      <c r="L37" s="245" t="s">
        <v>351</v>
      </c>
      <c r="M37" s="246"/>
      <c r="N37" s="247">
        <v>22</v>
      </c>
      <c r="O37" s="258" t="s">
        <v>364</v>
      </c>
      <c r="P37" s="265" t="s">
        <v>174</v>
      </c>
      <c r="Q37" s="241" t="s">
        <v>365</v>
      </c>
      <c r="R37" s="241" t="s">
        <v>366</v>
      </c>
      <c r="S37" s="241" t="s">
        <v>367</v>
      </c>
      <c r="T37" s="242" t="s">
        <v>368</v>
      </c>
      <c r="U37" s="259">
        <v>573</v>
      </c>
      <c r="V37" s="244" t="s">
        <v>336</v>
      </c>
      <c r="W37" s="243">
        <f>IF(U37="","",U37*0.75)</f>
        <v>429.75</v>
      </c>
      <c r="X37" s="244" t="s">
        <v>336</v>
      </c>
      <c r="Y37" s="245" t="s">
        <v>351</v>
      </c>
    </row>
    <row r="38" spans="1:25" ht="12.75" customHeight="1" x14ac:dyDescent="0.15">
      <c r="A38" s="268"/>
      <c r="B38" s="258"/>
      <c r="C38" s="249" t="s">
        <v>166</v>
      </c>
      <c r="D38" s="241"/>
      <c r="E38" s="241"/>
      <c r="F38" s="241"/>
      <c r="G38" s="242"/>
      <c r="H38" s="250">
        <v>22.2</v>
      </c>
      <c r="I38" s="249" t="s">
        <v>327</v>
      </c>
      <c r="J38" s="250">
        <f>IF(H38="","",ROUND(H38*0.75,2))</f>
        <v>16.649999999999999</v>
      </c>
      <c r="K38" s="249" t="s">
        <v>327</v>
      </c>
      <c r="L38" s="252" t="s">
        <v>357</v>
      </c>
      <c r="M38" s="261"/>
      <c r="N38" s="268"/>
      <c r="O38" s="258"/>
      <c r="P38" s="249" t="s">
        <v>176</v>
      </c>
      <c r="Q38" s="241"/>
      <c r="R38" s="241"/>
      <c r="S38" s="241"/>
      <c r="T38" s="242"/>
      <c r="U38" s="250">
        <v>22.5</v>
      </c>
      <c r="V38" s="249" t="s">
        <v>327</v>
      </c>
      <c r="W38" s="250">
        <f>IF(U38="","",ROUND(U38*0.75,2))</f>
        <v>16.88</v>
      </c>
      <c r="X38" s="249" t="s">
        <v>327</v>
      </c>
      <c r="Y38" s="252" t="s">
        <v>369</v>
      </c>
    </row>
    <row r="39" spans="1:25" ht="12.75" customHeight="1" x14ac:dyDescent="0.15">
      <c r="A39" s="268"/>
      <c r="B39" s="258"/>
      <c r="C39" s="249" t="s">
        <v>317</v>
      </c>
      <c r="D39" s="241"/>
      <c r="E39" s="241"/>
      <c r="F39" s="241"/>
      <c r="G39" s="242"/>
      <c r="H39" s="250">
        <v>18.899999999999999</v>
      </c>
      <c r="I39" s="249" t="s">
        <v>327</v>
      </c>
      <c r="J39" s="250">
        <f t="shared" si="0"/>
        <v>14.18</v>
      </c>
      <c r="K39" s="249" t="s">
        <v>327</v>
      </c>
      <c r="L39" s="252"/>
      <c r="M39" s="261"/>
      <c r="N39" s="268"/>
      <c r="O39" s="258"/>
      <c r="P39" s="249" t="s">
        <v>370</v>
      </c>
      <c r="Q39" s="241"/>
      <c r="R39" s="241"/>
      <c r="S39" s="241"/>
      <c r="T39" s="242"/>
      <c r="U39" s="250">
        <v>11.4</v>
      </c>
      <c r="V39" s="249" t="s">
        <v>327</v>
      </c>
      <c r="W39" s="250">
        <f t="shared" si="1"/>
        <v>8.5500000000000007</v>
      </c>
      <c r="X39" s="249" t="s">
        <v>327</v>
      </c>
      <c r="Y39" s="252"/>
    </row>
    <row r="40" spans="1:25" ht="12.75" customHeight="1" x14ac:dyDescent="0.15">
      <c r="A40" s="268"/>
      <c r="B40" s="258"/>
      <c r="C40" s="249"/>
      <c r="D40" s="241"/>
      <c r="E40" s="241"/>
      <c r="F40" s="241"/>
      <c r="G40" s="242"/>
      <c r="H40" s="250">
        <v>83.1</v>
      </c>
      <c r="I40" s="249" t="s">
        <v>327</v>
      </c>
      <c r="J40" s="250">
        <f t="shared" si="0"/>
        <v>62.33</v>
      </c>
      <c r="K40" s="249" t="s">
        <v>327</v>
      </c>
      <c r="L40" s="252"/>
      <c r="M40" s="261"/>
      <c r="N40" s="268"/>
      <c r="O40" s="258"/>
      <c r="P40" s="249" t="s">
        <v>132</v>
      </c>
      <c r="Q40" s="241"/>
      <c r="R40" s="241"/>
      <c r="S40" s="241"/>
      <c r="T40" s="242"/>
      <c r="U40" s="250">
        <v>92</v>
      </c>
      <c r="V40" s="249" t="s">
        <v>327</v>
      </c>
      <c r="W40" s="250">
        <f t="shared" si="1"/>
        <v>69</v>
      </c>
      <c r="X40" s="249" t="s">
        <v>327</v>
      </c>
      <c r="Y40" s="252"/>
    </row>
    <row r="41" spans="1:25" ht="12.75" customHeight="1" x14ac:dyDescent="0.15">
      <c r="A41" s="268"/>
      <c r="B41" s="258"/>
      <c r="C41" s="254"/>
      <c r="D41" s="241"/>
      <c r="E41" s="241"/>
      <c r="F41" s="241"/>
      <c r="G41" s="242"/>
      <c r="H41" s="255">
        <v>1.6</v>
      </c>
      <c r="I41" s="254" t="s">
        <v>327</v>
      </c>
      <c r="J41" s="255">
        <f t="shared" si="0"/>
        <v>1.2</v>
      </c>
      <c r="K41" s="254" t="s">
        <v>327</v>
      </c>
      <c r="L41" s="257"/>
      <c r="M41" s="261"/>
      <c r="N41" s="268"/>
      <c r="O41" s="258"/>
      <c r="P41" s="254"/>
      <c r="Q41" s="241"/>
      <c r="R41" s="241"/>
      <c r="S41" s="241"/>
      <c r="T41" s="242"/>
      <c r="U41" s="255">
        <v>1.5</v>
      </c>
      <c r="V41" s="254" t="s">
        <v>327</v>
      </c>
      <c r="W41" s="255">
        <f t="shared" si="1"/>
        <v>1.1299999999999999</v>
      </c>
      <c r="X41" s="254" t="s">
        <v>327</v>
      </c>
      <c r="Y41" s="257"/>
    </row>
    <row r="42" spans="1:25" ht="12.75" customHeight="1" x14ac:dyDescent="0.15">
      <c r="A42" s="269">
        <v>8</v>
      </c>
      <c r="B42" s="258" t="s">
        <v>364</v>
      </c>
      <c r="C42" s="265" t="s">
        <v>174</v>
      </c>
      <c r="D42" s="241" t="s">
        <v>365</v>
      </c>
      <c r="E42" s="241" t="s">
        <v>366</v>
      </c>
      <c r="F42" s="241" t="s">
        <v>367</v>
      </c>
      <c r="G42" s="242" t="s">
        <v>368</v>
      </c>
      <c r="H42" s="259">
        <v>573</v>
      </c>
      <c r="I42" s="244" t="s">
        <v>336</v>
      </c>
      <c r="J42" s="243">
        <f>IF(H42="","",H42*0.75)</f>
        <v>429.75</v>
      </c>
      <c r="K42" s="244" t="s">
        <v>336</v>
      </c>
      <c r="L42" s="245" t="s">
        <v>351</v>
      </c>
      <c r="M42" s="246"/>
      <c r="N42" s="247">
        <v>23</v>
      </c>
      <c r="O42" s="258" t="s">
        <v>307</v>
      </c>
      <c r="P42" s="270" t="s">
        <v>179</v>
      </c>
      <c r="Q42" s="241" t="s">
        <v>371</v>
      </c>
      <c r="R42" s="241" t="s">
        <v>372</v>
      </c>
      <c r="S42" s="241" t="s">
        <v>373</v>
      </c>
      <c r="T42" s="242" t="s">
        <v>374</v>
      </c>
      <c r="U42" s="259">
        <v>507</v>
      </c>
      <c r="V42" s="244" t="s">
        <v>336</v>
      </c>
      <c r="W42" s="243">
        <f>IF(U42="","",U42*0.75)</f>
        <v>380.25</v>
      </c>
      <c r="X42" s="244" t="s">
        <v>336</v>
      </c>
      <c r="Y42" s="245" t="s">
        <v>351</v>
      </c>
    </row>
    <row r="43" spans="1:25" ht="12.75" customHeight="1" x14ac:dyDescent="0.15">
      <c r="A43" s="271"/>
      <c r="B43" s="258"/>
      <c r="C43" s="249" t="s">
        <v>176</v>
      </c>
      <c r="D43" s="241"/>
      <c r="E43" s="241"/>
      <c r="F43" s="241"/>
      <c r="G43" s="242"/>
      <c r="H43" s="250">
        <v>22.5</v>
      </c>
      <c r="I43" s="249" t="s">
        <v>327</v>
      </c>
      <c r="J43" s="250">
        <f>IF(H43="","",ROUND(H43*0.75,2))</f>
        <v>16.88</v>
      </c>
      <c r="K43" s="249" t="s">
        <v>327</v>
      </c>
      <c r="L43" s="252" t="s">
        <v>369</v>
      </c>
      <c r="M43" s="261"/>
      <c r="N43" s="268"/>
      <c r="O43" s="258"/>
      <c r="P43" s="249" t="s">
        <v>182</v>
      </c>
      <c r="Q43" s="241"/>
      <c r="R43" s="241"/>
      <c r="S43" s="241"/>
      <c r="T43" s="242"/>
      <c r="U43" s="250">
        <v>17</v>
      </c>
      <c r="V43" s="249" t="s">
        <v>327</v>
      </c>
      <c r="W43" s="250">
        <f>IF(U43="","",ROUND(U43*0.75,2))</f>
        <v>12.75</v>
      </c>
      <c r="X43" s="249" t="s">
        <v>327</v>
      </c>
      <c r="Y43" s="252" t="s">
        <v>375</v>
      </c>
    </row>
    <row r="44" spans="1:25" ht="12.75" customHeight="1" x14ac:dyDescent="0.15">
      <c r="A44" s="271"/>
      <c r="B44" s="258"/>
      <c r="C44" s="249" t="s">
        <v>370</v>
      </c>
      <c r="D44" s="241"/>
      <c r="E44" s="241"/>
      <c r="F44" s="241"/>
      <c r="G44" s="242"/>
      <c r="H44" s="250">
        <v>11.4</v>
      </c>
      <c r="I44" s="249" t="s">
        <v>327</v>
      </c>
      <c r="J44" s="250">
        <f t="shared" si="0"/>
        <v>8.5500000000000007</v>
      </c>
      <c r="K44" s="249" t="s">
        <v>327</v>
      </c>
      <c r="L44" s="252"/>
      <c r="M44" s="261"/>
      <c r="N44" s="268"/>
      <c r="O44" s="258"/>
      <c r="P44" s="249" t="s">
        <v>111</v>
      </c>
      <c r="Q44" s="241"/>
      <c r="R44" s="241"/>
      <c r="S44" s="241"/>
      <c r="T44" s="242"/>
      <c r="U44" s="250">
        <v>14.9</v>
      </c>
      <c r="V44" s="249" t="s">
        <v>327</v>
      </c>
      <c r="W44" s="250">
        <f t="shared" si="1"/>
        <v>11.18</v>
      </c>
      <c r="X44" s="249" t="s">
        <v>327</v>
      </c>
      <c r="Y44" s="252" t="s">
        <v>330</v>
      </c>
    </row>
    <row r="45" spans="1:25" ht="12.75" customHeight="1" x14ac:dyDescent="0.15">
      <c r="A45" s="271"/>
      <c r="B45" s="258"/>
      <c r="C45" s="249" t="s">
        <v>132</v>
      </c>
      <c r="D45" s="241"/>
      <c r="E45" s="241"/>
      <c r="F45" s="241"/>
      <c r="G45" s="242"/>
      <c r="H45" s="250">
        <v>92</v>
      </c>
      <c r="I45" s="249" t="s">
        <v>327</v>
      </c>
      <c r="J45" s="250">
        <f t="shared" si="0"/>
        <v>69</v>
      </c>
      <c r="K45" s="249" t="s">
        <v>327</v>
      </c>
      <c r="L45" s="252"/>
      <c r="M45" s="261"/>
      <c r="N45" s="268"/>
      <c r="O45" s="258"/>
      <c r="P45" s="249"/>
      <c r="Q45" s="241"/>
      <c r="R45" s="241"/>
      <c r="S45" s="241"/>
      <c r="T45" s="242"/>
      <c r="U45" s="250">
        <v>75.8</v>
      </c>
      <c r="V45" s="249" t="s">
        <v>327</v>
      </c>
      <c r="W45" s="250">
        <f t="shared" si="1"/>
        <v>56.85</v>
      </c>
      <c r="X45" s="249" t="s">
        <v>327</v>
      </c>
      <c r="Y45" s="252"/>
    </row>
    <row r="46" spans="1:25" ht="12.75" customHeight="1" x14ac:dyDescent="0.15">
      <c r="A46" s="271"/>
      <c r="B46" s="258"/>
      <c r="C46" s="254"/>
      <c r="D46" s="241"/>
      <c r="E46" s="241"/>
      <c r="F46" s="241"/>
      <c r="G46" s="242"/>
      <c r="H46" s="255">
        <v>1.5</v>
      </c>
      <c r="I46" s="254" t="s">
        <v>327</v>
      </c>
      <c r="J46" s="255">
        <f t="shared" si="0"/>
        <v>1.1299999999999999</v>
      </c>
      <c r="K46" s="254" t="s">
        <v>327</v>
      </c>
      <c r="L46" s="257"/>
      <c r="M46" s="261"/>
      <c r="N46" s="268"/>
      <c r="O46" s="258"/>
      <c r="P46" s="254"/>
      <c r="Q46" s="241"/>
      <c r="R46" s="241"/>
      <c r="S46" s="241"/>
      <c r="T46" s="242"/>
      <c r="U46" s="255">
        <v>2.8</v>
      </c>
      <c r="V46" s="254" t="s">
        <v>327</v>
      </c>
      <c r="W46" s="255">
        <f t="shared" si="1"/>
        <v>2.1</v>
      </c>
      <c r="X46" s="254" t="s">
        <v>327</v>
      </c>
      <c r="Y46" s="257"/>
    </row>
    <row r="47" spans="1:25" ht="12.75" customHeight="1" x14ac:dyDescent="0.15">
      <c r="A47" s="247">
        <v>9</v>
      </c>
      <c r="B47" s="258" t="s">
        <v>307</v>
      </c>
      <c r="C47" s="270" t="s">
        <v>179</v>
      </c>
      <c r="D47" s="241" t="s">
        <v>371</v>
      </c>
      <c r="E47" s="241" t="s">
        <v>372</v>
      </c>
      <c r="F47" s="241" t="s">
        <v>373</v>
      </c>
      <c r="G47" s="242" t="s">
        <v>374</v>
      </c>
      <c r="H47" s="259">
        <v>507</v>
      </c>
      <c r="I47" s="244" t="s">
        <v>336</v>
      </c>
      <c r="J47" s="243">
        <f>IF(H47="","",H47*0.75)</f>
        <v>380.25</v>
      </c>
      <c r="K47" s="244" t="s">
        <v>336</v>
      </c>
      <c r="L47" s="245" t="s">
        <v>351</v>
      </c>
      <c r="M47" s="246"/>
      <c r="N47" s="247">
        <v>24</v>
      </c>
      <c r="O47" s="258" t="s">
        <v>321</v>
      </c>
      <c r="P47" s="240" t="s">
        <v>376</v>
      </c>
      <c r="Q47" s="241" t="s">
        <v>377</v>
      </c>
      <c r="R47" s="241" t="s">
        <v>378</v>
      </c>
      <c r="S47" s="241" t="s">
        <v>379</v>
      </c>
      <c r="T47" s="242" t="s">
        <v>380</v>
      </c>
      <c r="U47" s="259">
        <v>631</v>
      </c>
      <c r="V47" s="244" t="s">
        <v>336</v>
      </c>
      <c r="W47" s="243">
        <f>IF(U47="","",U47*0.75)</f>
        <v>473.25</v>
      </c>
      <c r="X47" s="244" t="s">
        <v>336</v>
      </c>
      <c r="Y47" s="262"/>
    </row>
    <row r="48" spans="1:25" ht="12.75" customHeight="1" x14ac:dyDescent="0.15">
      <c r="A48" s="268"/>
      <c r="B48" s="258"/>
      <c r="C48" s="249" t="s">
        <v>182</v>
      </c>
      <c r="D48" s="241"/>
      <c r="E48" s="241"/>
      <c r="F48" s="241"/>
      <c r="G48" s="242"/>
      <c r="H48" s="250">
        <v>17</v>
      </c>
      <c r="I48" s="249" t="s">
        <v>327</v>
      </c>
      <c r="J48" s="250">
        <f>IF(H48="","",ROUND(H48*0.75,2))</f>
        <v>12.75</v>
      </c>
      <c r="K48" s="249" t="s">
        <v>327</v>
      </c>
      <c r="L48" s="252" t="s">
        <v>381</v>
      </c>
      <c r="M48" s="261"/>
      <c r="N48" s="268"/>
      <c r="O48" s="258"/>
      <c r="P48" s="249" t="s">
        <v>382</v>
      </c>
      <c r="Q48" s="241"/>
      <c r="R48" s="241"/>
      <c r="S48" s="241"/>
      <c r="T48" s="242"/>
      <c r="U48" s="250">
        <v>25.7</v>
      </c>
      <c r="V48" s="249" t="s">
        <v>327</v>
      </c>
      <c r="W48" s="250">
        <f>IF(U48="","",ROUND(U48*0.75,2))</f>
        <v>19.28</v>
      </c>
      <c r="X48" s="249" t="s">
        <v>327</v>
      </c>
      <c r="Y48" s="262"/>
    </row>
    <row r="49" spans="1:25" ht="12.75" customHeight="1" x14ac:dyDescent="0.15">
      <c r="A49" s="268"/>
      <c r="B49" s="258"/>
      <c r="C49" s="249" t="s">
        <v>111</v>
      </c>
      <c r="D49" s="241"/>
      <c r="E49" s="241"/>
      <c r="F49" s="241"/>
      <c r="G49" s="242"/>
      <c r="H49" s="250">
        <v>14.9</v>
      </c>
      <c r="I49" s="249" t="s">
        <v>327</v>
      </c>
      <c r="J49" s="250">
        <f t="shared" si="0"/>
        <v>11.18</v>
      </c>
      <c r="K49" s="249" t="s">
        <v>327</v>
      </c>
      <c r="L49" s="252" t="s">
        <v>318</v>
      </c>
      <c r="M49" s="261"/>
      <c r="N49" s="268"/>
      <c r="O49" s="258"/>
      <c r="P49" s="249" t="s">
        <v>317</v>
      </c>
      <c r="Q49" s="241"/>
      <c r="R49" s="241"/>
      <c r="S49" s="241"/>
      <c r="T49" s="242"/>
      <c r="U49" s="250">
        <v>16.3</v>
      </c>
      <c r="V49" s="249" t="s">
        <v>327</v>
      </c>
      <c r="W49" s="250">
        <f t="shared" si="1"/>
        <v>12.23</v>
      </c>
      <c r="X49" s="249" t="s">
        <v>327</v>
      </c>
      <c r="Y49" s="262"/>
    </row>
    <row r="50" spans="1:25" ht="12.75" customHeight="1" x14ac:dyDescent="0.15">
      <c r="A50" s="268"/>
      <c r="B50" s="258"/>
      <c r="C50" s="249"/>
      <c r="D50" s="241"/>
      <c r="E50" s="241"/>
      <c r="F50" s="241"/>
      <c r="G50" s="242"/>
      <c r="H50" s="250">
        <v>75.8</v>
      </c>
      <c r="I50" s="249" t="s">
        <v>327</v>
      </c>
      <c r="J50" s="250">
        <f t="shared" si="0"/>
        <v>56.85</v>
      </c>
      <c r="K50" s="249" t="s">
        <v>327</v>
      </c>
      <c r="L50" s="252"/>
      <c r="M50" s="261"/>
      <c r="N50" s="268"/>
      <c r="O50" s="258"/>
      <c r="P50" s="249"/>
      <c r="Q50" s="241"/>
      <c r="R50" s="241"/>
      <c r="S50" s="241"/>
      <c r="T50" s="242"/>
      <c r="U50" s="250">
        <v>91.2</v>
      </c>
      <c r="V50" s="249" t="s">
        <v>327</v>
      </c>
      <c r="W50" s="250">
        <f t="shared" si="1"/>
        <v>68.400000000000006</v>
      </c>
      <c r="X50" s="249" t="s">
        <v>327</v>
      </c>
      <c r="Y50" s="262"/>
    </row>
    <row r="51" spans="1:25" ht="12.75" customHeight="1" x14ac:dyDescent="0.15">
      <c r="A51" s="268"/>
      <c r="B51" s="258"/>
      <c r="C51" s="254"/>
      <c r="D51" s="241"/>
      <c r="E51" s="241"/>
      <c r="F51" s="241"/>
      <c r="G51" s="242"/>
      <c r="H51" s="255">
        <v>2.8</v>
      </c>
      <c r="I51" s="254" t="s">
        <v>327</v>
      </c>
      <c r="J51" s="255">
        <f t="shared" si="0"/>
        <v>2.1</v>
      </c>
      <c r="K51" s="254" t="s">
        <v>327</v>
      </c>
      <c r="L51" s="257"/>
      <c r="M51" s="261"/>
      <c r="N51" s="268"/>
      <c r="O51" s="258"/>
      <c r="P51" s="254"/>
      <c r="Q51" s="241"/>
      <c r="R51" s="241"/>
      <c r="S51" s="241"/>
      <c r="T51" s="242"/>
      <c r="U51" s="255">
        <v>1.5</v>
      </c>
      <c r="V51" s="254" t="s">
        <v>327</v>
      </c>
      <c r="W51" s="255">
        <f t="shared" si="1"/>
        <v>1.1299999999999999</v>
      </c>
      <c r="X51" s="254" t="s">
        <v>327</v>
      </c>
      <c r="Y51" s="264"/>
    </row>
    <row r="52" spans="1:25" ht="12.75" customHeight="1" x14ac:dyDescent="0.15">
      <c r="A52" s="247">
        <v>10</v>
      </c>
      <c r="B52" s="258" t="s">
        <v>321</v>
      </c>
      <c r="C52" s="240" t="s">
        <v>376</v>
      </c>
      <c r="D52" s="241" t="s">
        <v>377</v>
      </c>
      <c r="E52" s="241" t="s">
        <v>378</v>
      </c>
      <c r="F52" s="241" t="s">
        <v>379</v>
      </c>
      <c r="G52" s="242" t="s">
        <v>380</v>
      </c>
      <c r="H52" s="259">
        <v>631</v>
      </c>
      <c r="I52" s="244" t="s">
        <v>336</v>
      </c>
      <c r="J52" s="243">
        <f>IF(H52="","",H52*0.75)</f>
        <v>473.25</v>
      </c>
      <c r="K52" s="244" t="s">
        <v>336</v>
      </c>
      <c r="L52" s="262"/>
      <c r="M52" s="246"/>
      <c r="N52" s="247">
        <v>25</v>
      </c>
      <c r="O52" s="258" t="s">
        <v>337</v>
      </c>
      <c r="P52" s="272" t="s">
        <v>383</v>
      </c>
      <c r="Q52" s="241" t="s">
        <v>384</v>
      </c>
      <c r="R52" s="241" t="s">
        <v>385</v>
      </c>
      <c r="S52" s="241" t="s">
        <v>386</v>
      </c>
      <c r="T52" s="242" t="s">
        <v>350</v>
      </c>
      <c r="U52" s="259">
        <v>560</v>
      </c>
      <c r="V52" s="244" t="s">
        <v>336</v>
      </c>
      <c r="W52" s="243">
        <f>IF(U52="","",U52*0.75)</f>
        <v>420</v>
      </c>
      <c r="X52" s="244" t="s">
        <v>336</v>
      </c>
      <c r="Y52" s="262"/>
    </row>
    <row r="53" spans="1:25" ht="12.75" customHeight="1" x14ac:dyDescent="0.15">
      <c r="A53" s="268"/>
      <c r="B53" s="258"/>
      <c r="C53" s="249" t="s">
        <v>382</v>
      </c>
      <c r="D53" s="241"/>
      <c r="E53" s="241"/>
      <c r="F53" s="241"/>
      <c r="G53" s="242"/>
      <c r="H53" s="250">
        <v>25.7</v>
      </c>
      <c r="I53" s="249" t="s">
        <v>327</v>
      </c>
      <c r="J53" s="250">
        <f>IF(H53="","",ROUND(H53*0.75,2))</f>
        <v>19.28</v>
      </c>
      <c r="K53" s="249" t="s">
        <v>327</v>
      </c>
      <c r="L53" s="262"/>
      <c r="M53" s="261"/>
      <c r="N53" s="268"/>
      <c r="O53" s="258"/>
      <c r="P53" s="249" t="s">
        <v>387</v>
      </c>
      <c r="Q53" s="241"/>
      <c r="R53" s="241"/>
      <c r="S53" s="241"/>
      <c r="T53" s="242"/>
      <c r="U53" s="250">
        <v>25.5</v>
      </c>
      <c r="V53" s="249" t="s">
        <v>327</v>
      </c>
      <c r="W53" s="250">
        <f>IF(U53="","",ROUND(U53*0.75,2))</f>
        <v>19.13</v>
      </c>
      <c r="X53" s="249" t="s">
        <v>327</v>
      </c>
      <c r="Y53" s="262"/>
    </row>
    <row r="54" spans="1:25" ht="12.75" customHeight="1" x14ac:dyDescent="0.15">
      <c r="A54" s="268"/>
      <c r="B54" s="258"/>
      <c r="C54" s="249" t="s">
        <v>317</v>
      </c>
      <c r="D54" s="241"/>
      <c r="E54" s="241"/>
      <c r="F54" s="241"/>
      <c r="G54" s="242"/>
      <c r="H54" s="250">
        <v>16.3</v>
      </c>
      <c r="I54" s="249" t="s">
        <v>327</v>
      </c>
      <c r="J54" s="250">
        <f t="shared" si="0"/>
        <v>12.23</v>
      </c>
      <c r="K54" s="249" t="s">
        <v>327</v>
      </c>
      <c r="L54" s="262"/>
      <c r="M54" s="261"/>
      <c r="N54" s="268"/>
      <c r="O54" s="258"/>
      <c r="P54" s="249" t="s">
        <v>317</v>
      </c>
      <c r="Q54" s="241"/>
      <c r="R54" s="241"/>
      <c r="S54" s="241"/>
      <c r="T54" s="242"/>
      <c r="U54" s="250">
        <v>12.7</v>
      </c>
      <c r="V54" s="249" t="s">
        <v>327</v>
      </c>
      <c r="W54" s="250">
        <f t="shared" si="1"/>
        <v>9.5299999999999994</v>
      </c>
      <c r="X54" s="249" t="s">
        <v>327</v>
      </c>
      <c r="Y54" s="262"/>
    </row>
    <row r="55" spans="1:25" ht="12.75" customHeight="1" x14ac:dyDescent="0.15">
      <c r="A55" s="268"/>
      <c r="B55" s="258"/>
      <c r="C55" s="249"/>
      <c r="D55" s="241"/>
      <c r="E55" s="241"/>
      <c r="F55" s="241"/>
      <c r="G55" s="242"/>
      <c r="H55" s="250">
        <v>91.2</v>
      </c>
      <c r="I55" s="249" t="s">
        <v>327</v>
      </c>
      <c r="J55" s="250">
        <f t="shared" si="0"/>
        <v>68.400000000000006</v>
      </c>
      <c r="K55" s="249" t="s">
        <v>327</v>
      </c>
      <c r="L55" s="262"/>
      <c r="M55" s="261"/>
      <c r="N55" s="268"/>
      <c r="O55" s="258"/>
      <c r="P55" s="249" t="s">
        <v>345</v>
      </c>
      <c r="Q55" s="241"/>
      <c r="R55" s="241"/>
      <c r="S55" s="241"/>
      <c r="T55" s="242"/>
      <c r="U55" s="250">
        <v>83</v>
      </c>
      <c r="V55" s="249" t="s">
        <v>327</v>
      </c>
      <c r="W55" s="250">
        <f t="shared" si="1"/>
        <v>62.25</v>
      </c>
      <c r="X55" s="249" t="s">
        <v>327</v>
      </c>
      <c r="Y55" s="262"/>
    </row>
    <row r="56" spans="1:25" ht="12.75" customHeight="1" x14ac:dyDescent="0.15">
      <c r="A56" s="268"/>
      <c r="B56" s="258"/>
      <c r="C56" s="254"/>
      <c r="D56" s="241"/>
      <c r="E56" s="241"/>
      <c r="F56" s="241"/>
      <c r="G56" s="242"/>
      <c r="H56" s="255">
        <v>1.5</v>
      </c>
      <c r="I56" s="254" t="s">
        <v>327</v>
      </c>
      <c r="J56" s="255">
        <f t="shared" si="0"/>
        <v>1.1299999999999999</v>
      </c>
      <c r="K56" s="254" t="s">
        <v>327</v>
      </c>
      <c r="L56" s="264"/>
      <c r="M56" s="261"/>
      <c r="N56" s="268"/>
      <c r="O56" s="258"/>
      <c r="P56" s="254"/>
      <c r="Q56" s="241"/>
      <c r="R56" s="241"/>
      <c r="S56" s="241"/>
      <c r="T56" s="242"/>
      <c r="U56" s="255">
        <v>1.3</v>
      </c>
      <c r="V56" s="254" t="s">
        <v>327</v>
      </c>
      <c r="W56" s="255">
        <f t="shared" si="1"/>
        <v>0.98</v>
      </c>
      <c r="X56" s="254" t="s">
        <v>327</v>
      </c>
      <c r="Y56" s="264"/>
    </row>
    <row r="57" spans="1:25" ht="12.75" customHeight="1" x14ac:dyDescent="0.15">
      <c r="A57" s="247">
        <v>11</v>
      </c>
      <c r="B57" s="258" t="s">
        <v>337</v>
      </c>
      <c r="C57" s="272" t="s">
        <v>383</v>
      </c>
      <c r="D57" s="241" t="s">
        <v>384</v>
      </c>
      <c r="E57" s="241" t="s">
        <v>385</v>
      </c>
      <c r="F57" s="241" t="s">
        <v>386</v>
      </c>
      <c r="G57" s="242" t="s">
        <v>350</v>
      </c>
      <c r="H57" s="259">
        <v>560</v>
      </c>
      <c r="I57" s="244" t="s">
        <v>336</v>
      </c>
      <c r="J57" s="243">
        <f>IF(H57="","",H57*0.75)</f>
        <v>420</v>
      </c>
      <c r="K57" s="244" t="s">
        <v>336</v>
      </c>
      <c r="L57" s="262"/>
      <c r="M57" s="246"/>
      <c r="N57" s="247">
        <v>26</v>
      </c>
      <c r="O57" s="258" t="s">
        <v>346</v>
      </c>
      <c r="P57" s="267" t="s">
        <v>185</v>
      </c>
      <c r="Q57" s="241" t="s">
        <v>388</v>
      </c>
      <c r="R57" s="241" t="s">
        <v>389</v>
      </c>
      <c r="S57" s="241" t="s">
        <v>390</v>
      </c>
      <c r="T57" s="242" t="s">
        <v>391</v>
      </c>
      <c r="U57" s="259">
        <v>699</v>
      </c>
      <c r="V57" s="244" t="s">
        <v>336</v>
      </c>
      <c r="W57" s="243">
        <f>IF(U57="","",U57*0.75)</f>
        <v>524.25</v>
      </c>
      <c r="X57" s="244" t="s">
        <v>336</v>
      </c>
      <c r="Y57" s="245" t="s">
        <v>351</v>
      </c>
    </row>
    <row r="58" spans="1:25" ht="12.75" customHeight="1" x14ac:dyDescent="0.15">
      <c r="A58" s="268"/>
      <c r="B58" s="258"/>
      <c r="C58" s="249" t="s">
        <v>387</v>
      </c>
      <c r="D58" s="241"/>
      <c r="E58" s="241"/>
      <c r="F58" s="241"/>
      <c r="G58" s="242"/>
      <c r="H58" s="250">
        <v>25.5</v>
      </c>
      <c r="I58" s="249" t="s">
        <v>327</v>
      </c>
      <c r="J58" s="250">
        <f>IF(H58="","",ROUND(H58*0.75,2))</f>
        <v>19.13</v>
      </c>
      <c r="K58" s="249" t="s">
        <v>327</v>
      </c>
      <c r="L58" s="262"/>
      <c r="M58" s="261"/>
      <c r="N58" s="268"/>
      <c r="O58" s="258"/>
      <c r="P58" s="249" t="s">
        <v>187</v>
      </c>
      <c r="Q58" s="241"/>
      <c r="R58" s="241"/>
      <c r="S58" s="241"/>
      <c r="T58" s="242"/>
      <c r="U58" s="250">
        <v>24.6</v>
      </c>
      <c r="V58" s="249" t="s">
        <v>327</v>
      </c>
      <c r="W58" s="250">
        <f>IF(U58="","",ROUND(U58*0.75,2))</f>
        <v>18.45</v>
      </c>
      <c r="X58" s="249" t="s">
        <v>327</v>
      </c>
      <c r="Y58" s="252" t="s">
        <v>392</v>
      </c>
    </row>
    <row r="59" spans="1:25" ht="12.75" customHeight="1" x14ac:dyDescent="0.15">
      <c r="A59" s="268"/>
      <c r="B59" s="258"/>
      <c r="C59" s="249" t="s">
        <v>317</v>
      </c>
      <c r="D59" s="241"/>
      <c r="E59" s="241"/>
      <c r="F59" s="241"/>
      <c r="G59" s="242"/>
      <c r="H59" s="250">
        <v>12.7</v>
      </c>
      <c r="I59" s="249" t="s">
        <v>327</v>
      </c>
      <c r="J59" s="250">
        <f t="shared" si="0"/>
        <v>9.5299999999999994</v>
      </c>
      <c r="K59" s="249" t="s">
        <v>327</v>
      </c>
      <c r="L59" s="262"/>
      <c r="M59" s="261"/>
      <c r="N59" s="268"/>
      <c r="O59" s="258"/>
      <c r="P59" s="249" t="s">
        <v>393</v>
      </c>
      <c r="Q59" s="241"/>
      <c r="R59" s="241"/>
      <c r="S59" s="241"/>
      <c r="T59" s="242"/>
      <c r="U59" s="250">
        <v>24.6</v>
      </c>
      <c r="V59" s="249" t="s">
        <v>327</v>
      </c>
      <c r="W59" s="250">
        <f t="shared" si="1"/>
        <v>18.45</v>
      </c>
      <c r="X59" s="249" t="s">
        <v>327</v>
      </c>
      <c r="Y59" s="252"/>
    </row>
    <row r="60" spans="1:25" ht="12.75" customHeight="1" x14ac:dyDescent="0.15">
      <c r="A60" s="268"/>
      <c r="B60" s="258"/>
      <c r="C60" s="249" t="s">
        <v>345</v>
      </c>
      <c r="D60" s="241"/>
      <c r="E60" s="241"/>
      <c r="F60" s="241"/>
      <c r="G60" s="242"/>
      <c r="H60" s="250">
        <v>83</v>
      </c>
      <c r="I60" s="249" t="s">
        <v>327</v>
      </c>
      <c r="J60" s="250">
        <f t="shared" si="0"/>
        <v>62.25</v>
      </c>
      <c r="K60" s="249" t="s">
        <v>327</v>
      </c>
      <c r="L60" s="262"/>
      <c r="M60" s="261"/>
      <c r="N60" s="268"/>
      <c r="O60" s="258"/>
      <c r="P60" s="249"/>
      <c r="Q60" s="241"/>
      <c r="R60" s="241"/>
      <c r="S60" s="241"/>
      <c r="T60" s="242"/>
      <c r="U60" s="250">
        <v>94.5</v>
      </c>
      <c r="V60" s="249" t="s">
        <v>327</v>
      </c>
      <c r="W60" s="250">
        <f t="shared" si="1"/>
        <v>70.88</v>
      </c>
      <c r="X60" s="249" t="s">
        <v>327</v>
      </c>
      <c r="Y60" s="252"/>
    </row>
    <row r="61" spans="1:25" ht="12.75" customHeight="1" x14ac:dyDescent="0.15">
      <c r="A61" s="268"/>
      <c r="B61" s="258"/>
      <c r="C61" s="254"/>
      <c r="D61" s="241"/>
      <c r="E61" s="241"/>
      <c r="F61" s="241"/>
      <c r="G61" s="242"/>
      <c r="H61" s="255">
        <v>1.3</v>
      </c>
      <c r="I61" s="254" t="s">
        <v>327</v>
      </c>
      <c r="J61" s="255">
        <f t="shared" si="0"/>
        <v>0.98</v>
      </c>
      <c r="K61" s="254" t="s">
        <v>327</v>
      </c>
      <c r="L61" s="264"/>
      <c r="M61" s="261"/>
      <c r="N61" s="268"/>
      <c r="O61" s="258"/>
      <c r="P61" s="254"/>
      <c r="Q61" s="241"/>
      <c r="R61" s="241"/>
      <c r="S61" s="241"/>
      <c r="T61" s="242"/>
      <c r="U61" s="255">
        <v>2</v>
      </c>
      <c r="V61" s="254" t="s">
        <v>327</v>
      </c>
      <c r="W61" s="255">
        <f t="shared" si="1"/>
        <v>1.5</v>
      </c>
      <c r="X61" s="254" t="s">
        <v>327</v>
      </c>
      <c r="Y61" s="257"/>
    </row>
    <row r="62" spans="1:25" ht="12.75" customHeight="1" x14ac:dyDescent="0.15">
      <c r="A62" s="247">
        <v>12</v>
      </c>
      <c r="B62" s="258" t="s">
        <v>346</v>
      </c>
      <c r="C62" s="273" t="s">
        <v>185</v>
      </c>
      <c r="D62" s="241" t="s">
        <v>388</v>
      </c>
      <c r="E62" s="241" t="s">
        <v>389</v>
      </c>
      <c r="F62" s="241" t="s">
        <v>390</v>
      </c>
      <c r="G62" s="242" t="s">
        <v>391</v>
      </c>
      <c r="H62" s="259">
        <v>699</v>
      </c>
      <c r="I62" s="244" t="s">
        <v>336</v>
      </c>
      <c r="J62" s="243">
        <f>IF(H62="","",H62*0.75)</f>
        <v>524.25</v>
      </c>
      <c r="K62" s="244" t="s">
        <v>336</v>
      </c>
      <c r="L62" s="245" t="s">
        <v>351</v>
      </c>
      <c r="M62" s="246"/>
      <c r="N62" s="247">
        <v>27</v>
      </c>
      <c r="O62" s="258" t="s">
        <v>353</v>
      </c>
      <c r="P62" s="240" t="s">
        <v>191</v>
      </c>
      <c r="Q62" s="241" t="s">
        <v>394</v>
      </c>
      <c r="R62" s="241" t="s">
        <v>395</v>
      </c>
      <c r="S62" s="241" t="s">
        <v>396</v>
      </c>
      <c r="T62" s="242" t="s">
        <v>350</v>
      </c>
      <c r="U62" s="259">
        <v>658</v>
      </c>
      <c r="V62" s="244" t="s">
        <v>336</v>
      </c>
      <c r="W62" s="243">
        <f>IF(U62="","",U62*0.75)</f>
        <v>493.5</v>
      </c>
      <c r="X62" s="244" t="s">
        <v>336</v>
      </c>
      <c r="Y62" s="245" t="s">
        <v>351</v>
      </c>
    </row>
    <row r="63" spans="1:25" ht="12.75" customHeight="1" x14ac:dyDescent="0.15">
      <c r="A63" s="268"/>
      <c r="B63" s="258"/>
      <c r="C63" s="249" t="s">
        <v>187</v>
      </c>
      <c r="D63" s="241"/>
      <c r="E63" s="241"/>
      <c r="F63" s="241"/>
      <c r="G63" s="242"/>
      <c r="H63" s="250">
        <v>24.6</v>
      </c>
      <c r="I63" s="249" t="s">
        <v>327</v>
      </c>
      <c r="J63" s="250">
        <f>IF(H63="","",ROUND(H63*0.75,2))</f>
        <v>18.45</v>
      </c>
      <c r="K63" s="249" t="s">
        <v>327</v>
      </c>
      <c r="L63" s="252" t="s">
        <v>392</v>
      </c>
      <c r="M63" s="261"/>
      <c r="N63" s="268"/>
      <c r="O63" s="258"/>
      <c r="P63" s="249" t="s">
        <v>194</v>
      </c>
      <c r="Q63" s="241"/>
      <c r="R63" s="241"/>
      <c r="S63" s="241"/>
      <c r="T63" s="242"/>
      <c r="U63" s="250">
        <v>18.899999999999999</v>
      </c>
      <c r="V63" s="249" t="s">
        <v>327</v>
      </c>
      <c r="W63" s="250">
        <f>IF(U63="","",ROUND(U63*0.75,2))</f>
        <v>14.18</v>
      </c>
      <c r="X63" s="249" t="s">
        <v>327</v>
      </c>
      <c r="Y63" s="252" t="s">
        <v>397</v>
      </c>
    </row>
    <row r="64" spans="1:25" ht="12.75" customHeight="1" x14ac:dyDescent="0.15">
      <c r="A64" s="268"/>
      <c r="B64" s="258"/>
      <c r="C64" s="249" t="s">
        <v>393</v>
      </c>
      <c r="D64" s="241"/>
      <c r="E64" s="241"/>
      <c r="F64" s="241"/>
      <c r="G64" s="242"/>
      <c r="H64" s="250">
        <v>24.6</v>
      </c>
      <c r="I64" s="249" t="s">
        <v>327</v>
      </c>
      <c r="J64" s="250">
        <f t="shared" si="0"/>
        <v>18.45</v>
      </c>
      <c r="K64" s="249" t="s">
        <v>327</v>
      </c>
      <c r="L64" s="252"/>
      <c r="M64" s="261"/>
      <c r="N64" s="268"/>
      <c r="O64" s="258"/>
      <c r="P64" s="249" t="s">
        <v>132</v>
      </c>
      <c r="Q64" s="241"/>
      <c r="R64" s="241"/>
      <c r="S64" s="241"/>
      <c r="T64" s="242"/>
      <c r="U64" s="250">
        <v>20</v>
      </c>
      <c r="V64" s="249" t="s">
        <v>327</v>
      </c>
      <c r="W64" s="250">
        <f t="shared" si="1"/>
        <v>15</v>
      </c>
      <c r="X64" s="249" t="s">
        <v>327</v>
      </c>
      <c r="Y64" s="252"/>
    </row>
    <row r="65" spans="1:25" ht="12.75" customHeight="1" x14ac:dyDescent="0.15">
      <c r="A65" s="268"/>
      <c r="B65" s="258"/>
      <c r="C65" s="249"/>
      <c r="D65" s="241"/>
      <c r="E65" s="241"/>
      <c r="F65" s="241"/>
      <c r="G65" s="242"/>
      <c r="H65" s="250">
        <v>94.5</v>
      </c>
      <c r="I65" s="249" t="s">
        <v>327</v>
      </c>
      <c r="J65" s="250">
        <f t="shared" si="0"/>
        <v>70.88</v>
      </c>
      <c r="K65" s="249" t="s">
        <v>327</v>
      </c>
      <c r="L65" s="252"/>
      <c r="M65" s="261"/>
      <c r="N65" s="268"/>
      <c r="O65" s="258"/>
      <c r="P65" s="249"/>
      <c r="Q65" s="241"/>
      <c r="R65" s="241"/>
      <c r="S65" s="241"/>
      <c r="T65" s="242"/>
      <c r="U65" s="250">
        <v>99.2</v>
      </c>
      <c r="V65" s="249" t="s">
        <v>327</v>
      </c>
      <c r="W65" s="250">
        <f t="shared" si="1"/>
        <v>74.400000000000006</v>
      </c>
      <c r="X65" s="249" t="s">
        <v>327</v>
      </c>
      <c r="Y65" s="252"/>
    </row>
    <row r="66" spans="1:25" ht="12.75" customHeight="1" x14ac:dyDescent="0.15">
      <c r="A66" s="268"/>
      <c r="B66" s="258"/>
      <c r="C66" s="254"/>
      <c r="D66" s="241"/>
      <c r="E66" s="241"/>
      <c r="F66" s="241"/>
      <c r="G66" s="242"/>
      <c r="H66" s="255">
        <v>2</v>
      </c>
      <c r="I66" s="254" t="s">
        <v>327</v>
      </c>
      <c r="J66" s="255">
        <f t="shared" si="0"/>
        <v>1.5</v>
      </c>
      <c r="K66" s="254" t="s">
        <v>327</v>
      </c>
      <c r="L66" s="257"/>
      <c r="M66" s="261"/>
      <c r="N66" s="268"/>
      <c r="O66" s="258"/>
      <c r="P66" s="254"/>
      <c r="Q66" s="241"/>
      <c r="R66" s="241"/>
      <c r="S66" s="241"/>
      <c r="T66" s="242"/>
      <c r="U66" s="255">
        <v>1.4</v>
      </c>
      <c r="V66" s="254" t="s">
        <v>327</v>
      </c>
      <c r="W66" s="255">
        <f t="shared" si="1"/>
        <v>1.05</v>
      </c>
      <c r="X66" s="254" t="s">
        <v>327</v>
      </c>
      <c r="Y66" s="257"/>
    </row>
    <row r="67" spans="1:25" ht="12.75" customHeight="1" x14ac:dyDescent="0.15">
      <c r="A67" s="247">
        <v>13</v>
      </c>
      <c r="B67" s="258" t="s">
        <v>353</v>
      </c>
      <c r="C67" s="240" t="s">
        <v>191</v>
      </c>
      <c r="D67" s="241" t="s">
        <v>394</v>
      </c>
      <c r="E67" s="241" t="s">
        <v>395</v>
      </c>
      <c r="F67" s="241" t="s">
        <v>396</v>
      </c>
      <c r="G67" s="242" t="s">
        <v>350</v>
      </c>
      <c r="H67" s="259">
        <v>658</v>
      </c>
      <c r="I67" s="244" t="s">
        <v>336</v>
      </c>
      <c r="J67" s="243">
        <f>IF(H67="","",H67*0.75)</f>
        <v>493.5</v>
      </c>
      <c r="K67" s="244" t="s">
        <v>336</v>
      </c>
      <c r="L67" s="245" t="s">
        <v>351</v>
      </c>
      <c r="M67" s="246"/>
      <c r="N67" s="247">
        <v>28</v>
      </c>
      <c r="O67" s="258" t="s">
        <v>57</v>
      </c>
      <c r="P67" s="274" t="s">
        <v>197</v>
      </c>
      <c r="Q67" s="241" t="s">
        <v>398</v>
      </c>
      <c r="R67" s="241" t="s">
        <v>399</v>
      </c>
      <c r="S67" s="241" t="s">
        <v>400</v>
      </c>
      <c r="T67" s="242" t="s">
        <v>401</v>
      </c>
      <c r="U67" s="259">
        <v>551</v>
      </c>
      <c r="V67" s="244" t="s">
        <v>336</v>
      </c>
      <c r="W67" s="243">
        <f>IF(U67="","",U67*0.75)</f>
        <v>413.25</v>
      </c>
      <c r="X67" s="244" t="s">
        <v>336</v>
      </c>
      <c r="Y67" s="245" t="s">
        <v>351</v>
      </c>
    </row>
    <row r="68" spans="1:25" ht="12.75" customHeight="1" x14ac:dyDescent="0.15">
      <c r="A68" s="268"/>
      <c r="B68" s="258"/>
      <c r="C68" s="249" t="s">
        <v>194</v>
      </c>
      <c r="D68" s="241"/>
      <c r="E68" s="241"/>
      <c r="F68" s="241"/>
      <c r="G68" s="242"/>
      <c r="H68" s="250">
        <v>18.899999999999999</v>
      </c>
      <c r="I68" s="249" t="s">
        <v>327</v>
      </c>
      <c r="J68" s="250">
        <f>IF(H68="","",ROUND(H68*0.75,2))</f>
        <v>14.18</v>
      </c>
      <c r="K68" s="249" t="s">
        <v>327</v>
      </c>
      <c r="L68" s="252" t="s">
        <v>397</v>
      </c>
      <c r="M68" s="261"/>
      <c r="N68" s="268"/>
      <c r="O68" s="258"/>
      <c r="P68" s="249" t="s">
        <v>199</v>
      </c>
      <c r="Q68" s="241"/>
      <c r="R68" s="241"/>
      <c r="S68" s="241"/>
      <c r="T68" s="242"/>
      <c r="U68" s="250">
        <v>21.4</v>
      </c>
      <c r="V68" s="249" t="s">
        <v>327</v>
      </c>
      <c r="W68" s="250">
        <f>IF(U68="","",ROUND(U68*0.75,2))</f>
        <v>16.05</v>
      </c>
      <c r="X68" s="249" t="s">
        <v>327</v>
      </c>
      <c r="Y68" s="252" t="s">
        <v>402</v>
      </c>
    </row>
    <row r="69" spans="1:25" ht="12.75" customHeight="1" x14ac:dyDescent="0.15">
      <c r="A69" s="268"/>
      <c r="B69" s="258"/>
      <c r="C69" s="249" t="s">
        <v>132</v>
      </c>
      <c r="D69" s="241"/>
      <c r="E69" s="241"/>
      <c r="F69" s="241"/>
      <c r="G69" s="242"/>
      <c r="H69" s="250">
        <v>20</v>
      </c>
      <c r="I69" s="249" t="s">
        <v>327</v>
      </c>
      <c r="J69" s="250">
        <f t="shared" si="0"/>
        <v>15</v>
      </c>
      <c r="K69" s="249" t="s">
        <v>327</v>
      </c>
      <c r="L69" s="252"/>
      <c r="M69" s="261"/>
      <c r="N69" s="268"/>
      <c r="O69" s="258"/>
      <c r="P69" s="249" t="s">
        <v>317</v>
      </c>
      <c r="Q69" s="241"/>
      <c r="R69" s="241"/>
      <c r="S69" s="241"/>
      <c r="T69" s="242"/>
      <c r="U69" s="250">
        <v>14.4</v>
      </c>
      <c r="V69" s="249" t="s">
        <v>327</v>
      </c>
      <c r="W69" s="250">
        <f t="shared" si="1"/>
        <v>10.8</v>
      </c>
      <c r="X69" s="249" t="s">
        <v>327</v>
      </c>
      <c r="Y69" s="252"/>
    </row>
    <row r="70" spans="1:25" ht="12.75" customHeight="1" x14ac:dyDescent="0.15">
      <c r="A70" s="268"/>
      <c r="B70" s="258"/>
      <c r="C70" s="249"/>
      <c r="D70" s="241"/>
      <c r="E70" s="241"/>
      <c r="F70" s="241"/>
      <c r="G70" s="242"/>
      <c r="H70" s="250">
        <v>99.2</v>
      </c>
      <c r="I70" s="249" t="s">
        <v>327</v>
      </c>
      <c r="J70" s="250">
        <f t="shared" si="0"/>
        <v>74.400000000000006</v>
      </c>
      <c r="K70" s="249" t="s">
        <v>327</v>
      </c>
      <c r="L70" s="252"/>
      <c r="M70" s="261"/>
      <c r="N70" s="268"/>
      <c r="O70" s="258"/>
      <c r="P70" s="249" t="s">
        <v>111</v>
      </c>
      <c r="Q70" s="241"/>
      <c r="R70" s="241"/>
      <c r="S70" s="241"/>
      <c r="T70" s="242"/>
      <c r="U70" s="250">
        <v>83.7</v>
      </c>
      <c r="V70" s="249" t="s">
        <v>327</v>
      </c>
      <c r="W70" s="250">
        <f t="shared" si="1"/>
        <v>62.78</v>
      </c>
      <c r="X70" s="249" t="s">
        <v>327</v>
      </c>
      <c r="Y70" s="252"/>
    </row>
    <row r="71" spans="1:25" ht="12.75" customHeight="1" x14ac:dyDescent="0.15">
      <c r="A71" s="268"/>
      <c r="B71" s="258"/>
      <c r="C71" s="254"/>
      <c r="D71" s="241"/>
      <c r="E71" s="241"/>
      <c r="F71" s="241"/>
      <c r="G71" s="242"/>
      <c r="H71" s="255">
        <v>1.4</v>
      </c>
      <c r="I71" s="254" t="s">
        <v>327</v>
      </c>
      <c r="J71" s="255">
        <f t="shared" si="0"/>
        <v>1.05</v>
      </c>
      <c r="K71" s="254" t="s">
        <v>327</v>
      </c>
      <c r="L71" s="257"/>
      <c r="M71" s="261"/>
      <c r="N71" s="268"/>
      <c r="O71" s="258"/>
      <c r="P71" s="254"/>
      <c r="Q71" s="241"/>
      <c r="R71" s="241"/>
      <c r="S71" s="241"/>
      <c r="T71" s="242"/>
      <c r="U71" s="255">
        <v>1.7</v>
      </c>
      <c r="V71" s="254" t="s">
        <v>327</v>
      </c>
      <c r="W71" s="255">
        <f t="shared" si="1"/>
        <v>1.28</v>
      </c>
      <c r="X71" s="254" t="s">
        <v>327</v>
      </c>
      <c r="Y71" s="257"/>
    </row>
    <row r="72" spans="1:25" ht="12.75" customHeight="1" x14ac:dyDescent="0.15">
      <c r="A72" s="247">
        <v>14</v>
      </c>
      <c r="B72" s="258" t="s">
        <v>57</v>
      </c>
      <c r="C72" s="274" t="s">
        <v>197</v>
      </c>
      <c r="D72" s="241" t="s">
        <v>398</v>
      </c>
      <c r="E72" s="241" t="s">
        <v>399</v>
      </c>
      <c r="F72" s="241" t="s">
        <v>400</v>
      </c>
      <c r="G72" s="242" t="s">
        <v>401</v>
      </c>
      <c r="H72" s="259">
        <v>551</v>
      </c>
      <c r="I72" s="244" t="s">
        <v>336</v>
      </c>
      <c r="J72" s="243">
        <f>IF(H72="","",H72*0.75)</f>
        <v>413.25</v>
      </c>
      <c r="K72" s="244" t="s">
        <v>336</v>
      </c>
      <c r="L72" s="245" t="s">
        <v>351</v>
      </c>
      <c r="M72" s="246"/>
      <c r="N72" s="247">
        <v>29</v>
      </c>
      <c r="O72" s="258" t="s">
        <v>364</v>
      </c>
      <c r="P72" s="240" t="s">
        <v>54</v>
      </c>
      <c r="Q72" s="241" t="s">
        <v>403</v>
      </c>
      <c r="R72" s="241" t="s">
        <v>404</v>
      </c>
      <c r="S72" s="241" t="s">
        <v>405</v>
      </c>
      <c r="T72" s="242" t="s">
        <v>406</v>
      </c>
      <c r="U72" s="259">
        <v>632</v>
      </c>
      <c r="V72" s="244" t="s">
        <v>336</v>
      </c>
      <c r="W72" s="243">
        <f>IF(U72="","",U72*0.75)</f>
        <v>474</v>
      </c>
      <c r="X72" s="244" t="s">
        <v>336</v>
      </c>
      <c r="Y72" s="245" t="s">
        <v>351</v>
      </c>
    </row>
    <row r="73" spans="1:25" ht="12.75" customHeight="1" x14ac:dyDescent="0.15">
      <c r="A73" s="268"/>
      <c r="B73" s="258"/>
      <c r="C73" s="249" t="s">
        <v>199</v>
      </c>
      <c r="D73" s="263"/>
      <c r="E73" s="263"/>
      <c r="F73" s="263"/>
      <c r="G73" s="275"/>
      <c r="H73" s="250">
        <v>21.4</v>
      </c>
      <c r="I73" s="249" t="s">
        <v>327</v>
      </c>
      <c r="J73" s="250">
        <f>IF(H73="","",ROUND(H73*0.75,2))</f>
        <v>16.05</v>
      </c>
      <c r="K73" s="249" t="s">
        <v>327</v>
      </c>
      <c r="L73" s="252" t="s">
        <v>402</v>
      </c>
      <c r="M73" s="261"/>
      <c r="N73" s="268"/>
      <c r="O73" s="258"/>
      <c r="P73" s="249" t="s">
        <v>214</v>
      </c>
      <c r="Q73" s="263"/>
      <c r="R73" s="263"/>
      <c r="S73" s="263"/>
      <c r="T73" s="275"/>
      <c r="U73" s="250">
        <v>28.4</v>
      </c>
      <c r="V73" s="249" t="s">
        <v>327</v>
      </c>
      <c r="W73" s="250">
        <f>IF(U73="","",ROUND(U73*0.75,2))</f>
        <v>21.3</v>
      </c>
      <c r="X73" s="249" t="s">
        <v>327</v>
      </c>
      <c r="Y73" s="252" t="s">
        <v>362</v>
      </c>
    </row>
    <row r="74" spans="1:25" ht="12.75" customHeight="1" x14ac:dyDescent="0.15">
      <c r="A74" s="268"/>
      <c r="B74" s="258"/>
      <c r="C74" s="249" t="s">
        <v>317</v>
      </c>
      <c r="D74" s="263"/>
      <c r="E74" s="263"/>
      <c r="F74" s="263"/>
      <c r="G74" s="275"/>
      <c r="H74" s="250">
        <v>14.4</v>
      </c>
      <c r="I74" s="249" t="s">
        <v>327</v>
      </c>
      <c r="J74" s="250">
        <f t="shared" si="0"/>
        <v>10.8</v>
      </c>
      <c r="K74" s="249" t="s">
        <v>327</v>
      </c>
      <c r="L74" s="252"/>
      <c r="M74" s="261"/>
      <c r="N74" s="268"/>
      <c r="O74" s="258"/>
      <c r="P74" s="249" t="s">
        <v>317</v>
      </c>
      <c r="Q74" s="263"/>
      <c r="R74" s="263"/>
      <c r="S74" s="263"/>
      <c r="T74" s="275"/>
      <c r="U74" s="250">
        <v>20.6</v>
      </c>
      <c r="V74" s="249" t="s">
        <v>327</v>
      </c>
      <c r="W74" s="250">
        <f t="shared" si="1"/>
        <v>15.45</v>
      </c>
      <c r="X74" s="249" t="s">
        <v>327</v>
      </c>
      <c r="Y74" s="252"/>
    </row>
    <row r="75" spans="1:25" ht="12.75" customHeight="1" x14ac:dyDescent="0.15">
      <c r="A75" s="268"/>
      <c r="B75" s="258"/>
      <c r="C75" s="249" t="s">
        <v>111</v>
      </c>
      <c r="D75" s="263"/>
      <c r="E75" s="263"/>
      <c r="F75" s="263"/>
      <c r="G75" s="275"/>
      <c r="H75" s="250">
        <v>83.7</v>
      </c>
      <c r="I75" s="249" t="s">
        <v>327</v>
      </c>
      <c r="J75" s="250">
        <f t="shared" si="0"/>
        <v>62.78</v>
      </c>
      <c r="K75" s="249" t="s">
        <v>327</v>
      </c>
      <c r="L75" s="252"/>
      <c r="M75" s="261"/>
      <c r="N75" s="268"/>
      <c r="O75" s="258"/>
      <c r="P75" s="249" t="s">
        <v>72</v>
      </c>
      <c r="Q75" s="263"/>
      <c r="R75" s="263"/>
      <c r="S75" s="263"/>
      <c r="T75" s="275"/>
      <c r="U75" s="250">
        <v>80.2</v>
      </c>
      <c r="V75" s="249" t="s">
        <v>327</v>
      </c>
      <c r="W75" s="250">
        <f t="shared" si="1"/>
        <v>60.15</v>
      </c>
      <c r="X75" s="249" t="s">
        <v>327</v>
      </c>
      <c r="Y75" s="252"/>
    </row>
    <row r="76" spans="1:25" ht="12.75" customHeight="1" x14ac:dyDescent="0.15">
      <c r="A76" s="268"/>
      <c r="B76" s="258"/>
      <c r="C76" s="254"/>
      <c r="D76" s="263"/>
      <c r="E76" s="263"/>
      <c r="F76" s="263"/>
      <c r="G76" s="275"/>
      <c r="H76" s="255">
        <v>1.7</v>
      </c>
      <c r="I76" s="254" t="s">
        <v>327</v>
      </c>
      <c r="J76" s="255">
        <f t="shared" si="0"/>
        <v>1.28</v>
      </c>
      <c r="K76" s="254" t="s">
        <v>327</v>
      </c>
      <c r="L76" s="257"/>
      <c r="M76" s="261"/>
      <c r="N76" s="268"/>
      <c r="O76" s="258"/>
      <c r="P76" s="254"/>
      <c r="Q76" s="263"/>
      <c r="R76" s="263"/>
      <c r="S76" s="263"/>
      <c r="T76" s="275"/>
      <c r="U76" s="255">
        <v>2.1</v>
      </c>
      <c r="V76" s="254" t="s">
        <v>327</v>
      </c>
      <c r="W76" s="255">
        <f t="shared" si="1"/>
        <v>1.58</v>
      </c>
      <c r="X76" s="254" t="s">
        <v>327</v>
      </c>
      <c r="Y76" s="257"/>
    </row>
    <row r="77" spans="1:25" ht="12.75" customHeight="1" x14ac:dyDescent="0.15">
      <c r="A77" s="238" t="s">
        <v>407</v>
      </c>
      <c r="B77" s="239" t="s">
        <v>408</v>
      </c>
      <c r="C77" s="240" t="s">
        <v>54</v>
      </c>
      <c r="D77" s="241" t="s">
        <v>409</v>
      </c>
      <c r="E77" s="241" t="s">
        <v>410</v>
      </c>
      <c r="F77" s="241" t="s">
        <v>411</v>
      </c>
      <c r="G77" s="242" t="s">
        <v>412</v>
      </c>
      <c r="H77" s="259">
        <v>612</v>
      </c>
      <c r="I77" s="244" t="s">
        <v>336</v>
      </c>
      <c r="J77" s="243">
        <f>IF(H77="","",H77*0.75)</f>
        <v>459</v>
      </c>
      <c r="K77" s="244" t="s">
        <v>336</v>
      </c>
      <c r="L77" s="245" t="s">
        <v>351</v>
      </c>
      <c r="M77" s="246"/>
      <c r="N77" s="247">
        <v>30</v>
      </c>
      <c r="O77" s="247" t="s">
        <v>307</v>
      </c>
      <c r="P77" s="248" t="s">
        <v>104</v>
      </c>
      <c r="Q77" s="241" t="s">
        <v>413</v>
      </c>
      <c r="R77" s="241" t="s">
        <v>414</v>
      </c>
      <c r="S77" s="241" t="s">
        <v>415</v>
      </c>
      <c r="T77" s="242" t="s">
        <v>416</v>
      </c>
      <c r="U77" s="259">
        <v>681</v>
      </c>
      <c r="V77" s="244" t="s">
        <v>336</v>
      </c>
      <c r="W77" s="243">
        <f>IF(U77="","",U77*0.75)</f>
        <v>510.75</v>
      </c>
      <c r="X77" s="244" t="s">
        <v>336</v>
      </c>
      <c r="Y77" s="245" t="s">
        <v>351</v>
      </c>
    </row>
    <row r="78" spans="1:25" ht="12.75" customHeight="1" x14ac:dyDescent="0.15">
      <c r="A78" s="276"/>
      <c r="B78" s="239"/>
      <c r="C78" s="249" t="s">
        <v>63</v>
      </c>
      <c r="D78" s="241"/>
      <c r="E78" s="241"/>
      <c r="F78" s="241"/>
      <c r="G78" s="242"/>
      <c r="H78" s="250">
        <v>28.4</v>
      </c>
      <c r="I78" s="249" t="s">
        <v>327</v>
      </c>
      <c r="J78" s="250">
        <f>IF(H78="","",ROUND(H78*0.75,2))</f>
        <v>21.3</v>
      </c>
      <c r="K78" s="249" t="s">
        <v>327</v>
      </c>
      <c r="L78" s="252" t="s">
        <v>314</v>
      </c>
      <c r="M78" s="261"/>
      <c r="N78" s="247"/>
      <c r="O78" s="247"/>
      <c r="P78" s="249" t="s">
        <v>106</v>
      </c>
      <c r="Q78" s="241"/>
      <c r="R78" s="241"/>
      <c r="S78" s="241"/>
      <c r="T78" s="242"/>
      <c r="U78" s="250">
        <v>25.299999999999802</v>
      </c>
      <c r="V78" s="249" t="s">
        <v>327</v>
      </c>
      <c r="W78" s="250">
        <f>IF(U78="","",ROUND(U78*0.75,2))</f>
        <v>18.97</v>
      </c>
      <c r="X78" s="249" t="s">
        <v>327</v>
      </c>
      <c r="Y78" s="252" t="s">
        <v>417</v>
      </c>
    </row>
    <row r="79" spans="1:25" ht="12.75" customHeight="1" x14ac:dyDescent="0.15">
      <c r="A79" s="276"/>
      <c r="B79" s="239"/>
      <c r="C79" s="249" t="s">
        <v>418</v>
      </c>
      <c r="D79" s="241"/>
      <c r="E79" s="241"/>
      <c r="F79" s="241"/>
      <c r="G79" s="242"/>
      <c r="H79" s="250">
        <v>18</v>
      </c>
      <c r="I79" s="249" t="s">
        <v>327</v>
      </c>
      <c r="J79" s="250">
        <f>IF(H79="","",ROUND(H79*0.75,2))</f>
        <v>13.5</v>
      </c>
      <c r="K79" s="249" t="s">
        <v>327</v>
      </c>
      <c r="L79" s="252"/>
      <c r="M79" s="261"/>
      <c r="N79" s="247"/>
      <c r="O79" s="247"/>
      <c r="P79" s="249" t="s">
        <v>317</v>
      </c>
      <c r="Q79" s="241"/>
      <c r="R79" s="241"/>
      <c r="S79" s="241"/>
      <c r="T79" s="242"/>
      <c r="U79" s="250">
        <v>23</v>
      </c>
      <c r="V79" s="249" t="s">
        <v>327</v>
      </c>
      <c r="W79" s="250">
        <f>IF(U79="","",ROUND(U79*0.75,2))</f>
        <v>17.25</v>
      </c>
      <c r="X79" s="249" t="s">
        <v>327</v>
      </c>
      <c r="Y79" s="252" t="s">
        <v>318</v>
      </c>
    </row>
    <row r="80" spans="1:25" ht="12.75" customHeight="1" x14ac:dyDescent="0.15">
      <c r="A80" s="276"/>
      <c r="B80" s="239"/>
      <c r="C80" s="249" t="s">
        <v>72</v>
      </c>
      <c r="D80" s="241"/>
      <c r="E80" s="241"/>
      <c r="F80" s="241"/>
      <c r="G80" s="242"/>
      <c r="H80" s="250">
        <v>81.5</v>
      </c>
      <c r="I80" s="249" t="s">
        <v>327</v>
      </c>
      <c r="J80" s="250">
        <f>IF(H80="","",ROUND(H80*0.75,2))</f>
        <v>61.13</v>
      </c>
      <c r="K80" s="249" t="s">
        <v>327</v>
      </c>
      <c r="L80" s="252"/>
      <c r="M80" s="261"/>
      <c r="N80" s="247"/>
      <c r="O80" s="247"/>
      <c r="P80" s="249" t="s">
        <v>111</v>
      </c>
      <c r="Q80" s="241"/>
      <c r="R80" s="241"/>
      <c r="S80" s="241"/>
      <c r="T80" s="242"/>
      <c r="U80" s="250">
        <v>88.8</v>
      </c>
      <c r="V80" s="249" t="s">
        <v>327</v>
      </c>
      <c r="W80" s="250">
        <f>IF(U80="","",ROUND(U80*0.75,2))</f>
        <v>66.599999999999994</v>
      </c>
      <c r="X80" s="249" t="s">
        <v>327</v>
      </c>
      <c r="Y80" s="252"/>
    </row>
    <row r="81" spans="1:26" ht="12.75" customHeight="1" x14ac:dyDescent="0.15">
      <c r="A81" s="276"/>
      <c r="B81" s="239"/>
      <c r="C81" s="254"/>
      <c r="D81" s="241"/>
      <c r="E81" s="241"/>
      <c r="F81" s="241"/>
      <c r="G81" s="242"/>
      <c r="H81" s="255">
        <v>1.9</v>
      </c>
      <c r="I81" s="254" t="s">
        <v>327</v>
      </c>
      <c r="J81" s="255">
        <f>IF(H81="","",ROUND(H81*0.75,2))</f>
        <v>1.43</v>
      </c>
      <c r="K81" s="254" t="s">
        <v>327</v>
      </c>
      <c r="L81" s="257"/>
      <c r="M81" s="261"/>
      <c r="N81" s="277"/>
      <c r="O81" s="277"/>
      <c r="P81" s="249"/>
      <c r="Q81" s="278"/>
      <c r="R81" s="278"/>
      <c r="S81" s="278"/>
      <c r="T81" s="279"/>
      <c r="U81" s="250">
        <v>2.6</v>
      </c>
      <c r="V81" s="249" t="s">
        <v>327</v>
      </c>
      <c r="W81" s="250">
        <f>IF(U81="","",ROUND(U81*0.75,2))</f>
        <v>1.95</v>
      </c>
      <c r="X81" s="249" t="s">
        <v>327</v>
      </c>
      <c r="Y81" s="252"/>
    </row>
    <row r="82" spans="1:26" ht="12.75" customHeight="1" x14ac:dyDescent="0.15">
      <c r="A82" s="247" t="s">
        <v>419</v>
      </c>
      <c r="B82" s="247"/>
      <c r="C82" s="230" t="s">
        <v>420</v>
      </c>
      <c r="D82" s="280" t="s">
        <v>421</v>
      </c>
      <c r="E82" s="281"/>
      <c r="F82" s="281"/>
      <c r="G82" s="282"/>
      <c r="H82" s="253"/>
      <c r="I82" s="261"/>
      <c r="J82" s="253"/>
      <c r="K82" s="261"/>
      <c r="M82" s="261"/>
      <c r="N82" s="283"/>
      <c r="O82" s="283"/>
      <c r="P82" s="284"/>
      <c r="Q82" s="285"/>
      <c r="R82" s="285"/>
      <c r="S82" s="285"/>
      <c r="T82" s="286"/>
      <c r="U82" s="287"/>
      <c r="V82" s="288"/>
      <c r="W82" s="289"/>
      <c r="X82" s="288"/>
      <c r="Y82" s="290"/>
    </row>
    <row r="83" spans="1:26" ht="12.75" customHeight="1" x14ac:dyDescent="0.15">
      <c r="A83" s="247"/>
      <c r="B83" s="247"/>
      <c r="C83" s="230" t="s">
        <v>422</v>
      </c>
      <c r="D83" s="291" t="s">
        <v>423</v>
      </c>
      <c r="E83" s="291" t="s">
        <v>424</v>
      </c>
      <c r="F83" s="291" t="s">
        <v>425</v>
      </c>
      <c r="G83" s="291" t="s">
        <v>426</v>
      </c>
      <c r="H83" s="291" t="s">
        <v>427</v>
      </c>
      <c r="I83" s="261"/>
      <c r="J83" s="292"/>
      <c r="M83" s="261"/>
      <c r="N83" s="293" t="s">
        <v>428</v>
      </c>
      <c r="O83" s="293"/>
      <c r="P83" s="293"/>
      <c r="Q83" s="293"/>
      <c r="R83" s="293"/>
      <c r="S83" s="293"/>
      <c r="T83" s="293"/>
      <c r="U83" s="294"/>
      <c r="V83" s="295"/>
      <c r="W83" s="296"/>
      <c r="X83" s="295"/>
      <c r="Y83" s="297"/>
      <c r="Z83" s="261"/>
    </row>
    <row r="84" spans="1:26" ht="12.75" customHeight="1" x14ac:dyDescent="0.15">
      <c r="A84" s="298" t="s">
        <v>429</v>
      </c>
      <c r="B84" s="299" t="s">
        <v>430</v>
      </c>
      <c r="C84" s="300" t="s">
        <v>431</v>
      </c>
      <c r="D84" s="301">
        <f>18078/30</f>
        <v>602.6</v>
      </c>
      <c r="E84" s="302">
        <f>699/30</f>
        <v>23.3</v>
      </c>
      <c r="F84" s="302">
        <f>537.1/30</f>
        <v>17.903333333333332</v>
      </c>
      <c r="G84" s="302">
        <f>2545.9/30</f>
        <v>84.86333333333333</v>
      </c>
      <c r="H84" s="302">
        <f>53/30</f>
        <v>1.7666666666666666</v>
      </c>
      <c r="I84" s="261"/>
      <c r="J84" s="303"/>
      <c r="M84" s="261"/>
      <c r="N84" s="293"/>
      <c r="O84" s="293"/>
      <c r="P84" s="293"/>
      <c r="Q84" s="293"/>
      <c r="R84" s="293"/>
      <c r="S84" s="293"/>
      <c r="T84" s="293"/>
      <c r="U84" s="294"/>
      <c r="V84" s="295"/>
      <c r="W84" s="296"/>
      <c r="X84" s="295"/>
      <c r="Y84" s="297"/>
      <c r="Z84" s="261"/>
    </row>
    <row r="85" spans="1:26" ht="12.75" customHeight="1" x14ac:dyDescent="0.15">
      <c r="A85" s="298" t="s">
        <v>432</v>
      </c>
      <c r="B85" s="299" t="s">
        <v>430</v>
      </c>
      <c r="C85" s="300" t="s">
        <v>433</v>
      </c>
      <c r="D85" s="301">
        <f>+D84*0.75</f>
        <v>451.95000000000005</v>
      </c>
      <c r="E85" s="302">
        <f>+E84*0.75</f>
        <v>17.475000000000001</v>
      </c>
      <c r="F85" s="302">
        <f>+F84*0.75</f>
        <v>13.427499999999998</v>
      </c>
      <c r="G85" s="302">
        <f>+G84*0.75</f>
        <v>63.647499999999994</v>
      </c>
      <c r="H85" s="302">
        <f>+H84*0.75</f>
        <v>1.325</v>
      </c>
      <c r="I85" s="261"/>
      <c r="J85" s="303"/>
      <c r="M85" s="261"/>
      <c r="N85" s="304" t="s">
        <v>434</v>
      </c>
      <c r="O85" s="305"/>
      <c r="P85" s="306"/>
      <c r="Q85" s="307"/>
      <c r="R85" s="307"/>
      <c r="S85" s="307"/>
      <c r="T85" s="307"/>
      <c r="U85" s="308"/>
      <c r="V85" s="295"/>
      <c r="W85" s="296"/>
      <c r="X85" s="295"/>
      <c r="Y85" s="307"/>
      <c r="Z85" s="261"/>
    </row>
    <row r="86" spans="1:26" ht="12.75" customHeight="1" x14ac:dyDescent="0.15">
      <c r="A86" s="309"/>
      <c r="B86" s="310"/>
      <c r="C86" s="311"/>
      <c r="D86" s="312"/>
      <c r="E86" s="313"/>
      <c r="F86" s="313"/>
      <c r="G86" s="313"/>
      <c r="H86" s="303"/>
      <c r="I86" s="261"/>
      <c r="J86" s="303"/>
      <c r="M86" s="261"/>
      <c r="N86" s="314" t="s">
        <v>435</v>
      </c>
      <c r="O86" s="305"/>
      <c r="P86" s="306"/>
      <c r="Q86" s="307"/>
      <c r="R86" s="307"/>
      <c r="S86" s="307"/>
      <c r="T86" s="307"/>
      <c r="U86" s="308"/>
      <c r="V86" s="295"/>
      <c r="W86" s="296"/>
      <c r="X86" s="295"/>
      <c r="Y86" s="307"/>
      <c r="Z86" s="261"/>
    </row>
    <row r="87" spans="1:26" ht="12.75" customHeight="1" x14ac:dyDescent="0.15">
      <c r="A87" s="315"/>
      <c r="I87" s="261"/>
      <c r="M87" s="261"/>
      <c r="N87" s="246" t="s">
        <v>436</v>
      </c>
      <c r="O87" s="316"/>
      <c r="P87" s="316"/>
      <c r="Q87" s="316"/>
      <c r="R87" s="316"/>
      <c r="S87" s="316"/>
      <c r="T87" s="316"/>
      <c r="U87" s="316"/>
      <c r="V87" s="246"/>
      <c r="W87" s="317"/>
      <c r="X87" s="246"/>
      <c r="Y87" s="316"/>
      <c r="Z87" s="261"/>
    </row>
    <row r="88" spans="1:26" ht="12.75" customHeight="1" x14ac:dyDescent="0.15">
      <c r="A88" s="315"/>
      <c r="N88" s="246" t="s">
        <v>437</v>
      </c>
      <c r="O88" s="316"/>
      <c r="P88" s="316"/>
      <c r="Q88" s="316"/>
      <c r="R88" s="316"/>
      <c r="S88" s="316"/>
      <c r="T88" s="316"/>
      <c r="U88" s="316"/>
      <c r="V88" s="253"/>
      <c r="W88" s="318"/>
      <c r="X88" s="253"/>
      <c r="Y88" s="316"/>
      <c r="Z88" s="261"/>
    </row>
    <row r="89" spans="1:26" ht="12.75" customHeight="1" x14ac:dyDescent="0.15">
      <c r="N89" s="246" t="s">
        <v>438</v>
      </c>
      <c r="O89" s="253"/>
      <c r="P89" s="261"/>
      <c r="Q89" s="319"/>
      <c r="R89" s="319"/>
      <c r="S89" s="319"/>
      <c r="T89" s="320"/>
      <c r="U89" s="303"/>
      <c r="V89" s="253"/>
      <c r="W89" s="318"/>
      <c r="X89" s="253"/>
      <c r="Y89" s="320"/>
    </row>
    <row r="90" spans="1:26" ht="12.75" customHeight="1" x14ac:dyDescent="0.15">
      <c r="N90" s="246" t="s">
        <v>437</v>
      </c>
      <c r="O90" s="253"/>
      <c r="P90" s="261"/>
      <c r="Q90" s="319"/>
      <c r="R90" s="319"/>
      <c r="S90" s="319"/>
      <c r="T90" s="320"/>
      <c r="U90" s="303"/>
      <c r="V90" s="253"/>
      <c r="W90" s="318"/>
      <c r="X90" s="253"/>
      <c r="Y90" s="320"/>
    </row>
    <row r="91" spans="1:26" x14ac:dyDescent="0.15">
      <c r="N91" s="246" t="s">
        <v>439</v>
      </c>
      <c r="O91" s="261"/>
      <c r="P91" s="261"/>
      <c r="Q91" s="261"/>
      <c r="R91" s="261"/>
      <c r="S91" s="261"/>
      <c r="T91" s="261"/>
      <c r="U91" s="303"/>
      <c r="V91" s="246"/>
      <c r="W91" s="246"/>
      <c r="X91" s="246"/>
      <c r="Y91" s="261"/>
    </row>
    <row r="92" spans="1:26" x14ac:dyDescent="0.15">
      <c r="N92" s="315" t="s">
        <v>440</v>
      </c>
      <c r="V92" s="261"/>
      <c r="W92" s="261"/>
      <c r="X92" s="261"/>
    </row>
    <row r="93" spans="1:26" x14ac:dyDescent="0.15">
      <c r="N93" s="315" t="s">
        <v>441</v>
      </c>
      <c r="V93" s="261"/>
      <c r="W93" s="303"/>
      <c r="X93" s="261"/>
    </row>
    <row r="94" spans="1:26" x14ac:dyDescent="0.15">
      <c r="V94" s="261"/>
      <c r="W94" s="303"/>
      <c r="X94" s="261"/>
    </row>
    <row r="95" spans="1:26" x14ac:dyDescent="0.15">
      <c r="V95" s="261"/>
      <c r="W95" s="303"/>
      <c r="X95" s="261"/>
    </row>
    <row r="99" spans="18:23" x14ac:dyDescent="0.15">
      <c r="R99" s="223"/>
      <c r="U99" s="222"/>
      <c r="W99" s="222"/>
    </row>
    <row r="100" spans="18:23" x14ac:dyDescent="0.15">
      <c r="R100" s="223"/>
      <c r="U100" s="222"/>
      <c r="W100" s="222"/>
    </row>
    <row r="101" spans="18:23" x14ac:dyDescent="0.15">
      <c r="R101" s="223"/>
      <c r="U101" s="222"/>
      <c r="W101" s="222"/>
    </row>
    <row r="102" spans="18:23" x14ac:dyDescent="0.15">
      <c r="R102" s="223"/>
      <c r="U102" s="222"/>
      <c r="W102" s="222"/>
    </row>
    <row r="103" spans="18:23" x14ac:dyDescent="0.15">
      <c r="R103" s="223"/>
      <c r="U103" s="222"/>
      <c r="W103" s="222"/>
    </row>
    <row r="104" spans="18:23" x14ac:dyDescent="0.15">
      <c r="R104" s="223"/>
      <c r="U104" s="222"/>
      <c r="W104" s="222"/>
    </row>
  </sheetData>
  <mergeCells count="212">
    <mergeCell ref="A82:B83"/>
    <mergeCell ref="N83:T84"/>
    <mergeCell ref="N77:N81"/>
    <mergeCell ref="O77:O81"/>
    <mergeCell ref="Q77:Q81"/>
    <mergeCell ref="R77:R81"/>
    <mergeCell ref="S77:S81"/>
    <mergeCell ref="T77:T81"/>
    <mergeCell ref="A77:A81"/>
    <mergeCell ref="B77:B81"/>
    <mergeCell ref="D77:D81"/>
    <mergeCell ref="E77:E81"/>
    <mergeCell ref="F77:F81"/>
    <mergeCell ref="G77:G81"/>
    <mergeCell ref="N72:N76"/>
    <mergeCell ref="O72:O76"/>
    <mergeCell ref="Q72:Q76"/>
    <mergeCell ref="R72:R76"/>
    <mergeCell ref="S72:S76"/>
    <mergeCell ref="T72:T76"/>
    <mergeCell ref="A72:A76"/>
    <mergeCell ref="B72:B76"/>
    <mergeCell ref="D72:D76"/>
    <mergeCell ref="E72:E76"/>
    <mergeCell ref="F72:F76"/>
    <mergeCell ref="G72:G76"/>
    <mergeCell ref="N67:N71"/>
    <mergeCell ref="O67:O71"/>
    <mergeCell ref="Q67:Q71"/>
    <mergeCell ref="R67:R71"/>
    <mergeCell ref="S67:S71"/>
    <mergeCell ref="T67:T71"/>
    <mergeCell ref="Q62:Q66"/>
    <mergeCell ref="R62:R66"/>
    <mergeCell ref="S62:S66"/>
    <mergeCell ref="T62:T66"/>
    <mergeCell ref="A67:A71"/>
    <mergeCell ref="B67:B71"/>
    <mergeCell ref="D67:D71"/>
    <mergeCell ref="E67:E71"/>
    <mergeCell ref="F67:F71"/>
    <mergeCell ref="G67:G71"/>
    <mergeCell ref="S57:S61"/>
    <mergeCell ref="T57:T61"/>
    <mergeCell ref="A62:A66"/>
    <mergeCell ref="B62:B66"/>
    <mergeCell ref="D62:D66"/>
    <mergeCell ref="E62:E66"/>
    <mergeCell ref="F62:F66"/>
    <mergeCell ref="G62:G66"/>
    <mergeCell ref="N62:N66"/>
    <mergeCell ref="O62:O66"/>
    <mergeCell ref="G57:G61"/>
    <mergeCell ref="L57:L61"/>
    <mergeCell ref="N57:N61"/>
    <mergeCell ref="O57:O61"/>
    <mergeCell ref="Q57:Q61"/>
    <mergeCell ref="R57:R61"/>
    <mergeCell ref="Q52:Q56"/>
    <mergeCell ref="R52:R56"/>
    <mergeCell ref="S52:S56"/>
    <mergeCell ref="T52:T56"/>
    <mergeCell ref="Y52:Y56"/>
    <mergeCell ref="A57:A61"/>
    <mergeCell ref="B57:B61"/>
    <mergeCell ref="D57:D61"/>
    <mergeCell ref="E57:E61"/>
    <mergeCell ref="F57:F61"/>
    <mergeCell ref="Y47:Y51"/>
    <mergeCell ref="A52:A56"/>
    <mergeCell ref="B52:B56"/>
    <mergeCell ref="D52:D56"/>
    <mergeCell ref="E52:E56"/>
    <mergeCell ref="F52:F56"/>
    <mergeCell ref="G52:G56"/>
    <mergeCell ref="L52:L56"/>
    <mergeCell ref="N52:N56"/>
    <mergeCell ref="O52:O56"/>
    <mergeCell ref="N47:N51"/>
    <mergeCell ref="O47:O51"/>
    <mergeCell ref="Q47:Q51"/>
    <mergeCell ref="R47:R51"/>
    <mergeCell ref="S47:S51"/>
    <mergeCell ref="T47:T51"/>
    <mergeCell ref="A47:A51"/>
    <mergeCell ref="B47:B51"/>
    <mergeCell ref="D47:D51"/>
    <mergeCell ref="E47:E51"/>
    <mergeCell ref="F47:F51"/>
    <mergeCell ref="G47:G51"/>
    <mergeCell ref="N42:N46"/>
    <mergeCell ref="O42:O46"/>
    <mergeCell ref="Q42:Q46"/>
    <mergeCell ref="R42:R46"/>
    <mergeCell ref="S42:S46"/>
    <mergeCell ref="T42:T46"/>
    <mergeCell ref="A42:A46"/>
    <mergeCell ref="B42:B46"/>
    <mergeCell ref="D42:D46"/>
    <mergeCell ref="E42:E46"/>
    <mergeCell ref="F42:F46"/>
    <mergeCell ref="G42:G46"/>
    <mergeCell ref="N37:N41"/>
    <mergeCell ref="O37:O41"/>
    <mergeCell ref="Q37:Q41"/>
    <mergeCell ref="R37:R41"/>
    <mergeCell ref="S37:S41"/>
    <mergeCell ref="T37:T41"/>
    <mergeCell ref="A37:A41"/>
    <mergeCell ref="B37:B41"/>
    <mergeCell ref="D37:D41"/>
    <mergeCell ref="E37:E41"/>
    <mergeCell ref="F37:F41"/>
    <mergeCell ref="G37:G41"/>
    <mergeCell ref="N32:N36"/>
    <mergeCell ref="O32:O36"/>
    <mergeCell ref="Q32:Q36"/>
    <mergeCell ref="R32:R36"/>
    <mergeCell ref="S32:S36"/>
    <mergeCell ref="T32:T36"/>
    <mergeCell ref="Q27:Q31"/>
    <mergeCell ref="R27:R31"/>
    <mergeCell ref="S27:S31"/>
    <mergeCell ref="T27:T31"/>
    <mergeCell ref="A32:A36"/>
    <mergeCell ref="B32:B36"/>
    <mergeCell ref="D32:D36"/>
    <mergeCell ref="E32:E36"/>
    <mergeCell ref="F32:F36"/>
    <mergeCell ref="G32:G36"/>
    <mergeCell ref="S22:S26"/>
    <mergeCell ref="T22:T26"/>
    <mergeCell ref="A27:A31"/>
    <mergeCell ref="B27:B31"/>
    <mergeCell ref="D27:D31"/>
    <mergeCell ref="E27:E31"/>
    <mergeCell ref="F27:F31"/>
    <mergeCell ref="G27:G31"/>
    <mergeCell ref="N27:N31"/>
    <mergeCell ref="O27:O31"/>
    <mergeCell ref="G22:G26"/>
    <mergeCell ref="L22:L26"/>
    <mergeCell ref="N22:N26"/>
    <mergeCell ref="O22:O26"/>
    <mergeCell ref="Q22:Q26"/>
    <mergeCell ref="R22:R26"/>
    <mergeCell ref="Q17:Q21"/>
    <mergeCell ref="R17:R21"/>
    <mergeCell ref="S17:S21"/>
    <mergeCell ref="T17:T21"/>
    <mergeCell ref="Y17:Y21"/>
    <mergeCell ref="A22:A26"/>
    <mergeCell ref="B22:B26"/>
    <mergeCell ref="D22:D26"/>
    <mergeCell ref="E22:E26"/>
    <mergeCell ref="F22:F26"/>
    <mergeCell ref="Y12:Y16"/>
    <mergeCell ref="A17:A21"/>
    <mergeCell ref="B17:B21"/>
    <mergeCell ref="D17:D21"/>
    <mergeCell ref="E17:E21"/>
    <mergeCell ref="F17:F21"/>
    <mergeCell ref="G17:G21"/>
    <mergeCell ref="L17:L21"/>
    <mergeCell ref="N17:N21"/>
    <mergeCell ref="O17:O21"/>
    <mergeCell ref="N12:N16"/>
    <mergeCell ref="O12:O16"/>
    <mergeCell ref="Q12:Q16"/>
    <mergeCell ref="R12:R16"/>
    <mergeCell ref="S12:S16"/>
    <mergeCell ref="T12:T16"/>
    <mergeCell ref="A12:A16"/>
    <mergeCell ref="B12:B16"/>
    <mergeCell ref="D12:D16"/>
    <mergeCell ref="E12:E16"/>
    <mergeCell ref="F12:F16"/>
    <mergeCell ref="G12:G16"/>
    <mergeCell ref="N7:N11"/>
    <mergeCell ref="O7:O11"/>
    <mergeCell ref="Q7:Q11"/>
    <mergeCell ref="R7:R11"/>
    <mergeCell ref="S7:S11"/>
    <mergeCell ref="T7:T11"/>
    <mergeCell ref="A7:A11"/>
    <mergeCell ref="B7:B11"/>
    <mergeCell ref="D7:D11"/>
    <mergeCell ref="E7:E11"/>
    <mergeCell ref="F7:F11"/>
    <mergeCell ref="G7:G11"/>
    <mergeCell ref="L3:L6"/>
    <mergeCell ref="Q3:Q6"/>
    <mergeCell ref="R3:R6"/>
    <mergeCell ref="S3:S6"/>
    <mergeCell ref="T3:T6"/>
    <mergeCell ref="Y3:Y6"/>
    <mergeCell ref="N2:N6"/>
    <mergeCell ref="O2:O6"/>
    <mergeCell ref="P2:P6"/>
    <mergeCell ref="Q2:S2"/>
    <mergeCell ref="U2:U6"/>
    <mergeCell ref="W2:W6"/>
    <mergeCell ref="A2:A6"/>
    <mergeCell ref="B2:B6"/>
    <mergeCell ref="C2:C6"/>
    <mergeCell ref="D2:F2"/>
    <mergeCell ref="H2:H6"/>
    <mergeCell ref="J2:J6"/>
    <mergeCell ref="D3:D6"/>
    <mergeCell ref="E3:E6"/>
    <mergeCell ref="F3:F6"/>
    <mergeCell ref="G3:G6"/>
  </mergeCells>
  <phoneticPr fontId="3"/>
  <printOptions horizontalCentered="1" verticalCentered="1"/>
  <pageMargins left="0" right="0" top="0" bottom="0" header="0.19685039370078741" footer="0.19685039370078741"/>
  <pageSetup paperSize="12" scale="6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0"/>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184</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6"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134</v>
      </c>
      <c r="C9" s="39" t="s">
        <v>171</v>
      </c>
      <c r="D9" s="98">
        <v>0.5</v>
      </c>
      <c r="E9" s="41" t="s">
        <v>113</v>
      </c>
      <c r="F9" s="41">
        <f>ROUNDUP(D9*0.75,2)</f>
        <v>0.38</v>
      </c>
      <c r="G9" s="42">
        <f>ROUNDUP((K4*D9)+(K5*D9*0.75)+(K6*(D9*2)),0)</f>
        <v>0</v>
      </c>
      <c r="H9" s="42">
        <f>G9</f>
        <v>0</v>
      </c>
      <c r="I9" s="183"/>
      <c r="J9" s="184"/>
      <c r="K9" s="43" t="s">
        <v>44</v>
      </c>
      <c r="L9" s="44">
        <f>ROUNDUP((K4*M9)+(K5*M9*0.75)+(K6*(M9*2)),2)</f>
        <v>0</v>
      </c>
      <c r="M9" s="40">
        <v>110</v>
      </c>
      <c r="N9" s="45">
        <f>ROUNDUP(M9*0.75,2)</f>
        <v>82.5</v>
      </c>
      <c r="O9" s="46" t="s">
        <v>172</v>
      </c>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47" t="s">
        <v>279</v>
      </c>
      <c r="T10" s="147" t="s">
        <v>150</v>
      </c>
      <c r="U10" s="147"/>
      <c r="V10" s="148">
        <v>10</v>
      </c>
      <c r="W10" s="148"/>
      <c r="X10" s="149"/>
    </row>
    <row r="11" spans="1:24" ht="18.75" customHeight="1" x14ac:dyDescent="0.15">
      <c r="A11" s="170"/>
      <c r="B11" s="56"/>
      <c r="C11" s="56"/>
      <c r="D11" s="57"/>
      <c r="E11" s="58"/>
      <c r="F11" s="58"/>
      <c r="G11" s="59"/>
      <c r="H11" s="59"/>
      <c r="I11" s="185"/>
      <c r="J11" s="185"/>
      <c r="K11" s="60"/>
      <c r="L11" s="61"/>
      <c r="M11" s="57"/>
      <c r="N11" s="62"/>
      <c r="O11" s="63"/>
      <c r="P11" s="85"/>
      <c r="R11" s="204"/>
      <c r="S11" s="136"/>
      <c r="T11" s="134" t="s">
        <v>129</v>
      </c>
      <c r="U11" s="134"/>
      <c r="V11" s="135">
        <v>25</v>
      </c>
      <c r="W11" s="135">
        <v>15</v>
      </c>
      <c r="X11" s="128">
        <v>10</v>
      </c>
    </row>
    <row r="12" spans="1:24" ht="18.75" customHeight="1" x14ac:dyDescent="0.15">
      <c r="A12" s="170"/>
      <c r="B12" s="47" t="s">
        <v>185</v>
      </c>
      <c r="C12" s="47" t="s">
        <v>139</v>
      </c>
      <c r="D12" s="48">
        <v>10</v>
      </c>
      <c r="E12" s="49" t="s">
        <v>47</v>
      </c>
      <c r="F12" s="49">
        <f t="shared" ref="F12:F18" si="0">ROUNDUP(D12*0.75,2)</f>
        <v>7.5</v>
      </c>
      <c r="G12" s="50">
        <f>ROUNDUP((K4*D12)+(K5*D12*0.75)+(K6*(D12*2)),0)</f>
        <v>0</v>
      </c>
      <c r="H12" s="50">
        <f>G12</f>
        <v>0</v>
      </c>
      <c r="I12" s="175" t="s">
        <v>186</v>
      </c>
      <c r="J12" s="176"/>
      <c r="K12" s="51" t="s">
        <v>90</v>
      </c>
      <c r="L12" s="52">
        <f>ROUNDUP((K4*M12)+(K5*M12*0.75)+(K6*(M12*2)),2)</f>
        <v>0</v>
      </c>
      <c r="M12" s="48">
        <v>3</v>
      </c>
      <c r="N12" s="53">
        <f>ROUNDUP(M12*0.75,2)</f>
        <v>2.25</v>
      </c>
      <c r="O12" s="54" t="s">
        <v>46</v>
      </c>
      <c r="P12" s="84" t="s">
        <v>77</v>
      </c>
      <c r="R12" s="204"/>
      <c r="S12" s="136"/>
      <c r="T12" s="134" t="s">
        <v>88</v>
      </c>
      <c r="U12" s="134"/>
      <c r="V12" s="135">
        <v>20</v>
      </c>
      <c r="W12" s="135">
        <v>15</v>
      </c>
      <c r="X12" s="128">
        <v>15</v>
      </c>
    </row>
    <row r="13" spans="1:24" ht="18.75" customHeight="1" x14ac:dyDescent="0.15">
      <c r="A13" s="170"/>
      <c r="B13" s="47"/>
      <c r="C13" s="47" t="s">
        <v>150</v>
      </c>
      <c r="D13" s="48">
        <v>20</v>
      </c>
      <c r="E13" s="49" t="s">
        <v>47</v>
      </c>
      <c r="F13" s="49">
        <f t="shared" si="0"/>
        <v>15</v>
      </c>
      <c r="G13" s="50">
        <f>ROUNDUP((K4*D13)+(K5*D13*0.75)+(K6*(D13*2)),0)</f>
        <v>0</v>
      </c>
      <c r="H13" s="50">
        <f>G13</f>
        <v>0</v>
      </c>
      <c r="I13" s="177"/>
      <c r="J13" s="177"/>
      <c r="K13" s="51" t="s">
        <v>56</v>
      </c>
      <c r="L13" s="52">
        <f>ROUNDUP((K4*M13)+(K5*M13*0.75)+(K6*(M13*2)),2)</f>
        <v>0</v>
      </c>
      <c r="M13" s="48">
        <v>5</v>
      </c>
      <c r="N13" s="53">
        <f>ROUNDUP(M13*0.75,2)</f>
        <v>3.75</v>
      </c>
      <c r="O13" s="54" t="s">
        <v>46</v>
      </c>
      <c r="P13" s="84" t="s">
        <v>60</v>
      </c>
      <c r="R13" s="204"/>
      <c r="S13" s="136"/>
      <c r="T13" s="134" t="s">
        <v>170</v>
      </c>
      <c r="U13" s="134"/>
      <c r="V13" s="135">
        <v>50</v>
      </c>
      <c r="W13" s="135">
        <v>35</v>
      </c>
      <c r="X13" s="128">
        <v>25</v>
      </c>
    </row>
    <row r="14" spans="1:24" ht="18.75" customHeight="1" x14ac:dyDescent="0.15">
      <c r="A14" s="170"/>
      <c r="B14" s="47"/>
      <c r="C14" s="47" t="s">
        <v>129</v>
      </c>
      <c r="D14" s="48">
        <v>30</v>
      </c>
      <c r="E14" s="49" t="s">
        <v>47</v>
      </c>
      <c r="F14" s="49">
        <f t="shared" si="0"/>
        <v>22.5</v>
      </c>
      <c r="G14" s="50">
        <f>ROUNDUP((K4*D14)+(K5*D14*0.75)+(K6*(D14*2)),0)</f>
        <v>0</v>
      </c>
      <c r="H14" s="50">
        <f>G14+(G14*10/100)</f>
        <v>0</v>
      </c>
      <c r="I14" s="177"/>
      <c r="J14" s="177"/>
      <c r="K14" s="51" t="s">
        <v>43</v>
      </c>
      <c r="L14" s="52">
        <f>ROUNDUP((K4*M14)+(K5*M14*0.75)+(K6*(M14*2)),2)</f>
        <v>0</v>
      </c>
      <c r="M14" s="48">
        <v>1</v>
      </c>
      <c r="N14" s="53">
        <f>ROUNDUP(M14*0.75,2)</f>
        <v>0.75</v>
      </c>
      <c r="O14" s="54"/>
      <c r="P14" s="84"/>
      <c r="R14" s="204"/>
      <c r="S14" s="136"/>
      <c r="T14" s="134"/>
      <c r="U14" s="161" t="s">
        <v>245</v>
      </c>
      <c r="V14" s="125" t="s">
        <v>246</v>
      </c>
      <c r="W14" s="125" t="s">
        <v>246</v>
      </c>
      <c r="X14" s="126"/>
    </row>
    <row r="15" spans="1:24" ht="18.75" customHeight="1" x14ac:dyDescent="0.15">
      <c r="A15" s="170"/>
      <c r="B15" s="47"/>
      <c r="C15" s="47" t="s">
        <v>88</v>
      </c>
      <c r="D15" s="48">
        <v>20</v>
      </c>
      <c r="E15" s="49" t="s">
        <v>47</v>
      </c>
      <c r="F15" s="49">
        <f t="shared" si="0"/>
        <v>15</v>
      </c>
      <c r="G15" s="50">
        <f>ROUNDUP((K4*D15)+(K5*D15*0.75)+(K6*(D15*2)),0)</f>
        <v>0</v>
      </c>
      <c r="H15" s="50">
        <f>G15+(G15*6/100)</f>
        <v>0</v>
      </c>
      <c r="I15" s="177"/>
      <c r="J15" s="177"/>
      <c r="K15" s="51" t="s">
        <v>53</v>
      </c>
      <c r="L15" s="52">
        <f>ROUNDUP((K4*M15)+(K5*M15*0.75)+(K6*(M15*2)),2)</f>
        <v>0</v>
      </c>
      <c r="M15" s="48">
        <v>0.3</v>
      </c>
      <c r="N15" s="53">
        <f>ROUNDUP(M15*0.75,2)</f>
        <v>0.23</v>
      </c>
      <c r="O15" s="54"/>
      <c r="P15" s="84"/>
      <c r="R15" s="204"/>
      <c r="S15" s="136"/>
      <c r="T15" s="134"/>
      <c r="U15" s="161" t="s">
        <v>274</v>
      </c>
      <c r="V15" s="125" t="s">
        <v>247</v>
      </c>
      <c r="W15" s="125" t="s">
        <v>247</v>
      </c>
      <c r="X15" s="126"/>
    </row>
    <row r="16" spans="1:24" ht="18.75" customHeight="1" x14ac:dyDescent="0.15">
      <c r="A16" s="170"/>
      <c r="B16" s="47"/>
      <c r="C16" s="47" t="s">
        <v>69</v>
      </c>
      <c r="D16" s="48">
        <v>10</v>
      </c>
      <c r="E16" s="49" t="s">
        <v>47</v>
      </c>
      <c r="F16" s="49">
        <f t="shared" si="0"/>
        <v>7.5</v>
      </c>
      <c r="G16" s="50">
        <f>ROUNDUP((K4*D16)+(K5*D16*0.75)+(K6*(D16*2)),0)</f>
        <v>0</v>
      </c>
      <c r="H16" s="50">
        <f>G16</f>
        <v>0</v>
      </c>
      <c r="I16" s="177"/>
      <c r="J16" s="177"/>
      <c r="K16" s="51" t="s">
        <v>91</v>
      </c>
      <c r="L16" s="52">
        <f>ROUNDUP((K4*M16)+(K5*M16*0.75)+(K6*(M16*2)),2)</f>
        <v>0</v>
      </c>
      <c r="M16" s="48">
        <v>0.01</v>
      </c>
      <c r="N16" s="53">
        <f>ROUNDUP(M16*0.75,2)</f>
        <v>0.01</v>
      </c>
      <c r="O16" s="54" t="s">
        <v>46</v>
      </c>
      <c r="P16" s="84"/>
      <c r="R16" s="204"/>
      <c r="S16" s="136"/>
      <c r="T16" s="134"/>
      <c r="U16" s="134"/>
      <c r="V16" s="135"/>
      <c r="W16" s="135"/>
      <c r="X16" s="128"/>
    </row>
    <row r="17" spans="1:24" ht="18.75" customHeight="1" x14ac:dyDescent="0.15">
      <c r="A17" s="170"/>
      <c r="B17" s="47"/>
      <c r="C17" s="47" t="s">
        <v>170</v>
      </c>
      <c r="D17" s="48">
        <v>50</v>
      </c>
      <c r="E17" s="49" t="s">
        <v>78</v>
      </c>
      <c r="F17" s="49">
        <f t="shared" si="0"/>
        <v>37.5</v>
      </c>
      <c r="G17" s="50">
        <f>ROUNDUP((K4*D17)+(K5*D17*0.75)+(K6*(D17*2)),0)</f>
        <v>0</v>
      </c>
      <c r="H17" s="50">
        <f>G17</f>
        <v>0</v>
      </c>
      <c r="I17" s="177"/>
      <c r="J17" s="177"/>
      <c r="K17" s="51"/>
      <c r="L17" s="52"/>
      <c r="M17" s="48"/>
      <c r="N17" s="53"/>
      <c r="O17" s="54" t="s">
        <v>46</v>
      </c>
      <c r="P17" s="84"/>
      <c r="R17" s="204"/>
      <c r="S17" s="137"/>
      <c r="T17" s="138"/>
      <c r="U17" s="138"/>
      <c r="V17" s="139"/>
      <c r="W17" s="139"/>
      <c r="X17" s="140"/>
    </row>
    <row r="18" spans="1:24" ht="18.75" customHeight="1" x14ac:dyDescent="0.15">
      <c r="A18" s="170"/>
      <c r="B18" s="47"/>
      <c r="C18" s="47" t="s">
        <v>61</v>
      </c>
      <c r="D18" s="48">
        <v>2</v>
      </c>
      <c r="E18" s="49" t="s">
        <v>47</v>
      </c>
      <c r="F18" s="49">
        <f t="shared" si="0"/>
        <v>1.5</v>
      </c>
      <c r="G18" s="50">
        <f>ROUNDUP((K4*D18)+(K5*D18*0.75)+(K6*(D18*2)),0)</f>
        <v>0</v>
      </c>
      <c r="H18" s="50">
        <f>G18</f>
        <v>0</v>
      </c>
      <c r="I18" s="177"/>
      <c r="J18" s="177"/>
      <c r="K18" s="51"/>
      <c r="L18" s="52"/>
      <c r="M18" s="48"/>
      <c r="N18" s="53"/>
      <c r="O18" s="54" t="s">
        <v>60</v>
      </c>
      <c r="P18" s="84"/>
      <c r="R18" s="204"/>
      <c r="S18" s="136" t="s">
        <v>238</v>
      </c>
      <c r="T18" s="134" t="s">
        <v>38</v>
      </c>
      <c r="U18" s="134"/>
      <c r="V18" s="135">
        <v>10</v>
      </c>
      <c r="W18" s="135">
        <v>10</v>
      </c>
      <c r="X18" s="128"/>
    </row>
    <row r="19" spans="1:24" ht="18.75" customHeight="1" x14ac:dyDescent="0.15">
      <c r="A19" s="170"/>
      <c r="B19" s="47"/>
      <c r="C19" s="47"/>
      <c r="D19" s="48"/>
      <c r="E19" s="49"/>
      <c r="F19" s="49"/>
      <c r="G19" s="50"/>
      <c r="H19" s="50"/>
      <c r="I19" s="177"/>
      <c r="J19" s="177"/>
      <c r="K19" s="51"/>
      <c r="L19" s="52"/>
      <c r="M19" s="48"/>
      <c r="N19" s="53"/>
      <c r="O19" s="54"/>
      <c r="P19" s="84"/>
      <c r="R19" s="204"/>
      <c r="S19" s="136"/>
      <c r="T19" s="134" t="s">
        <v>66</v>
      </c>
      <c r="U19" s="134"/>
      <c r="V19" s="135">
        <v>5</v>
      </c>
      <c r="W19" s="135">
        <v>5</v>
      </c>
      <c r="X19" s="128">
        <v>5</v>
      </c>
    </row>
    <row r="20" spans="1:24" ht="18.75" customHeight="1" x14ac:dyDescent="0.15">
      <c r="A20" s="170"/>
      <c r="B20" s="47"/>
      <c r="C20" s="47"/>
      <c r="D20" s="48"/>
      <c r="E20" s="49"/>
      <c r="F20" s="49"/>
      <c r="G20" s="50"/>
      <c r="H20" s="50"/>
      <c r="I20" s="177"/>
      <c r="J20" s="177"/>
      <c r="K20" s="51"/>
      <c r="L20" s="52"/>
      <c r="M20" s="48"/>
      <c r="N20" s="53"/>
      <c r="O20" s="54"/>
      <c r="P20" s="84"/>
      <c r="R20" s="204"/>
      <c r="S20" s="136"/>
      <c r="T20" s="134"/>
      <c r="U20" s="134"/>
      <c r="V20" s="135"/>
      <c r="W20" s="135"/>
      <c r="X20" s="128"/>
    </row>
    <row r="21" spans="1:24" ht="18.75" customHeight="1" x14ac:dyDescent="0.15">
      <c r="A21" s="170"/>
      <c r="B21" s="47"/>
      <c r="C21" s="47"/>
      <c r="D21" s="48"/>
      <c r="E21" s="49"/>
      <c r="F21" s="49"/>
      <c r="G21" s="50"/>
      <c r="H21" s="50"/>
      <c r="I21" s="177"/>
      <c r="J21" s="177"/>
      <c r="K21" s="51"/>
      <c r="L21" s="52"/>
      <c r="M21" s="48"/>
      <c r="N21" s="53"/>
      <c r="O21" s="54"/>
      <c r="P21" s="84"/>
      <c r="R21" s="204"/>
      <c r="S21" s="147" t="s">
        <v>124</v>
      </c>
      <c r="T21" s="147" t="s">
        <v>125</v>
      </c>
      <c r="U21" s="147"/>
      <c r="V21" s="148">
        <v>3</v>
      </c>
      <c r="W21" s="148">
        <v>2</v>
      </c>
      <c r="X21" s="149">
        <v>2</v>
      </c>
    </row>
    <row r="22" spans="1:24" ht="18.75" customHeight="1" x14ac:dyDescent="0.15">
      <c r="A22" s="170"/>
      <c r="B22" s="47"/>
      <c r="C22" s="47"/>
      <c r="D22" s="48"/>
      <c r="E22" s="49"/>
      <c r="F22" s="49"/>
      <c r="G22" s="50"/>
      <c r="H22" s="50"/>
      <c r="I22" s="177"/>
      <c r="J22" s="177"/>
      <c r="K22" s="51"/>
      <c r="L22" s="52"/>
      <c r="M22" s="48"/>
      <c r="N22" s="53"/>
      <c r="O22" s="54"/>
      <c r="P22" s="84"/>
      <c r="R22" s="204"/>
      <c r="S22" s="134"/>
      <c r="T22" s="134"/>
      <c r="U22" s="134" t="s">
        <v>67</v>
      </c>
      <c r="V22" s="135" t="s">
        <v>58</v>
      </c>
      <c r="W22" s="135" t="s">
        <v>58</v>
      </c>
      <c r="X22" s="128"/>
    </row>
    <row r="23" spans="1:24" ht="18.75" customHeight="1" x14ac:dyDescent="0.15">
      <c r="A23" s="170"/>
      <c r="B23" s="47"/>
      <c r="C23" s="47"/>
      <c r="D23" s="48"/>
      <c r="E23" s="49"/>
      <c r="F23" s="49"/>
      <c r="G23" s="50"/>
      <c r="H23" s="50"/>
      <c r="I23" s="177"/>
      <c r="J23" s="177"/>
      <c r="K23" s="51"/>
      <c r="L23" s="52"/>
      <c r="M23" s="48"/>
      <c r="N23" s="53"/>
      <c r="O23" s="54"/>
      <c r="P23" s="84"/>
      <c r="R23" s="204"/>
      <c r="S23" s="136"/>
      <c r="T23" s="134"/>
      <c r="U23" s="134" t="s">
        <v>68</v>
      </c>
      <c r="V23" s="135" t="s">
        <v>42</v>
      </c>
      <c r="W23" s="135" t="s">
        <v>42</v>
      </c>
      <c r="X23" s="128"/>
    </row>
    <row r="24" spans="1:24" ht="18.75" customHeight="1" thickBot="1" x14ac:dyDescent="0.2">
      <c r="A24" s="170"/>
      <c r="B24" s="47"/>
      <c r="C24" s="47"/>
      <c r="D24" s="48"/>
      <c r="E24" s="49"/>
      <c r="F24" s="49"/>
      <c r="G24" s="50"/>
      <c r="H24" s="50"/>
      <c r="I24" s="177"/>
      <c r="J24" s="177"/>
      <c r="K24" s="51"/>
      <c r="L24" s="52"/>
      <c r="M24" s="48"/>
      <c r="N24" s="53"/>
      <c r="O24" s="54"/>
      <c r="P24" s="84"/>
      <c r="R24" s="205"/>
      <c r="S24" s="141"/>
      <c r="T24" s="142"/>
      <c r="U24" s="142"/>
      <c r="V24" s="143"/>
      <c r="W24" s="143"/>
      <c r="X24" s="144"/>
    </row>
    <row r="25" spans="1:24" ht="18.75" customHeight="1" x14ac:dyDescent="0.15">
      <c r="A25" s="170"/>
      <c r="B25" s="56"/>
      <c r="C25" s="56"/>
      <c r="D25" s="57"/>
      <c r="E25" s="58"/>
      <c r="F25" s="58"/>
      <c r="G25" s="59"/>
      <c r="H25" s="59"/>
      <c r="I25" s="185"/>
      <c r="J25" s="185"/>
      <c r="K25" s="60"/>
      <c r="L25" s="61"/>
      <c r="M25" s="57"/>
      <c r="N25" s="62"/>
      <c r="O25" s="63"/>
      <c r="P25" s="85"/>
      <c r="R25" s="2"/>
      <c r="S25" s="2"/>
      <c r="T25" s="2"/>
      <c r="U25" s="2"/>
      <c r="V25" s="2"/>
      <c r="W25" s="2"/>
      <c r="X25" s="2"/>
    </row>
    <row r="26" spans="1:24" ht="18.75" customHeight="1" x14ac:dyDescent="0.15">
      <c r="A26" s="170"/>
      <c r="B26" s="47" t="s">
        <v>187</v>
      </c>
      <c r="C26" s="47" t="s">
        <v>136</v>
      </c>
      <c r="D26" s="48">
        <v>2</v>
      </c>
      <c r="E26" s="49" t="s">
        <v>47</v>
      </c>
      <c r="F26" s="49">
        <f>ROUNDUP(D26*0.75,2)</f>
        <v>1.5</v>
      </c>
      <c r="G26" s="50">
        <f>ROUNDUP((K4*D26)+(K5*D26*0.75)+(K6*(D26*2)),0)</f>
        <v>0</v>
      </c>
      <c r="H26" s="50">
        <f>G26</f>
        <v>0</v>
      </c>
      <c r="I26" s="175" t="s">
        <v>188</v>
      </c>
      <c r="J26" s="176"/>
      <c r="K26" s="51" t="s">
        <v>52</v>
      </c>
      <c r="L26" s="52">
        <f>ROUNDUP((K4*M26)+(K5*M26*0.75)+(K6*(M26*2)),2)</f>
        <v>0</v>
      </c>
      <c r="M26" s="48">
        <v>0.3</v>
      </c>
      <c r="N26" s="53">
        <f>ROUNDUP(M26*0.75,2)</f>
        <v>0.23</v>
      </c>
      <c r="O26" s="54" t="s">
        <v>46</v>
      </c>
      <c r="P26" s="84"/>
      <c r="R26" s="2"/>
      <c r="S26" s="2"/>
      <c r="T26" s="2"/>
      <c r="U26" s="2"/>
      <c r="V26" s="2"/>
      <c r="W26" s="2"/>
      <c r="X26" s="2"/>
    </row>
    <row r="27" spans="1:24" ht="18.75" customHeight="1" x14ac:dyDescent="0.15">
      <c r="A27" s="170"/>
      <c r="B27" s="47"/>
      <c r="C27" s="47" t="s">
        <v>120</v>
      </c>
      <c r="D27" s="48">
        <v>10</v>
      </c>
      <c r="E27" s="49" t="s">
        <v>47</v>
      </c>
      <c r="F27" s="49">
        <f>ROUNDUP(D27*0.75,2)</f>
        <v>7.5</v>
      </c>
      <c r="G27" s="50">
        <f>ROUNDUP((K4*D27)+(K5*D27*0.75)+(K6*(D27*2)),0)</f>
        <v>0</v>
      </c>
      <c r="H27" s="50">
        <f>G27+(G27*10/100)</f>
        <v>0</v>
      </c>
      <c r="I27" s="177"/>
      <c r="J27" s="177"/>
      <c r="K27" s="51" t="s">
        <v>53</v>
      </c>
      <c r="L27" s="52">
        <f>ROUNDUP((K4*M27)+(K5*M27*0.75)+(K6*(M27*2)),2)</f>
        <v>0</v>
      </c>
      <c r="M27" s="48">
        <v>0.1</v>
      </c>
      <c r="N27" s="53">
        <f>ROUNDUP(M27*0.75,2)</f>
        <v>0.08</v>
      </c>
      <c r="O27" s="54"/>
      <c r="P27" s="84"/>
      <c r="R27" s="2"/>
      <c r="S27" s="2"/>
      <c r="T27" s="2"/>
      <c r="U27" s="2"/>
      <c r="V27" s="2"/>
      <c r="W27" s="2"/>
      <c r="X27" s="2"/>
    </row>
    <row r="28" spans="1:24" ht="18.75" customHeight="1" x14ac:dyDescent="0.15">
      <c r="A28" s="170"/>
      <c r="B28" s="47"/>
      <c r="C28" s="47" t="s">
        <v>38</v>
      </c>
      <c r="D28" s="48">
        <v>10</v>
      </c>
      <c r="E28" s="49" t="s">
        <v>47</v>
      </c>
      <c r="F28" s="49">
        <f>ROUNDUP(D28*0.75,2)</f>
        <v>7.5</v>
      </c>
      <c r="G28" s="50">
        <f>ROUNDUP((K4*D28)+(K5*D28*0.75)+(K6*(D28*2)),0)</f>
        <v>0</v>
      </c>
      <c r="H28" s="50">
        <f>G28+(G28*2/100)</f>
        <v>0</v>
      </c>
      <c r="I28" s="177"/>
      <c r="J28" s="177"/>
      <c r="K28" s="51" t="s">
        <v>122</v>
      </c>
      <c r="L28" s="52">
        <f>ROUNDUP((K4*M28)+(K5*M28*0.75)+(K6*(M28*2)),2)</f>
        <v>0</v>
      </c>
      <c r="M28" s="48">
        <v>4</v>
      </c>
      <c r="N28" s="53">
        <f>ROUNDUP(M28*0.75,2)</f>
        <v>3</v>
      </c>
      <c r="O28" s="54"/>
      <c r="P28" s="84" t="s">
        <v>123</v>
      </c>
      <c r="R28" s="2"/>
      <c r="S28" s="2"/>
      <c r="T28" s="2"/>
      <c r="U28" s="2"/>
      <c r="V28" s="2"/>
      <c r="W28" s="2"/>
      <c r="X28" s="2"/>
    </row>
    <row r="29" spans="1:24" ht="18.75" customHeight="1" x14ac:dyDescent="0.15">
      <c r="A29" s="170"/>
      <c r="B29" s="47"/>
      <c r="C29" s="47" t="s">
        <v>66</v>
      </c>
      <c r="D29" s="48">
        <v>5</v>
      </c>
      <c r="E29" s="49" t="s">
        <v>47</v>
      </c>
      <c r="F29" s="49">
        <f>ROUNDUP(D29*0.75,2)</f>
        <v>3.75</v>
      </c>
      <c r="G29" s="50">
        <f>ROUNDUP((K4*D29)+(K5*D29*0.75)+(K6*(D29*2)),0)</f>
        <v>0</v>
      </c>
      <c r="H29" s="50">
        <f>G29+(G29*3/100)</f>
        <v>0</v>
      </c>
      <c r="I29" s="177"/>
      <c r="J29" s="177"/>
      <c r="K29" s="51"/>
      <c r="L29" s="52"/>
      <c r="M29" s="48"/>
      <c r="N29" s="53"/>
      <c r="O29" s="54"/>
      <c r="P29" s="84"/>
      <c r="R29" s="2"/>
      <c r="S29" s="2"/>
      <c r="T29" s="2"/>
      <c r="U29" s="2"/>
      <c r="V29" s="2"/>
      <c r="W29" s="2"/>
      <c r="X29" s="2"/>
    </row>
    <row r="30" spans="1:24" ht="18.75" customHeight="1" x14ac:dyDescent="0.15">
      <c r="A30" s="170"/>
      <c r="B30" s="47"/>
      <c r="C30" s="47"/>
      <c r="D30" s="48"/>
      <c r="E30" s="49"/>
      <c r="F30" s="49"/>
      <c r="G30" s="50"/>
      <c r="H30" s="50"/>
      <c r="I30" s="177"/>
      <c r="J30" s="177"/>
      <c r="K30" s="51"/>
      <c r="L30" s="52"/>
      <c r="M30" s="48"/>
      <c r="N30" s="53"/>
      <c r="O30" s="54"/>
      <c r="P30" s="84"/>
      <c r="R30" s="2"/>
      <c r="S30" s="2"/>
      <c r="T30" s="2"/>
      <c r="U30" s="2"/>
      <c r="V30" s="2"/>
      <c r="W30" s="2"/>
      <c r="X30" s="2"/>
    </row>
    <row r="31" spans="1:24" ht="18.75" customHeight="1" x14ac:dyDescent="0.15">
      <c r="A31" s="170"/>
      <c r="B31" s="56"/>
      <c r="C31" s="56"/>
      <c r="D31" s="57"/>
      <c r="E31" s="58"/>
      <c r="F31" s="58"/>
      <c r="G31" s="59"/>
      <c r="H31" s="59"/>
      <c r="I31" s="185"/>
      <c r="J31" s="185"/>
      <c r="K31" s="60"/>
      <c r="L31" s="61"/>
      <c r="M31" s="57"/>
      <c r="N31" s="62"/>
      <c r="O31" s="63"/>
      <c r="P31" s="85"/>
      <c r="R31" s="2"/>
      <c r="S31" s="2"/>
      <c r="T31" s="2"/>
      <c r="U31" s="2"/>
      <c r="V31" s="2"/>
      <c r="W31" s="2"/>
      <c r="X31" s="2"/>
    </row>
    <row r="32" spans="1:24" ht="18.75" customHeight="1" x14ac:dyDescent="0.15">
      <c r="A32" s="170"/>
      <c r="B32" s="47" t="s">
        <v>124</v>
      </c>
      <c r="C32" s="47" t="s">
        <v>125</v>
      </c>
      <c r="D32" s="48">
        <v>5</v>
      </c>
      <c r="E32" s="49" t="s">
        <v>47</v>
      </c>
      <c r="F32" s="49">
        <f>ROUNDUP(D32*0.75,2)</f>
        <v>3.75</v>
      </c>
      <c r="G32" s="50">
        <f>ROUNDUP((K4*D32)+(K5*D32*0.75)+(K6*(D32*2)),0)</f>
        <v>0</v>
      </c>
      <c r="H32" s="50">
        <f>G32</f>
        <v>0</v>
      </c>
      <c r="I32" s="175" t="s">
        <v>93</v>
      </c>
      <c r="J32" s="176"/>
      <c r="K32" s="51" t="s">
        <v>70</v>
      </c>
      <c r="L32" s="52">
        <f>ROUNDUP((K4*M32)+(K5*M32*0.75)+(K6*(M32*2)),2)</f>
        <v>0</v>
      </c>
      <c r="M32" s="48">
        <v>100</v>
      </c>
      <c r="N32" s="53">
        <f>ROUNDUP(M32*0.75,2)</f>
        <v>75</v>
      </c>
      <c r="O32" s="54" t="s">
        <v>126</v>
      </c>
      <c r="P32" s="84"/>
      <c r="R32" s="2"/>
      <c r="S32" s="2"/>
      <c r="T32" s="2"/>
      <c r="U32" s="2"/>
      <c r="V32" s="2"/>
      <c r="W32" s="2"/>
      <c r="X32" s="2"/>
    </row>
    <row r="33" spans="1:24" ht="18.75" customHeight="1" x14ac:dyDescent="0.15">
      <c r="A33" s="170"/>
      <c r="B33" s="47"/>
      <c r="C33" s="47" t="s">
        <v>127</v>
      </c>
      <c r="D33" s="48">
        <v>3</v>
      </c>
      <c r="E33" s="49" t="s">
        <v>47</v>
      </c>
      <c r="F33" s="49">
        <f>ROUNDUP(D33*0.75,2)</f>
        <v>2.25</v>
      </c>
      <c r="G33" s="50">
        <f>ROUNDUP((K4*D33)+(K5*D33*0.75)+(K6*(D33*2)),0)</f>
        <v>0</v>
      </c>
      <c r="H33" s="50">
        <f>G33+(G33*40/100)</f>
        <v>0</v>
      </c>
      <c r="I33" s="177"/>
      <c r="J33" s="177"/>
      <c r="K33" s="51" t="s">
        <v>53</v>
      </c>
      <c r="L33" s="52">
        <f>ROUNDUP((K4*M33)+(K5*M33*0.75)+(K6*(M33*2)),2)</f>
        <v>0</v>
      </c>
      <c r="M33" s="48">
        <v>0.1</v>
      </c>
      <c r="N33" s="53">
        <f>ROUNDUP(M33*0.75,2)</f>
        <v>0.08</v>
      </c>
      <c r="O33" s="54"/>
      <c r="P33" s="84"/>
      <c r="R33" s="2"/>
      <c r="S33" s="2"/>
      <c r="T33" s="2"/>
      <c r="U33" s="2"/>
      <c r="V33" s="2"/>
      <c r="W33" s="2"/>
      <c r="X33" s="2"/>
    </row>
    <row r="34" spans="1:24" ht="18.75" customHeight="1" x14ac:dyDescent="0.15">
      <c r="A34" s="170"/>
      <c r="B34" s="47"/>
      <c r="C34" s="47"/>
      <c r="D34" s="48"/>
      <c r="E34" s="49"/>
      <c r="F34" s="49"/>
      <c r="G34" s="50"/>
      <c r="H34" s="50"/>
      <c r="I34" s="177"/>
      <c r="J34" s="177"/>
      <c r="K34" s="51" t="s">
        <v>71</v>
      </c>
      <c r="L34" s="52">
        <f>ROUNDUP((K4*M34)+(K5*M34*0.75)+(K6*(M34*2)),2)</f>
        <v>0</v>
      </c>
      <c r="M34" s="48">
        <v>0.5</v>
      </c>
      <c r="N34" s="53">
        <f>ROUNDUP(M34*0.75,2)</f>
        <v>0.38</v>
      </c>
      <c r="O34" s="54"/>
      <c r="P34" s="84" t="s">
        <v>60</v>
      </c>
      <c r="R34" s="2"/>
      <c r="S34" s="2"/>
      <c r="T34" s="2"/>
      <c r="U34" s="2"/>
      <c r="V34" s="2"/>
      <c r="W34" s="2"/>
      <c r="X34" s="2"/>
    </row>
    <row r="35" spans="1:24" ht="18.75" customHeight="1" x14ac:dyDescent="0.15">
      <c r="A35" s="170"/>
      <c r="B35" s="47"/>
      <c r="C35" s="47"/>
      <c r="D35" s="48"/>
      <c r="E35" s="49"/>
      <c r="F35" s="49"/>
      <c r="G35" s="50"/>
      <c r="H35" s="50"/>
      <c r="I35" s="177"/>
      <c r="J35" s="177"/>
      <c r="K35" s="51"/>
      <c r="L35" s="52"/>
      <c r="M35" s="48"/>
      <c r="N35" s="53"/>
      <c r="O35" s="54"/>
      <c r="P35" s="84"/>
      <c r="R35" s="2"/>
      <c r="S35" s="2"/>
      <c r="T35" s="2"/>
      <c r="U35" s="2"/>
      <c r="V35" s="2"/>
      <c r="W35" s="2"/>
      <c r="X35" s="2"/>
    </row>
    <row r="36" spans="1:24" ht="18.75" customHeight="1" thickBot="1" x14ac:dyDescent="0.2">
      <c r="A36" s="171"/>
      <c r="B36" s="75"/>
      <c r="C36" s="75"/>
      <c r="D36" s="76"/>
      <c r="E36" s="77"/>
      <c r="F36" s="77"/>
      <c r="G36" s="78"/>
      <c r="H36" s="78"/>
      <c r="I36" s="178"/>
      <c r="J36" s="178"/>
      <c r="K36" s="79"/>
      <c r="L36" s="80"/>
      <c r="M36" s="76"/>
      <c r="N36" s="81"/>
      <c r="O36" s="82"/>
      <c r="P36" s="86"/>
      <c r="R36" s="2"/>
      <c r="S36" s="2"/>
      <c r="T36" s="2"/>
      <c r="U36" s="2"/>
      <c r="V36" s="2"/>
      <c r="W36" s="2"/>
      <c r="X36" s="2"/>
    </row>
    <row r="37" spans="1:24" ht="18.75" customHeight="1" x14ac:dyDescent="0.15">
      <c r="R37" s="2"/>
      <c r="S37" s="2"/>
      <c r="T37" s="2"/>
      <c r="U37" s="2"/>
      <c r="V37" s="2"/>
      <c r="W37" s="2"/>
      <c r="X37" s="2"/>
    </row>
    <row r="38" spans="1:24" ht="18.75" customHeight="1" x14ac:dyDescent="0.15">
      <c r="R38" s="2"/>
      <c r="S38" s="2"/>
      <c r="T38" s="2"/>
      <c r="U38" s="2"/>
      <c r="V38" s="2"/>
      <c r="W38" s="2"/>
      <c r="X38" s="2"/>
    </row>
    <row r="39" spans="1:24" ht="18.75" customHeight="1" x14ac:dyDescent="0.15">
      <c r="R39" s="2"/>
      <c r="S39" s="2"/>
      <c r="T39" s="2"/>
      <c r="U39" s="2"/>
      <c r="V39" s="2"/>
      <c r="W39" s="2"/>
      <c r="X39" s="2"/>
    </row>
    <row r="40" spans="1:24" ht="18.75" customHeight="1" x14ac:dyDescent="0.15">
      <c r="S40" s="145"/>
      <c r="T40" s="145"/>
      <c r="U40" s="145"/>
      <c r="V40" s="146"/>
      <c r="W40" s="146"/>
      <c r="X40" s="146"/>
    </row>
  </sheetData>
  <mergeCells count="16">
    <mergeCell ref="A1:B1"/>
    <mergeCell ref="C1:K1"/>
    <mergeCell ref="K2:M2"/>
    <mergeCell ref="R5:V5"/>
    <mergeCell ref="O6:P6"/>
    <mergeCell ref="R6:T7"/>
    <mergeCell ref="A7:E7"/>
    <mergeCell ref="O7:P7"/>
    <mergeCell ref="A9:A36"/>
    <mergeCell ref="I32:J36"/>
    <mergeCell ref="R9:R24"/>
    <mergeCell ref="I8:J8"/>
    <mergeCell ref="K8:L8"/>
    <mergeCell ref="I9:J11"/>
    <mergeCell ref="I12:J25"/>
    <mergeCell ref="I26:J31"/>
  </mergeCells>
  <phoneticPr fontId="3"/>
  <printOptions horizontalCentered="1" verticalCentered="1"/>
  <pageMargins left="0.39370078740157483" right="0.39370078740157483" top="0.39370078740157483" bottom="0.39370078740157483" header="0" footer="0"/>
  <pageSetup paperSize="12" scale="4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108"/>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190</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6"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191</v>
      </c>
      <c r="C9" s="39" t="s">
        <v>87</v>
      </c>
      <c r="D9" s="40">
        <v>30</v>
      </c>
      <c r="E9" s="41" t="s">
        <v>47</v>
      </c>
      <c r="F9" s="41">
        <f t="shared" ref="F9:F14" si="0">ROUNDUP(D9*0.75,2)</f>
        <v>22.5</v>
      </c>
      <c r="G9" s="42">
        <f>ROUNDUP((K4*D9)+(K5*D9*0.75)+(K6*(D9*2)),0)</f>
        <v>0</v>
      </c>
      <c r="H9" s="42">
        <f>G9</f>
        <v>0</v>
      </c>
      <c r="I9" s="183" t="s">
        <v>192</v>
      </c>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t="s">
        <v>88</v>
      </c>
      <c r="D10" s="48">
        <v>30</v>
      </c>
      <c r="E10" s="49" t="s">
        <v>47</v>
      </c>
      <c r="F10" s="49">
        <f t="shared" si="0"/>
        <v>22.5</v>
      </c>
      <c r="G10" s="50">
        <f>ROUNDUP((K4*D10)+(K5*D10*0.75)+(K6*(D10*2)),0)</f>
        <v>0</v>
      </c>
      <c r="H10" s="50">
        <f>G10+(G10*6/100)</f>
        <v>0</v>
      </c>
      <c r="I10" s="177"/>
      <c r="J10" s="177"/>
      <c r="K10" s="51" t="s">
        <v>43</v>
      </c>
      <c r="L10" s="52">
        <f>ROUNDUP((K4*M10)+(K5*M10*0.75)+(K6*(M10*2)),2)</f>
        <v>0</v>
      </c>
      <c r="M10" s="48">
        <v>1</v>
      </c>
      <c r="N10" s="53">
        <f>ROUNDUP(M10*0.75,2)</f>
        <v>0.75</v>
      </c>
      <c r="O10" s="54"/>
      <c r="P10" s="84"/>
      <c r="R10" s="204"/>
      <c r="S10" s="157" t="s">
        <v>258</v>
      </c>
      <c r="T10" s="103" t="s">
        <v>87</v>
      </c>
      <c r="U10" s="131"/>
      <c r="V10" s="131">
        <v>15</v>
      </c>
      <c r="W10" s="131">
        <v>10</v>
      </c>
      <c r="X10" s="163"/>
    </row>
    <row r="11" spans="1:24" ht="18.75" customHeight="1" x14ac:dyDescent="0.15">
      <c r="A11" s="170"/>
      <c r="B11" s="47"/>
      <c r="C11" s="47" t="s">
        <v>94</v>
      </c>
      <c r="D11" s="48">
        <v>40</v>
      </c>
      <c r="E11" s="49" t="s">
        <v>47</v>
      </c>
      <c r="F11" s="49">
        <f t="shared" si="0"/>
        <v>30</v>
      </c>
      <c r="G11" s="50">
        <f>ROUNDUP((K4*D11)+(K5*D11*0.75)+(K6*(D11*2)),0)</f>
        <v>0</v>
      </c>
      <c r="H11" s="50">
        <f>G11+(G11*10/100)</f>
        <v>0</v>
      </c>
      <c r="I11" s="177"/>
      <c r="J11" s="177"/>
      <c r="K11" s="51" t="s">
        <v>57</v>
      </c>
      <c r="L11" s="52">
        <f>ROUNDUP((K4*M11)+(K5*M11*0.75)+(K6*(M11*2)),2)</f>
        <v>0</v>
      </c>
      <c r="M11" s="48">
        <v>40</v>
      </c>
      <c r="N11" s="53">
        <f>ROUNDUP(M11*0.75,2)</f>
        <v>30</v>
      </c>
      <c r="O11" s="54"/>
      <c r="P11" s="84"/>
      <c r="R11" s="204"/>
      <c r="S11" s="164"/>
      <c r="T11" s="124" t="s">
        <v>88</v>
      </c>
      <c r="U11" s="124"/>
      <c r="V11" s="125">
        <v>30</v>
      </c>
      <c r="W11" s="125">
        <v>25</v>
      </c>
      <c r="X11" s="126">
        <v>20</v>
      </c>
    </row>
    <row r="12" spans="1:24" ht="18.75" customHeight="1" x14ac:dyDescent="0.15">
      <c r="A12" s="170"/>
      <c r="B12" s="47"/>
      <c r="C12" s="47" t="s">
        <v>66</v>
      </c>
      <c r="D12" s="48">
        <v>10</v>
      </c>
      <c r="E12" s="49" t="s">
        <v>47</v>
      </c>
      <c r="F12" s="49">
        <f t="shared" si="0"/>
        <v>7.5</v>
      </c>
      <c r="G12" s="50">
        <f>ROUNDUP((K4*D12)+(K5*D12*0.75)+(K6*(D12*2)),0)</f>
        <v>0</v>
      </c>
      <c r="H12" s="50">
        <f>G12+(G12*3/100)</f>
        <v>0</v>
      </c>
      <c r="I12" s="177"/>
      <c r="J12" s="177"/>
      <c r="K12" s="51"/>
      <c r="L12" s="52"/>
      <c r="M12" s="48"/>
      <c r="N12" s="53"/>
      <c r="O12" s="54"/>
      <c r="P12" s="84"/>
      <c r="R12" s="204"/>
      <c r="S12" s="164"/>
      <c r="T12" s="124" t="s">
        <v>94</v>
      </c>
      <c r="U12" s="124"/>
      <c r="V12" s="125">
        <v>30</v>
      </c>
      <c r="W12" s="125">
        <v>20</v>
      </c>
      <c r="X12" s="126">
        <v>10</v>
      </c>
    </row>
    <row r="13" spans="1:24" ht="18.75" customHeight="1" x14ac:dyDescent="0.15">
      <c r="A13" s="170"/>
      <c r="B13" s="47"/>
      <c r="C13" s="47" t="s">
        <v>193</v>
      </c>
      <c r="D13" s="48">
        <v>9</v>
      </c>
      <c r="E13" s="49" t="s">
        <v>47</v>
      </c>
      <c r="F13" s="49">
        <f t="shared" si="0"/>
        <v>6.75</v>
      </c>
      <c r="G13" s="50">
        <f>ROUNDUP((K4*D13)+(K5*D13*0.75)+(K6*(D13*2)),0)</f>
        <v>0</v>
      </c>
      <c r="H13" s="50">
        <f>G13</f>
        <v>0</v>
      </c>
      <c r="I13" s="177"/>
      <c r="J13" s="177"/>
      <c r="K13" s="51"/>
      <c r="L13" s="52"/>
      <c r="M13" s="48"/>
      <c r="N13" s="53"/>
      <c r="O13" s="54" t="s">
        <v>142</v>
      </c>
      <c r="P13" s="84"/>
      <c r="R13" s="204"/>
      <c r="S13" s="164"/>
      <c r="T13" s="124" t="s">
        <v>66</v>
      </c>
      <c r="U13" s="124"/>
      <c r="V13" s="125">
        <v>10</v>
      </c>
      <c r="W13" s="125">
        <v>10</v>
      </c>
      <c r="X13" s="126">
        <v>10</v>
      </c>
    </row>
    <row r="14" spans="1:24" ht="18.75" customHeight="1" x14ac:dyDescent="0.15">
      <c r="A14" s="170"/>
      <c r="B14" s="47"/>
      <c r="C14" s="47" t="s">
        <v>76</v>
      </c>
      <c r="D14" s="48">
        <v>30</v>
      </c>
      <c r="E14" s="49" t="s">
        <v>78</v>
      </c>
      <c r="F14" s="49">
        <f t="shared" si="0"/>
        <v>22.5</v>
      </c>
      <c r="G14" s="50">
        <f>ROUNDUP((K4*D14)+(K5*D14*0.75)+(K6*(D14*2)),0)</f>
        <v>0</v>
      </c>
      <c r="H14" s="50">
        <f>G14</f>
        <v>0</v>
      </c>
      <c r="I14" s="177"/>
      <c r="J14" s="177"/>
      <c r="K14" s="51"/>
      <c r="L14" s="52"/>
      <c r="M14" s="48"/>
      <c r="N14" s="53"/>
      <c r="O14" s="54" t="s">
        <v>77</v>
      </c>
      <c r="P14" s="84"/>
      <c r="R14" s="204"/>
      <c r="S14" s="161"/>
      <c r="T14" s="124" t="s">
        <v>76</v>
      </c>
      <c r="U14" s="124"/>
      <c r="V14" s="125">
        <v>25</v>
      </c>
      <c r="W14" s="125">
        <v>15</v>
      </c>
      <c r="X14" s="126">
        <v>10</v>
      </c>
    </row>
    <row r="15" spans="1:24" ht="18.75" customHeight="1" x14ac:dyDescent="0.15">
      <c r="A15" s="170"/>
      <c r="B15" s="47"/>
      <c r="C15" s="47"/>
      <c r="D15" s="48"/>
      <c r="E15" s="49"/>
      <c r="F15" s="49"/>
      <c r="G15" s="50"/>
      <c r="H15" s="50"/>
      <c r="I15" s="177"/>
      <c r="J15" s="177"/>
      <c r="K15" s="51"/>
      <c r="L15" s="52"/>
      <c r="M15" s="48"/>
      <c r="N15" s="53"/>
      <c r="O15" s="54"/>
      <c r="P15" s="84"/>
      <c r="R15" s="204"/>
      <c r="S15" s="123"/>
      <c r="T15" s="134"/>
      <c r="U15" s="124" t="s">
        <v>245</v>
      </c>
      <c r="V15" s="125" t="s">
        <v>246</v>
      </c>
      <c r="W15" s="125" t="s">
        <v>246</v>
      </c>
      <c r="X15" s="126"/>
    </row>
    <row r="16" spans="1:24" ht="18.75" customHeight="1" x14ac:dyDescent="0.15">
      <c r="A16" s="170"/>
      <c r="B16" s="56"/>
      <c r="C16" s="56"/>
      <c r="D16" s="57"/>
      <c r="E16" s="58"/>
      <c r="F16" s="58"/>
      <c r="G16" s="59"/>
      <c r="H16" s="59"/>
      <c r="I16" s="185"/>
      <c r="J16" s="185"/>
      <c r="K16" s="60"/>
      <c r="L16" s="61"/>
      <c r="M16" s="57"/>
      <c r="N16" s="62"/>
      <c r="O16" s="63"/>
      <c r="P16" s="85"/>
      <c r="R16" s="204"/>
      <c r="S16" s="158"/>
      <c r="T16" s="138"/>
      <c r="U16" s="121" t="s">
        <v>274</v>
      </c>
      <c r="V16" s="155" t="s">
        <v>247</v>
      </c>
      <c r="W16" s="155" t="s">
        <v>247</v>
      </c>
      <c r="X16" s="156"/>
    </row>
    <row r="17" spans="1:24" ht="18.75" customHeight="1" x14ac:dyDescent="0.15">
      <c r="A17" s="170"/>
      <c r="B17" s="47" t="s">
        <v>194</v>
      </c>
      <c r="C17" s="47" t="s">
        <v>108</v>
      </c>
      <c r="D17" s="48">
        <v>30</v>
      </c>
      <c r="E17" s="49" t="s">
        <v>47</v>
      </c>
      <c r="F17" s="49">
        <f>ROUNDUP(D17*0.75,2)</f>
        <v>22.5</v>
      </c>
      <c r="G17" s="50">
        <f>ROUNDUP((K4*D17)+(K5*D17*0.75)+(K6*(D17*2)),0)</f>
        <v>0</v>
      </c>
      <c r="H17" s="50">
        <f>G17+(G17*10/100)</f>
        <v>0</v>
      </c>
      <c r="I17" s="175" t="s">
        <v>195</v>
      </c>
      <c r="J17" s="176"/>
      <c r="K17" s="51" t="s">
        <v>52</v>
      </c>
      <c r="L17" s="52">
        <f>ROUNDUP((K4*M17)+(K5*M17*0.75)+(K6*(M17*2)),2)</f>
        <v>0</v>
      </c>
      <c r="M17" s="48">
        <v>0.3</v>
      </c>
      <c r="N17" s="53">
        <f>ROUNDUP(M17*0.75,2)</f>
        <v>0.23</v>
      </c>
      <c r="O17" s="54"/>
      <c r="P17" s="84"/>
      <c r="R17" s="204"/>
      <c r="S17" s="136" t="s">
        <v>259</v>
      </c>
      <c r="T17" s="134" t="s">
        <v>108</v>
      </c>
      <c r="U17" s="134"/>
      <c r="V17" s="135">
        <v>30</v>
      </c>
      <c r="W17" s="135">
        <v>20</v>
      </c>
      <c r="X17" s="128">
        <v>20</v>
      </c>
    </row>
    <row r="18" spans="1:24" ht="18.75" customHeight="1" x14ac:dyDescent="0.15">
      <c r="A18" s="170"/>
      <c r="B18" s="47"/>
      <c r="C18" s="47" t="s">
        <v>147</v>
      </c>
      <c r="D18" s="48">
        <v>5</v>
      </c>
      <c r="E18" s="49" t="s">
        <v>47</v>
      </c>
      <c r="F18" s="49">
        <f>ROUNDUP(D18*0.75,2)</f>
        <v>3.75</v>
      </c>
      <c r="G18" s="50">
        <f>ROUNDUP((K4*D18)+(K5*D18*0.75)+(K6*(D18*2)),0)</f>
        <v>0</v>
      </c>
      <c r="H18" s="50">
        <f>G18</f>
        <v>0</v>
      </c>
      <c r="I18" s="177"/>
      <c r="J18" s="177"/>
      <c r="K18" s="51" t="s">
        <v>53</v>
      </c>
      <c r="L18" s="52">
        <f>ROUNDUP((K4*M18)+(K5*M18*0.75)+(K6*(M18*2)),2)</f>
        <v>0</v>
      </c>
      <c r="M18" s="48">
        <v>0.1</v>
      </c>
      <c r="N18" s="53">
        <f>ROUNDUP(M18*0.75,2)</f>
        <v>0.08</v>
      </c>
      <c r="O18" s="54" t="s">
        <v>46</v>
      </c>
      <c r="P18" s="84"/>
      <c r="R18" s="204"/>
      <c r="S18" s="136"/>
      <c r="T18" s="134"/>
      <c r="U18" s="134"/>
      <c r="V18" s="135"/>
      <c r="W18" s="135"/>
      <c r="X18" s="128"/>
    </row>
    <row r="19" spans="1:24" ht="18.75" customHeight="1" x14ac:dyDescent="0.15">
      <c r="A19" s="170"/>
      <c r="B19" s="47"/>
      <c r="C19" s="47" t="s">
        <v>135</v>
      </c>
      <c r="D19" s="48">
        <v>3</v>
      </c>
      <c r="E19" s="49" t="s">
        <v>47</v>
      </c>
      <c r="F19" s="49">
        <f>ROUNDUP(D19*0.75,2)</f>
        <v>2.25</v>
      </c>
      <c r="G19" s="50">
        <f>ROUNDUP((K4*D19)+(K5*D19*0.75)+(K6*(D19*2)),0)</f>
        <v>0</v>
      </c>
      <c r="H19" s="50">
        <f>G19</f>
        <v>0</v>
      </c>
      <c r="I19" s="177"/>
      <c r="J19" s="177"/>
      <c r="K19" s="51" t="s">
        <v>71</v>
      </c>
      <c r="L19" s="52">
        <f>ROUNDUP((K4*M19)+(K5*M19*0.75)+(K6*(M19*2)),2)</f>
        <v>0</v>
      </c>
      <c r="M19" s="48">
        <v>0.5</v>
      </c>
      <c r="N19" s="53">
        <f>ROUNDUP(M19*0.75,2)</f>
        <v>0.38</v>
      </c>
      <c r="O19" s="54" t="s">
        <v>46</v>
      </c>
      <c r="P19" s="84" t="s">
        <v>60</v>
      </c>
      <c r="R19" s="204"/>
      <c r="S19" s="136"/>
      <c r="T19" s="134"/>
      <c r="U19" s="134"/>
      <c r="V19" s="135"/>
      <c r="W19" s="135"/>
      <c r="X19" s="128"/>
    </row>
    <row r="20" spans="1:24" ht="18.75" customHeight="1" x14ac:dyDescent="0.15">
      <c r="A20" s="170"/>
      <c r="B20" s="47"/>
      <c r="C20" s="47"/>
      <c r="D20" s="48"/>
      <c r="E20" s="49"/>
      <c r="F20" s="49"/>
      <c r="G20" s="50"/>
      <c r="H20" s="50"/>
      <c r="I20" s="177"/>
      <c r="J20" s="177"/>
      <c r="K20" s="51" t="s">
        <v>122</v>
      </c>
      <c r="L20" s="52">
        <f>ROUNDUP((K4*M20)+(K5*M20*0.75)+(K6*(M20*2)),2)</f>
        <v>0</v>
      </c>
      <c r="M20" s="48">
        <v>3</v>
      </c>
      <c r="N20" s="53">
        <f>ROUNDUP(M20*0.75,2)</f>
        <v>2.25</v>
      </c>
      <c r="O20" s="54"/>
      <c r="P20" s="84" t="s">
        <v>123</v>
      </c>
      <c r="R20" s="204"/>
      <c r="S20" s="137"/>
      <c r="T20" s="138"/>
      <c r="U20" s="138"/>
      <c r="V20" s="139"/>
      <c r="W20" s="139"/>
      <c r="X20" s="140"/>
    </row>
    <row r="21" spans="1:24" ht="18.75" customHeight="1" thickBot="1" x14ac:dyDescent="0.2">
      <c r="A21" s="170"/>
      <c r="B21" s="47"/>
      <c r="C21" s="47"/>
      <c r="D21" s="48"/>
      <c r="E21" s="49"/>
      <c r="F21" s="49"/>
      <c r="G21" s="50"/>
      <c r="H21" s="50"/>
      <c r="I21" s="177"/>
      <c r="J21" s="177"/>
      <c r="K21" s="51"/>
      <c r="L21" s="52"/>
      <c r="M21" s="48"/>
      <c r="N21" s="53"/>
      <c r="O21" s="54"/>
      <c r="P21" s="84"/>
      <c r="R21" s="205"/>
      <c r="S21" s="141" t="s">
        <v>132</v>
      </c>
      <c r="T21" s="142" t="s">
        <v>133</v>
      </c>
      <c r="U21" s="142"/>
      <c r="V21" s="143">
        <v>0</v>
      </c>
      <c r="W21" s="143">
        <v>0</v>
      </c>
      <c r="X21" s="144">
        <v>0</v>
      </c>
    </row>
    <row r="22" spans="1:24" ht="18.75" customHeight="1" x14ac:dyDescent="0.15">
      <c r="A22" s="170"/>
      <c r="B22" s="56"/>
      <c r="C22" s="56"/>
      <c r="D22" s="57"/>
      <c r="E22" s="58"/>
      <c r="F22" s="58"/>
      <c r="G22" s="59"/>
      <c r="H22" s="59"/>
      <c r="I22" s="185"/>
      <c r="J22" s="185"/>
      <c r="K22" s="60"/>
      <c r="L22" s="61"/>
      <c r="M22" s="57"/>
      <c r="N22" s="62"/>
      <c r="O22" s="63"/>
      <c r="P22" s="85"/>
      <c r="R22" s="2"/>
      <c r="S22" s="2"/>
      <c r="T22" s="2"/>
      <c r="U22" s="2"/>
      <c r="V22" s="2"/>
      <c r="W22" s="2"/>
      <c r="X22" s="2"/>
    </row>
    <row r="23" spans="1:24" ht="18.75" customHeight="1" x14ac:dyDescent="0.15">
      <c r="A23" s="170"/>
      <c r="B23" s="47" t="s">
        <v>132</v>
      </c>
      <c r="C23" s="47" t="s">
        <v>133</v>
      </c>
      <c r="D23" s="55">
        <v>0.16666666666666666</v>
      </c>
      <c r="E23" s="49" t="s">
        <v>51</v>
      </c>
      <c r="F23" s="49">
        <f>ROUNDUP(D23*0.75,2)</f>
        <v>0.13</v>
      </c>
      <c r="G23" s="50">
        <f>ROUNDUP((K4*D23)+(K5*D23*0.75)+(K6*(D23*2)),0)</f>
        <v>0</v>
      </c>
      <c r="H23" s="50">
        <f>G23</f>
        <v>0</v>
      </c>
      <c r="I23" s="175" t="s">
        <v>73</v>
      </c>
      <c r="J23" s="176"/>
      <c r="K23" s="51"/>
      <c r="L23" s="52"/>
      <c r="M23" s="48"/>
      <c r="N23" s="53"/>
      <c r="O23" s="54"/>
      <c r="P23" s="84"/>
      <c r="R23" s="2"/>
      <c r="S23" s="2"/>
      <c r="T23" s="2"/>
      <c r="U23" s="2"/>
      <c r="V23" s="2"/>
      <c r="W23" s="2"/>
      <c r="X23" s="2"/>
    </row>
    <row r="24" spans="1:24" ht="18.75" customHeight="1" x14ac:dyDescent="0.15">
      <c r="A24" s="170"/>
      <c r="B24" s="47"/>
      <c r="C24" s="47"/>
      <c r="D24" s="48"/>
      <c r="E24" s="49"/>
      <c r="F24" s="49"/>
      <c r="G24" s="50"/>
      <c r="H24" s="50"/>
      <c r="I24" s="177"/>
      <c r="J24" s="177"/>
      <c r="K24" s="51"/>
      <c r="L24" s="52"/>
      <c r="M24" s="48"/>
      <c r="N24" s="53"/>
      <c r="O24" s="54"/>
      <c r="P24" s="84"/>
      <c r="R24" s="2"/>
      <c r="S24" s="2"/>
      <c r="T24" s="2"/>
      <c r="U24" s="2"/>
      <c r="V24" s="2"/>
      <c r="W24" s="2"/>
      <c r="X24" s="2"/>
    </row>
    <row r="25" spans="1:24" ht="18.75" customHeight="1" thickBot="1" x14ac:dyDescent="0.2">
      <c r="A25" s="171"/>
      <c r="B25" s="75"/>
      <c r="C25" s="75"/>
      <c r="D25" s="76"/>
      <c r="E25" s="77"/>
      <c r="F25" s="77"/>
      <c r="G25" s="78"/>
      <c r="H25" s="78"/>
      <c r="I25" s="178"/>
      <c r="J25" s="178"/>
      <c r="K25" s="79"/>
      <c r="L25" s="80"/>
      <c r="M25" s="76"/>
      <c r="N25" s="81"/>
      <c r="O25" s="82"/>
      <c r="P25" s="86"/>
      <c r="R25" s="2"/>
      <c r="S25" s="2"/>
      <c r="T25" s="2"/>
      <c r="U25" s="2"/>
      <c r="V25" s="2"/>
      <c r="W25" s="2"/>
      <c r="X25" s="2"/>
    </row>
    <row r="26" spans="1:24" ht="18.75" customHeight="1" x14ac:dyDescent="0.15">
      <c r="R26" s="2"/>
      <c r="S26" s="2"/>
      <c r="T26" s="2"/>
      <c r="U26" s="2"/>
      <c r="V26" s="2"/>
      <c r="W26" s="2"/>
      <c r="X26" s="2"/>
    </row>
    <row r="27" spans="1:24" ht="18.75" customHeight="1" x14ac:dyDescent="0.15">
      <c r="R27" s="2"/>
      <c r="S27" s="2"/>
      <c r="T27" s="2"/>
      <c r="U27" s="2"/>
      <c r="V27" s="2"/>
      <c r="W27" s="2"/>
      <c r="X27" s="2"/>
    </row>
    <row r="28" spans="1:24" ht="18.75" customHeight="1" x14ac:dyDescent="0.15">
      <c r="R28" s="2"/>
      <c r="S28" s="2"/>
      <c r="T28" s="2"/>
      <c r="U28" s="2"/>
      <c r="V28" s="2"/>
      <c r="W28" s="2"/>
      <c r="X28" s="2"/>
    </row>
    <row r="29" spans="1:24" ht="18.75" customHeight="1" x14ac:dyDescent="0.15">
      <c r="R29" s="2"/>
      <c r="S29" s="2"/>
      <c r="T29" s="2"/>
      <c r="U29" s="2"/>
      <c r="V29" s="2"/>
      <c r="W29" s="2"/>
      <c r="X29" s="2"/>
    </row>
    <row r="30" spans="1:24" ht="18.75" customHeight="1" x14ac:dyDescent="0.15">
      <c r="R30" s="2"/>
      <c r="S30" s="2"/>
      <c r="T30" s="2"/>
      <c r="U30" s="2"/>
      <c r="V30" s="2"/>
      <c r="W30" s="2"/>
      <c r="X30" s="2"/>
    </row>
    <row r="31" spans="1:24" ht="18.75" customHeight="1" x14ac:dyDescent="0.15">
      <c r="S31" s="145"/>
      <c r="T31" s="145"/>
      <c r="U31" s="145"/>
      <c r="V31" s="146"/>
      <c r="W31" s="146"/>
      <c r="X31" s="146"/>
    </row>
    <row r="32" spans="1:24" ht="18.75" customHeight="1" x14ac:dyDescent="0.15">
      <c r="S32" s="145"/>
      <c r="T32" s="145"/>
      <c r="U32" s="145"/>
      <c r="V32" s="146"/>
      <c r="W32" s="146"/>
      <c r="X32" s="146"/>
    </row>
    <row r="33" spans="19:24" ht="18.75" customHeight="1" x14ac:dyDescent="0.15">
      <c r="S33" s="145"/>
      <c r="T33" s="145"/>
      <c r="U33" s="145"/>
      <c r="V33" s="146"/>
      <c r="W33" s="146"/>
      <c r="X33" s="146"/>
    </row>
    <row r="34" spans="19:24" ht="18.75" customHeight="1" x14ac:dyDescent="0.15">
      <c r="S34" s="145"/>
      <c r="T34" s="145"/>
      <c r="U34" s="145"/>
      <c r="V34" s="146"/>
      <c r="W34" s="146"/>
      <c r="X34" s="146"/>
    </row>
    <row r="35" spans="19:24" ht="18.75" customHeight="1" x14ac:dyDescent="0.15">
      <c r="S35" s="145"/>
      <c r="T35" s="145"/>
      <c r="U35" s="145"/>
      <c r="V35" s="146"/>
      <c r="W35" s="146"/>
      <c r="X35" s="146"/>
    </row>
    <row r="36" spans="19:24" ht="18.75" customHeight="1" x14ac:dyDescent="0.15">
      <c r="S36" s="145"/>
      <c r="T36" s="145"/>
      <c r="U36" s="145"/>
      <c r="V36" s="146"/>
      <c r="W36" s="146"/>
      <c r="X36" s="146"/>
    </row>
    <row r="37" spans="19:24" ht="18.75" customHeight="1" x14ac:dyDescent="0.15">
      <c r="S37" s="145"/>
      <c r="T37" s="145"/>
      <c r="U37" s="145"/>
      <c r="V37" s="146"/>
      <c r="W37" s="146"/>
      <c r="X37" s="146"/>
    </row>
    <row r="38" spans="19:24" ht="18.75" customHeight="1" x14ac:dyDescent="0.15">
      <c r="S38" s="145"/>
      <c r="T38" s="145"/>
      <c r="U38" s="145"/>
      <c r="V38" s="146"/>
      <c r="W38" s="146"/>
      <c r="X38" s="146"/>
    </row>
    <row r="39" spans="19:24" ht="18.75" customHeight="1" x14ac:dyDescent="0.15">
      <c r="S39" s="145"/>
      <c r="T39" s="145"/>
      <c r="U39" s="145"/>
      <c r="V39" s="146"/>
      <c r="W39" s="146"/>
      <c r="X39" s="146"/>
    </row>
    <row r="40" spans="19:24" ht="18.75" customHeight="1" x14ac:dyDescent="0.15">
      <c r="S40" s="145"/>
      <c r="T40" s="145"/>
      <c r="U40" s="145"/>
      <c r="V40" s="146"/>
      <c r="W40" s="146"/>
      <c r="X40" s="146"/>
    </row>
    <row r="41" spans="19:24" ht="18.75" customHeight="1" x14ac:dyDescent="0.15">
      <c r="S41" s="145"/>
      <c r="T41" s="145"/>
      <c r="U41" s="145"/>
      <c r="V41" s="146"/>
      <c r="W41" s="146"/>
      <c r="X41" s="146"/>
    </row>
    <row r="42" spans="19:24" ht="18.75" customHeight="1" x14ac:dyDescent="0.15">
      <c r="S42" s="145"/>
      <c r="T42" s="145"/>
      <c r="U42" s="145"/>
      <c r="V42" s="146"/>
      <c r="W42" s="146"/>
      <c r="X42" s="146"/>
    </row>
    <row r="43" spans="19:24" ht="18.75" customHeight="1" x14ac:dyDescent="0.15">
      <c r="S43" s="145"/>
      <c r="T43" s="145"/>
      <c r="U43" s="145"/>
      <c r="V43" s="146"/>
      <c r="W43" s="146"/>
      <c r="X43" s="146"/>
    </row>
    <row r="44" spans="19:24" ht="18.75" customHeight="1" x14ac:dyDescent="0.15">
      <c r="S44" s="145"/>
      <c r="T44" s="145"/>
      <c r="U44" s="145"/>
      <c r="V44" s="146"/>
      <c r="W44" s="146"/>
      <c r="X44" s="146"/>
    </row>
    <row r="45" spans="19:24" ht="18.75" customHeight="1" x14ac:dyDescent="0.15">
      <c r="S45" s="145"/>
      <c r="T45" s="145"/>
      <c r="U45" s="145"/>
      <c r="V45" s="146"/>
      <c r="W45" s="146"/>
      <c r="X45" s="146"/>
    </row>
    <row r="46" spans="19:24" ht="18.75" customHeight="1" x14ac:dyDescent="0.15">
      <c r="S46" s="145"/>
      <c r="T46" s="145"/>
      <c r="U46" s="145"/>
      <c r="V46" s="146"/>
      <c r="W46" s="146"/>
      <c r="X46" s="146"/>
    </row>
    <row r="47" spans="19:24" ht="18.75" customHeight="1" x14ac:dyDescent="0.15">
      <c r="S47" s="145"/>
      <c r="T47" s="145"/>
      <c r="U47" s="145"/>
      <c r="V47" s="146"/>
      <c r="W47" s="146"/>
      <c r="X47" s="146"/>
    </row>
    <row r="48" spans="19: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row r="53" spans="19:24" ht="18.75" customHeight="1" x14ac:dyDescent="0.15">
      <c r="S53" s="145"/>
      <c r="T53" s="145"/>
      <c r="U53" s="145"/>
      <c r="V53" s="146"/>
      <c r="W53" s="146"/>
      <c r="X53" s="146"/>
    </row>
    <row r="54" spans="19:24" ht="18.75" customHeight="1" x14ac:dyDescent="0.15">
      <c r="S54" s="145"/>
      <c r="T54" s="145"/>
      <c r="U54" s="145"/>
      <c r="V54" s="146"/>
      <c r="W54" s="146"/>
      <c r="X54" s="146"/>
    </row>
    <row r="55" spans="19:24" ht="18.75" customHeight="1" x14ac:dyDescent="0.15">
      <c r="S55" s="145"/>
      <c r="T55" s="145"/>
      <c r="U55" s="145"/>
      <c r="V55" s="146"/>
      <c r="W55" s="146"/>
      <c r="X55" s="146"/>
    </row>
    <row r="56" spans="19:24" ht="18.75" customHeight="1" x14ac:dyDescent="0.15">
      <c r="S56" s="145"/>
      <c r="T56" s="145"/>
      <c r="U56" s="145"/>
      <c r="V56" s="146"/>
      <c r="W56" s="146"/>
      <c r="X56" s="146"/>
    </row>
    <row r="57" spans="19:24" ht="18.75" customHeight="1" x14ac:dyDescent="0.15">
      <c r="S57" s="145"/>
      <c r="T57" s="145"/>
      <c r="U57" s="145"/>
      <c r="V57" s="146"/>
      <c r="W57" s="146"/>
      <c r="X57" s="146"/>
    </row>
    <row r="58" spans="19:24" ht="18.75" customHeight="1" x14ac:dyDescent="0.15">
      <c r="S58" s="145"/>
      <c r="T58" s="145"/>
      <c r="U58" s="145"/>
      <c r="V58" s="146"/>
      <c r="W58" s="146"/>
      <c r="X58" s="146"/>
    </row>
    <row r="59" spans="19:24" ht="18.75" customHeight="1" x14ac:dyDescent="0.15">
      <c r="S59" s="145"/>
      <c r="T59" s="145"/>
      <c r="U59" s="145"/>
      <c r="V59" s="146"/>
      <c r="W59" s="146"/>
      <c r="X59" s="146"/>
    </row>
    <row r="60" spans="19:24" ht="18.75" customHeight="1" x14ac:dyDescent="0.15">
      <c r="S60" s="145"/>
      <c r="T60" s="145"/>
      <c r="U60" s="145"/>
      <c r="V60" s="146"/>
      <c r="W60" s="146"/>
      <c r="X60" s="146"/>
    </row>
    <row r="61" spans="19:24" ht="18.75" customHeight="1" x14ac:dyDescent="0.15">
      <c r="S61" s="145"/>
      <c r="T61" s="145"/>
      <c r="U61" s="145"/>
      <c r="V61" s="146"/>
      <c r="W61" s="146"/>
      <c r="X61" s="146"/>
    </row>
    <row r="62" spans="19:24" ht="18.75" customHeight="1" x14ac:dyDescent="0.15">
      <c r="S62" s="145"/>
      <c r="T62" s="145"/>
      <c r="U62" s="145"/>
      <c r="V62" s="146"/>
      <c r="W62" s="146"/>
      <c r="X62" s="146"/>
    </row>
    <row r="63" spans="19:24" ht="18.75" customHeight="1" x14ac:dyDescent="0.15">
      <c r="S63" s="145"/>
      <c r="T63" s="145"/>
      <c r="U63" s="145"/>
      <c r="V63" s="146"/>
      <c r="W63" s="146"/>
      <c r="X63" s="146"/>
    </row>
    <row r="64" spans="19:24" ht="18.75" customHeight="1" x14ac:dyDescent="0.15">
      <c r="S64" s="145"/>
      <c r="T64" s="145"/>
      <c r="U64" s="145"/>
      <c r="V64" s="146"/>
      <c r="W64" s="146"/>
      <c r="X64" s="146"/>
    </row>
    <row r="65" spans="19:24" ht="18.75" customHeight="1" x14ac:dyDescent="0.15">
      <c r="S65" s="145"/>
      <c r="T65" s="145"/>
      <c r="U65" s="145"/>
      <c r="V65" s="146"/>
      <c r="W65" s="146"/>
      <c r="X65" s="146"/>
    </row>
    <row r="66" spans="19:24" ht="18.75" customHeight="1" x14ac:dyDescent="0.15">
      <c r="S66" s="145"/>
      <c r="T66" s="145"/>
      <c r="U66" s="145"/>
      <c r="V66" s="146"/>
      <c r="W66" s="146"/>
      <c r="X66" s="146"/>
    </row>
    <row r="67" spans="19:24" ht="18.75" customHeight="1" x14ac:dyDescent="0.15">
      <c r="S67" s="145"/>
      <c r="T67" s="145"/>
      <c r="U67" s="145"/>
      <c r="V67" s="146"/>
      <c r="W67" s="146"/>
      <c r="X67" s="146"/>
    </row>
    <row r="68" spans="19:24" ht="18.75" customHeight="1" x14ac:dyDescent="0.15">
      <c r="S68" s="145"/>
      <c r="T68" s="145"/>
      <c r="U68" s="145"/>
      <c r="V68" s="146"/>
      <c r="W68" s="146"/>
      <c r="X68" s="146"/>
    </row>
    <row r="69" spans="19:24" ht="18.75" customHeight="1" x14ac:dyDescent="0.15">
      <c r="S69" s="145"/>
      <c r="T69" s="145"/>
      <c r="U69" s="145"/>
      <c r="V69" s="146"/>
      <c r="W69" s="146"/>
      <c r="X69" s="146"/>
    </row>
    <row r="70" spans="19:24" ht="18.75" customHeight="1" x14ac:dyDescent="0.15">
      <c r="S70" s="145"/>
      <c r="T70" s="145"/>
      <c r="U70" s="145"/>
      <c r="V70" s="146"/>
      <c r="W70" s="146"/>
      <c r="X70" s="146"/>
    </row>
    <row r="71" spans="19:24" ht="18.75" customHeight="1" x14ac:dyDescent="0.15">
      <c r="S71" s="145"/>
      <c r="T71" s="145"/>
      <c r="U71" s="145"/>
      <c r="V71" s="146"/>
      <c r="W71" s="146"/>
      <c r="X71" s="146"/>
    </row>
    <row r="72" spans="19:24" ht="18.75" customHeight="1" x14ac:dyDescent="0.15">
      <c r="S72" s="145"/>
      <c r="T72" s="145"/>
      <c r="U72" s="145"/>
      <c r="V72" s="146"/>
      <c r="W72" s="146"/>
      <c r="X72" s="146"/>
    </row>
    <row r="73" spans="19:24" ht="18.75" customHeight="1" x14ac:dyDescent="0.15">
      <c r="S73" s="145"/>
      <c r="T73" s="145"/>
      <c r="U73" s="145"/>
      <c r="V73" s="146"/>
      <c r="W73" s="146"/>
      <c r="X73" s="146"/>
    </row>
    <row r="74" spans="19:24" ht="18.75" customHeight="1" x14ac:dyDescent="0.15">
      <c r="S74" s="145"/>
      <c r="T74" s="145"/>
      <c r="U74" s="145"/>
      <c r="V74" s="146"/>
      <c r="W74" s="146"/>
      <c r="X74" s="146"/>
    </row>
    <row r="75" spans="19:24" ht="18.75" customHeight="1" x14ac:dyDescent="0.15">
      <c r="S75" s="145"/>
      <c r="T75" s="145"/>
      <c r="U75" s="145"/>
      <c r="V75" s="146"/>
      <c r="W75" s="146"/>
      <c r="X75" s="146"/>
    </row>
    <row r="76" spans="19:24" ht="18.75" customHeight="1" x14ac:dyDescent="0.15">
      <c r="S76" s="145"/>
      <c r="T76" s="145"/>
      <c r="U76" s="145"/>
      <c r="V76" s="146"/>
      <c r="W76" s="146"/>
      <c r="X76" s="146"/>
    </row>
    <row r="77" spans="19:24" ht="18.75" customHeight="1" x14ac:dyDescent="0.15">
      <c r="S77" s="145"/>
      <c r="T77" s="145"/>
      <c r="U77" s="145"/>
      <c r="V77" s="146"/>
      <c r="W77" s="146"/>
      <c r="X77" s="146"/>
    </row>
    <row r="78" spans="19:24" ht="18.75" customHeight="1" x14ac:dyDescent="0.15">
      <c r="S78" s="145"/>
      <c r="T78" s="145"/>
      <c r="U78" s="145"/>
      <c r="V78" s="146"/>
      <c r="W78" s="146"/>
      <c r="X78" s="146"/>
    </row>
    <row r="79" spans="19:24" ht="18.75" customHeight="1" x14ac:dyDescent="0.15">
      <c r="S79" s="145"/>
      <c r="T79" s="145"/>
      <c r="U79" s="145"/>
      <c r="V79" s="146"/>
      <c r="W79" s="146"/>
      <c r="X79" s="146"/>
    </row>
    <row r="80" spans="19:24" ht="18.75" customHeight="1" x14ac:dyDescent="0.15">
      <c r="S80" s="145"/>
      <c r="T80" s="145"/>
      <c r="U80" s="145"/>
      <c r="V80" s="146"/>
      <c r="W80" s="146"/>
      <c r="X80" s="146"/>
    </row>
    <row r="81" spans="19:24" ht="18.75" customHeight="1" x14ac:dyDescent="0.15">
      <c r="S81" s="145"/>
      <c r="T81" s="145"/>
      <c r="U81" s="145"/>
      <c r="V81" s="146"/>
      <c r="W81" s="146"/>
      <c r="X81" s="146"/>
    </row>
    <row r="82" spans="19:24" ht="18.75" customHeight="1" x14ac:dyDescent="0.15">
      <c r="S82" s="145"/>
      <c r="T82" s="145"/>
      <c r="U82" s="145"/>
      <c r="V82" s="146"/>
      <c r="W82" s="146"/>
      <c r="X82" s="146"/>
    </row>
    <row r="83" spans="19:24" ht="18.75" customHeight="1" x14ac:dyDescent="0.15">
      <c r="S83" s="145"/>
      <c r="T83" s="145"/>
      <c r="U83" s="145"/>
      <c r="V83" s="146"/>
      <c r="W83" s="146"/>
      <c r="X83" s="146"/>
    </row>
    <row r="84" spans="19:24" ht="18.75" customHeight="1" x14ac:dyDescent="0.15">
      <c r="S84" s="145"/>
      <c r="T84" s="145"/>
      <c r="U84" s="145"/>
      <c r="V84" s="146"/>
      <c r="W84" s="146"/>
      <c r="X84" s="146"/>
    </row>
    <row r="85" spans="19:24" ht="18.75" customHeight="1" x14ac:dyDescent="0.15">
      <c r="S85" s="145"/>
      <c r="T85" s="145"/>
      <c r="U85" s="145"/>
      <c r="V85" s="146"/>
      <c r="W85" s="146"/>
      <c r="X85" s="146"/>
    </row>
    <row r="86" spans="19:24" ht="18.75" customHeight="1" x14ac:dyDescent="0.15">
      <c r="S86" s="145"/>
      <c r="T86" s="145"/>
      <c r="U86" s="145"/>
      <c r="V86" s="146"/>
      <c r="W86" s="146"/>
      <c r="X86" s="146"/>
    </row>
    <row r="87" spans="19:24" ht="18.75" customHeight="1" x14ac:dyDescent="0.15">
      <c r="S87" s="145"/>
      <c r="T87" s="145"/>
      <c r="U87" s="145"/>
      <c r="V87" s="146"/>
      <c r="W87" s="146"/>
      <c r="X87" s="146"/>
    </row>
    <row r="88" spans="19:24" ht="18.75" customHeight="1" x14ac:dyDescent="0.15">
      <c r="S88" s="145"/>
      <c r="T88" s="145"/>
      <c r="U88" s="145"/>
      <c r="V88" s="146"/>
      <c r="W88" s="146"/>
      <c r="X88" s="146"/>
    </row>
    <row r="89" spans="19:24" ht="18.75" customHeight="1" x14ac:dyDescent="0.15">
      <c r="S89" s="145"/>
      <c r="T89" s="145"/>
      <c r="U89" s="145"/>
      <c r="V89" s="146"/>
      <c r="W89" s="146"/>
      <c r="X89" s="146"/>
    </row>
    <row r="90" spans="19:24" ht="18.75" customHeight="1" x14ac:dyDescent="0.15">
      <c r="S90" s="145"/>
      <c r="T90" s="145"/>
      <c r="U90" s="145"/>
      <c r="V90" s="146"/>
      <c r="W90" s="146"/>
      <c r="X90" s="146"/>
    </row>
    <row r="91" spans="19:24" ht="18.75" customHeight="1" x14ac:dyDescent="0.15">
      <c r="S91" s="145"/>
      <c r="T91" s="145"/>
      <c r="U91" s="145"/>
      <c r="V91" s="146"/>
      <c r="W91" s="146"/>
      <c r="X91" s="146"/>
    </row>
    <row r="92" spans="19:24" ht="18.75" customHeight="1" x14ac:dyDescent="0.15">
      <c r="S92" s="145"/>
      <c r="T92" s="145"/>
      <c r="U92" s="145"/>
      <c r="V92" s="146"/>
      <c r="W92" s="146"/>
      <c r="X92" s="146"/>
    </row>
    <row r="93" spans="19:24" ht="18.75" customHeight="1" x14ac:dyDescent="0.15">
      <c r="S93" s="145"/>
      <c r="T93" s="145"/>
      <c r="U93" s="145"/>
      <c r="V93" s="146"/>
      <c r="W93" s="146"/>
      <c r="X93" s="146"/>
    </row>
    <row r="94" spans="19:24" ht="18.75" customHeight="1" x14ac:dyDescent="0.15">
      <c r="S94" s="145"/>
      <c r="T94" s="145"/>
      <c r="U94" s="145"/>
      <c r="V94" s="146"/>
      <c r="W94" s="146"/>
      <c r="X94" s="146"/>
    </row>
    <row r="95" spans="19:24" ht="18.75" customHeight="1" x14ac:dyDescent="0.15">
      <c r="S95" s="145"/>
      <c r="T95" s="145"/>
      <c r="U95" s="145"/>
      <c r="V95" s="146"/>
      <c r="W95" s="146"/>
      <c r="X95" s="146"/>
    </row>
    <row r="96" spans="19:24" ht="18.75" customHeight="1" x14ac:dyDescent="0.15">
      <c r="S96" s="145"/>
      <c r="T96" s="145"/>
      <c r="U96" s="145"/>
      <c r="V96" s="146"/>
      <c r="W96" s="146"/>
      <c r="X96" s="146"/>
    </row>
    <row r="97" spans="19:24" ht="18.75" customHeight="1" x14ac:dyDescent="0.15">
      <c r="S97" s="145"/>
      <c r="T97" s="145"/>
      <c r="U97" s="145"/>
      <c r="V97" s="146"/>
      <c r="W97" s="146"/>
      <c r="X97" s="146"/>
    </row>
    <row r="98" spans="19:24" ht="18.75" customHeight="1" x14ac:dyDescent="0.15">
      <c r="S98" s="145"/>
      <c r="T98" s="145"/>
      <c r="U98" s="145"/>
      <c r="V98" s="146"/>
      <c r="W98" s="146"/>
      <c r="X98" s="146"/>
    </row>
    <row r="99" spans="19:24" ht="18.75" customHeight="1" x14ac:dyDescent="0.15">
      <c r="S99" s="145"/>
      <c r="T99" s="145"/>
      <c r="U99" s="145"/>
      <c r="V99" s="146"/>
      <c r="W99" s="146"/>
      <c r="X99" s="146"/>
    </row>
    <row r="100" spans="19:24" ht="18.75" customHeight="1" x14ac:dyDescent="0.15">
      <c r="S100" s="145"/>
      <c r="T100" s="145"/>
      <c r="U100" s="145"/>
      <c r="V100" s="146"/>
      <c r="W100" s="146"/>
      <c r="X100" s="146"/>
    </row>
    <row r="101" spans="19:24" ht="18.75" customHeight="1" x14ac:dyDescent="0.15">
      <c r="S101" s="145"/>
      <c r="T101" s="145"/>
      <c r="U101" s="145"/>
      <c r="V101" s="146"/>
      <c r="W101" s="146"/>
      <c r="X101" s="146"/>
    </row>
    <row r="102" spans="19:24" ht="18.75" customHeight="1" x14ac:dyDescent="0.15">
      <c r="S102" s="145"/>
      <c r="T102" s="145"/>
      <c r="U102" s="145"/>
      <c r="V102" s="146"/>
      <c r="W102" s="146"/>
      <c r="X102" s="146"/>
    </row>
    <row r="103" spans="19:24" ht="18.75" customHeight="1" x14ac:dyDescent="0.15">
      <c r="S103" s="145"/>
      <c r="T103" s="145"/>
      <c r="U103" s="145"/>
      <c r="V103" s="146"/>
      <c r="W103" s="146"/>
      <c r="X103" s="146"/>
    </row>
    <row r="104" spans="19:24" ht="18.75" customHeight="1" x14ac:dyDescent="0.15">
      <c r="S104" s="145"/>
      <c r="T104" s="145"/>
      <c r="U104" s="145"/>
      <c r="V104" s="146"/>
      <c r="W104" s="146"/>
      <c r="X104" s="146"/>
    </row>
    <row r="105" spans="19:24" ht="18.75" customHeight="1" x14ac:dyDescent="0.15">
      <c r="S105" s="145"/>
      <c r="T105" s="145"/>
      <c r="U105" s="145"/>
      <c r="V105" s="146"/>
      <c r="W105" s="146"/>
      <c r="X105" s="146"/>
    </row>
    <row r="106" spans="19:24" ht="18.75" customHeight="1" x14ac:dyDescent="0.15">
      <c r="S106" s="145"/>
      <c r="T106" s="145"/>
      <c r="U106" s="145"/>
      <c r="V106" s="146"/>
      <c r="W106" s="146"/>
      <c r="X106" s="146"/>
    </row>
    <row r="107" spans="19:24" ht="18.75" customHeight="1" x14ac:dyDescent="0.15">
      <c r="S107" s="145"/>
      <c r="T107" s="145"/>
      <c r="U107" s="145"/>
      <c r="V107" s="146"/>
      <c r="W107" s="146"/>
      <c r="X107" s="146"/>
    </row>
    <row r="108" spans="19:24" ht="18.75" customHeight="1" x14ac:dyDescent="0.15">
      <c r="S108" s="145"/>
      <c r="T108" s="145"/>
      <c r="U108" s="145"/>
      <c r="V108" s="146"/>
      <c r="W108" s="146"/>
      <c r="X108" s="146"/>
    </row>
  </sheetData>
  <mergeCells count="15">
    <mergeCell ref="A1:B1"/>
    <mergeCell ref="C1:K1"/>
    <mergeCell ref="K2:M2"/>
    <mergeCell ref="R5:V5"/>
    <mergeCell ref="O6:P6"/>
    <mergeCell ref="R6:T7"/>
    <mergeCell ref="A7:E7"/>
    <mergeCell ref="O7:P7"/>
    <mergeCell ref="R9:R21"/>
    <mergeCell ref="A9:A25"/>
    <mergeCell ref="I8:J8"/>
    <mergeCell ref="K8:L8"/>
    <mergeCell ref="I9:J16"/>
    <mergeCell ref="I17:J22"/>
    <mergeCell ref="I23:J25"/>
  </mergeCells>
  <phoneticPr fontId="3"/>
  <printOptions horizontalCentered="1" verticalCentered="1"/>
  <pageMargins left="0.39370078740157483" right="0.39370078740157483" top="0.39370078740157483" bottom="0.39370078740157483" header="0" footer="0"/>
  <pageSetup paperSize="12" scale="5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3"/>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196</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6"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37"/>
      <c r="T10" s="138"/>
      <c r="U10" s="138"/>
      <c r="V10" s="139"/>
      <c r="W10" s="139"/>
      <c r="X10" s="140"/>
    </row>
    <row r="11" spans="1:24" ht="18.75" customHeight="1" x14ac:dyDescent="0.15">
      <c r="A11" s="170"/>
      <c r="B11" s="56"/>
      <c r="C11" s="56"/>
      <c r="D11" s="57"/>
      <c r="E11" s="58"/>
      <c r="F11" s="58"/>
      <c r="G11" s="59"/>
      <c r="H11" s="59"/>
      <c r="I11" s="185"/>
      <c r="J11" s="185"/>
      <c r="K11" s="60"/>
      <c r="L11" s="61"/>
      <c r="M11" s="57"/>
      <c r="N11" s="62"/>
      <c r="O11" s="63"/>
      <c r="P11" s="85"/>
      <c r="R11" s="204"/>
      <c r="S11" s="136" t="s">
        <v>243</v>
      </c>
      <c r="T11" s="134" t="s">
        <v>153</v>
      </c>
      <c r="U11" s="134"/>
      <c r="V11" s="135">
        <v>20</v>
      </c>
      <c r="W11" s="135">
        <v>10</v>
      </c>
      <c r="X11" s="128">
        <v>5</v>
      </c>
    </row>
    <row r="12" spans="1:24" ht="18.75" customHeight="1" x14ac:dyDescent="0.15">
      <c r="A12" s="170"/>
      <c r="B12" s="47" t="s">
        <v>197</v>
      </c>
      <c r="C12" s="47" t="s">
        <v>153</v>
      </c>
      <c r="D12" s="48">
        <v>1</v>
      </c>
      <c r="E12" s="49" t="s">
        <v>84</v>
      </c>
      <c r="F12" s="49">
        <f>ROUNDUP(D12*0.75,2)</f>
        <v>0.75</v>
      </c>
      <c r="G12" s="50">
        <f>ROUNDUP((K4*D12)+(K5*D12*0.75)+(K6*(D12*2)),0)</f>
        <v>0</v>
      </c>
      <c r="H12" s="50">
        <f>G12</f>
        <v>0</v>
      </c>
      <c r="I12" s="175" t="s">
        <v>198</v>
      </c>
      <c r="J12" s="176"/>
      <c r="K12" s="51" t="s">
        <v>71</v>
      </c>
      <c r="L12" s="52">
        <f>ROUNDUP((K4*M12)+(K5*M12*0.75)+(K6*(M12*2)),2)</f>
        <v>0</v>
      </c>
      <c r="M12" s="48">
        <v>2</v>
      </c>
      <c r="N12" s="53">
        <f>ROUNDUP(M12*0.75,2)</f>
        <v>1.5</v>
      </c>
      <c r="O12" s="54" t="s">
        <v>46</v>
      </c>
      <c r="P12" s="84" t="s">
        <v>60</v>
      </c>
      <c r="R12" s="204"/>
      <c r="S12" s="136" t="s">
        <v>260</v>
      </c>
      <c r="T12" s="134" t="s">
        <v>129</v>
      </c>
      <c r="U12" s="134"/>
      <c r="V12" s="135">
        <v>15</v>
      </c>
      <c r="W12" s="135">
        <v>10</v>
      </c>
      <c r="X12" s="128">
        <v>5</v>
      </c>
    </row>
    <row r="13" spans="1:24" ht="18.75" customHeight="1" x14ac:dyDescent="0.15">
      <c r="A13" s="170"/>
      <c r="B13" s="47"/>
      <c r="C13" s="47" t="s">
        <v>121</v>
      </c>
      <c r="D13" s="48">
        <v>3</v>
      </c>
      <c r="E13" s="49" t="s">
        <v>47</v>
      </c>
      <c r="F13" s="49">
        <f>ROUNDUP(D13*0.75,2)</f>
        <v>2.25</v>
      </c>
      <c r="G13" s="50">
        <f>ROUNDUP((K4*D13)+(K5*D13*0.75)+(K6*(D13*2)),0)</f>
        <v>0</v>
      </c>
      <c r="H13" s="50">
        <f>G13</f>
        <v>0</v>
      </c>
      <c r="I13" s="177"/>
      <c r="J13" s="177"/>
      <c r="K13" s="51" t="s">
        <v>109</v>
      </c>
      <c r="L13" s="52">
        <f>ROUNDUP((K4*M13)+(K5*M13*0.75)+(K6*(M13*2)),2)</f>
        <v>0</v>
      </c>
      <c r="M13" s="48">
        <v>2</v>
      </c>
      <c r="N13" s="53">
        <f>ROUNDUP(M13*0.75,2)</f>
        <v>1.5</v>
      </c>
      <c r="O13" s="54" t="s">
        <v>46</v>
      </c>
      <c r="P13" s="84"/>
      <c r="R13" s="204"/>
      <c r="S13" s="136"/>
      <c r="T13" s="134"/>
      <c r="U13" s="124" t="s">
        <v>231</v>
      </c>
      <c r="V13" s="125" t="s">
        <v>58</v>
      </c>
      <c r="W13" s="125" t="s">
        <v>58</v>
      </c>
      <c r="X13" s="126"/>
    </row>
    <row r="14" spans="1:24" ht="18.75" customHeight="1" x14ac:dyDescent="0.15">
      <c r="A14" s="170"/>
      <c r="B14" s="47"/>
      <c r="C14" s="47" t="s">
        <v>129</v>
      </c>
      <c r="D14" s="48">
        <v>20</v>
      </c>
      <c r="E14" s="49" t="s">
        <v>47</v>
      </c>
      <c r="F14" s="49">
        <f>ROUNDUP(D14*0.75,2)</f>
        <v>15</v>
      </c>
      <c r="G14" s="50">
        <f>ROUNDUP((K4*D14)+(K5*D14*0.75)+(K6*(D14*2)),0)</f>
        <v>0</v>
      </c>
      <c r="H14" s="50">
        <f>G14+(G14*10/100)</f>
        <v>0</v>
      </c>
      <c r="I14" s="177"/>
      <c r="J14" s="177"/>
      <c r="K14" s="51" t="s">
        <v>43</v>
      </c>
      <c r="L14" s="52">
        <f>ROUNDUP((K4*M14)+(K5*M14*0.75)+(K6*(M14*2)),2)</f>
        <v>0</v>
      </c>
      <c r="M14" s="48">
        <v>2</v>
      </c>
      <c r="N14" s="53">
        <f>ROUNDUP(M14*0.75,2)</f>
        <v>1.5</v>
      </c>
      <c r="O14" s="54"/>
      <c r="P14" s="84"/>
      <c r="R14" s="204"/>
      <c r="S14" s="136"/>
      <c r="T14" s="134"/>
      <c r="U14" s="124" t="s">
        <v>232</v>
      </c>
      <c r="V14" s="125" t="s">
        <v>42</v>
      </c>
      <c r="W14" s="125" t="s">
        <v>42</v>
      </c>
      <c r="X14" s="126"/>
    </row>
    <row r="15" spans="1:24" ht="18.75" customHeight="1" x14ac:dyDescent="0.15">
      <c r="A15" s="170"/>
      <c r="B15" s="47"/>
      <c r="C15" s="47"/>
      <c r="D15" s="48"/>
      <c r="E15" s="49"/>
      <c r="F15" s="49"/>
      <c r="G15" s="50"/>
      <c r="H15" s="50"/>
      <c r="I15" s="177"/>
      <c r="J15" s="177"/>
      <c r="K15" s="51"/>
      <c r="L15" s="52"/>
      <c r="M15" s="48"/>
      <c r="N15" s="53"/>
      <c r="O15" s="54"/>
      <c r="P15" s="84"/>
      <c r="R15" s="204"/>
      <c r="S15" s="137"/>
      <c r="T15" s="138"/>
      <c r="U15" s="124" t="s">
        <v>233</v>
      </c>
      <c r="V15" s="125" t="s">
        <v>42</v>
      </c>
      <c r="W15" s="125" t="s">
        <v>42</v>
      </c>
      <c r="X15" s="126"/>
    </row>
    <row r="16" spans="1:24" ht="18.75" customHeight="1" x14ac:dyDescent="0.15">
      <c r="A16" s="170"/>
      <c r="B16" s="47"/>
      <c r="C16" s="47"/>
      <c r="D16" s="48"/>
      <c r="E16" s="49"/>
      <c r="F16" s="49"/>
      <c r="G16" s="50"/>
      <c r="H16" s="50"/>
      <c r="I16" s="177"/>
      <c r="J16" s="177"/>
      <c r="K16" s="51"/>
      <c r="L16" s="52"/>
      <c r="M16" s="48"/>
      <c r="N16" s="53"/>
      <c r="O16" s="54"/>
      <c r="P16" s="84"/>
      <c r="R16" s="204"/>
      <c r="S16" s="136" t="s">
        <v>236</v>
      </c>
      <c r="T16" s="134" t="s">
        <v>189</v>
      </c>
      <c r="U16" s="131"/>
      <c r="V16" s="132">
        <v>3</v>
      </c>
      <c r="W16" s="132">
        <v>3</v>
      </c>
      <c r="X16" s="133"/>
    </row>
    <row r="17" spans="1:24" ht="18.75" customHeight="1" x14ac:dyDescent="0.15">
      <c r="A17" s="170"/>
      <c r="B17" s="47"/>
      <c r="C17" s="47"/>
      <c r="D17" s="48"/>
      <c r="E17" s="49"/>
      <c r="F17" s="49"/>
      <c r="G17" s="50"/>
      <c r="H17" s="50"/>
      <c r="I17" s="177"/>
      <c r="J17" s="177"/>
      <c r="K17" s="51"/>
      <c r="L17" s="52"/>
      <c r="M17" s="48"/>
      <c r="N17" s="53"/>
      <c r="O17" s="54"/>
      <c r="P17" s="84"/>
      <c r="R17" s="204"/>
      <c r="S17" s="136"/>
      <c r="T17" s="134" t="s">
        <v>66</v>
      </c>
      <c r="U17" s="134"/>
      <c r="V17" s="135">
        <v>10</v>
      </c>
      <c r="W17" s="135">
        <v>10</v>
      </c>
      <c r="X17" s="128">
        <v>10</v>
      </c>
    </row>
    <row r="18" spans="1:24" ht="18.75" customHeight="1" x14ac:dyDescent="0.15">
      <c r="A18" s="170"/>
      <c r="B18" s="56"/>
      <c r="C18" s="56"/>
      <c r="D18" s="57"/>
      <c r="E18" s="58"/>
      <c r="F18" s="58"/>
      <c r="G18" s="59"/>
      <c r="H18" s="59"/>
      <c r="I18" s="185"/>
      <c r="J18" s="185"/>
      <c r="K18" s="60"/>
      <c r="L18" s="61"/>
      <c r="M18" s="57"/>
      <c r="N18" s="62"/>
      <c r="O18" s="63"/>
      <c r="P18" s="85"/>
      <c r="R18" s="204"/>
      <c r="S18" s="136"/>
      <c r="T18" s="134" t="s">
        <v>95</v>
      </c>
      <c r="U18" s="134"/>
      <c r="V18" s="135">
        <v>5</v>
      </c>
      <c r="W18" s="135"/>
      <c r="X18" s="128"/>
    </row>
    <row r="19" spans="1:24" ht="18.75" customHeight="1" x14ac:dyDescent="0.15">
      <c r="A19" s="170"/>
      <c r="B19" s="47" t="s">
        <v>199</v>
      </c>
      <c r="C19" s="47" t="s">
        <v>189</v>
      </c>
      <c r="D19" s="48">
        <v>5</v>
      </c>
      <c r="E19" s="49" t="s">
        <v>47</v>
      </c>
      <c r="F19" s="49">
        <f t="shared" ref="F19:F24" si="0">ROUNDUP(D19*0.75,2)</f>
        <v>3.75</v>
      </c>
      <c r="G19" s="50">
        <f>ROUNDUP((K4*D19)+(K5*D19*0.75)+(K6*(D19*2)),0)</f>
        <v>0</v>
      </c>
      <c r="H19" s="50">
        <f>G19</f>
        <v>0</v>
      </c>
      <c r="I19" s="175" t="s">
        <v>200</v>
      </c>
      <c r="J19" s="176"/>
      <c r="K19" s="51" t="s">
        <v>43</v>
      </c>
      <c r="L19" s="52">
        <f>ROUNDUP((K4*M19)+(K5*M19*0.75)+(K6*(M19*2)),2)</f>
        <v>0</v>
      </c>
      <c r="M19" s="48">
        <v>1</v>
      </c>
      <c r="N19" s="53">
        <f>ROUNDUP(M19*0.75,2)</f>
        <v>0.75</v>
      </c>
      <c r="O19" s="54" t="s">
        <v>46</v>
      </c>
      <c r="P19" s="84"/>
      <c r="R19" s="204"/>
      <c r="S19" s="136"/>
      <c r="T19" s="134" t="s">
        <v>39</v>
      </c>
      <c r="U19" s="134"/>
      <c r="V19" s="162" t="s">
        <v>256</v>
      </c>
      <c r="W19" s="127" t="s">
        <v>257</v>
      </c>
      <c r="X19" s="128"/>
    </row>
    <row r="20" spans="1:24" ht="18.75" customHeight="1" x14ac:dyDescent="0.15">
      <c r="A20" s="170"/>
      <c r="B20" s="47"/>
      <c r="C20" s="47" t="s">
        <v>66</v>
      </c>
      <c r="D20" s="48">
        <v>10</v>
      </c>
      <c r="E20" s="49" t="s">
        <v>47</v>
      </c>
      <c r="F20" s="49">
        <f t="shared" si="0"/>
        <v>7.5</v>
      </c>
      <c r="G20" s="50">
        <f>ROUNDUP((K4*D20)+(K5*D20*0.75)+(K6*(D20*2)),0)</f>
        <v>0</v>
      </c>
      <c r="H20" s="50">
        <f>G20+(G20*3/100)</f>
        <v>0</v>
      </c>
      <c r="I20" s="177"/>
      <c r="J20" s="177"/>
      <c r="K20" s="51" t="s">
        <v>70</v>
      </c>
      <c r="L20" s="52">
        <f>ROUNDUP((K4*M20)+(K5*M20*0.75)+(K6*(M20*2)),2)</f>
        <v>0</v>
      </c>
      <c r="M20" s="48">
        <v>20</v>
      </c>
      <c r="N20" s="53">
        <f>ROUNDUP(M20*0.75,2)</f>
        <v>15</v>
      </c>
      <c r="O20" s="54"/>
      <c r="P20" s="84"/>
      <c r="R20" s="204"/>
      <c r="S20" s="136"/>
      <c r="T20" s="134"/>
      <c r="U20" s="124" t="s">
        <v>231</v>
      </c>
      <c r="V20" s="125" t="s">
        <v>58</v>
      </c>
      <c r="W20" s="125" t="s">
        <v>58</v>
      </c>
      <c r="X20" s="126"/>
    </row>
    <row r="21" spans="1:24" ht="18.75" customHeight="1" x14ac:dyDescent="0.15">
      <c r="A21" s="170"/>
      <c r="B21" s="47"/>
      <c r="C21" s="47" t="s">
        <v>95</v>
      </c>
      <c r="D21" s="48">
        <v>5</v>
      </c>
      <c r="E21" s="49" t="s">
        <v>47</v>
      </c>
      <c r="F21" s="49">
        <f t="shared" si="0"/>
        <v>3.75</v>
      </c>
      <c r="G21" s="50">
        <f>ROUNDUP((K4*D21)+(K5*D21*0.75)+(K6*(D21*2)),0)</f>
        <v>0</v>
      </c>
      <c r="H21" s="50">
        <f>G21+(G21*10/100)</f>
        <v>0</v>
      </c>
      <c r="I21" s="177"/>
      <c r="J21" s="177"/>
      <c r="K21" s="51" t="s">
        <v>52</v>
      </c>
      <c r="L21" s="52">
        <f>ROUNDUP((K4*M21)+(K5*M21*0.75)+(K6*(M21*2)),2)</f>
        <v>0</v>
      </c>
      <c r="M21" s="48">
        <v>1</v>
      </c>
      <c r="N21" s="53">
        <f>ROUNDUP(M21*0.75,2)</f>
        <v>0.75</v>
      </c>
      <c r="O21" s="54"/>
      <c r="P21" s="84"/>
      <c r="R21" s="204"/>
      <c r="S21" s="136"/>
      <c r="T21" s="134"/>
      <c r="U21" s="124" t="s">
        <v>232</v>
      </c>
      <c r="V21" s="125" t="s">
        <v>42</v>
      </c>
      <c r="W21" s="125" t="s">
        <v>42</v>
      </c>
      <c r="X21" s="126"/>
    </row>
    <row r="22" spans="1:24" ht="18.75" customHeight="1" x14ac:dyDescent="0.15">
      <c r="A22" s="170"/>
      <c r="B22" s="47"/>
      <c r="C22" s="47" t="s">
        <v>127</v>
      </c>
      <c r="D22" s="48">
        <v>5</v>
      </c>
      <c r="E22" s="49" t="s">
        <v>47</v>
      </c>
      <c r="F22" s="49">
        <f t="shared" si="0"/>
        <v>3.75</v>
      </c>
      <c r="G22" s="50">
        <f>ROUNDUP((K4*D22)+(K5*D22*0.75)+(K6*(D22*2)),0)</f>
        <v>0</v>
      </c>
      <c r="H22" s="50">
        <f>G22+(G22*40/100)</f>
        <v>0</v>
      </c>
      <c r="I22" s="177"/>
      <c r="J22" s="177"/>
      <c r="K22" s="51" t="s">
        <v>71</v>
      </c>
      <c r="L22" s="52">
        <f>ROUNDUP((K4*M22)+(K5*M22*0.75)+(K6*(M22*2)),2)</f>
        <v>0</v>
      </c>
      <c r="M22" s="48">
        <v>1.5</v>
      </c>
      <c r="N22" s="53">
        <f>ROUNDUP(M22*0.75,2)</f>
        <v>1.1300000000000001</v>
      </c>
      <c r="O22" s="54"/>
      <c r="P22" s="84" t="s">
        <v>60</v>
      </c>
      <c r="R22" s="204"/>
      <c r="S22" s="136"/>
      <c r="T22" s="134"/>
      <c r="U22" s="124" t="s">
        <v>233</v>
      </c>
      <c r="V22" s="125" t="s">
        <v>42</v>
      </c>
      <c r="W22" s="125" t="s">
        <v>42</v>
      </c>
      <c r="X22" s="126"/>
    </row>
    <row r="23" spans="1:24" ht="18.75" customHeight="1" x14ac:dyDescent="0.15">
      <c r="A23" s="170"/>
      <c r="B23" s="47"/>
      <c r="C23" s="47" t="s">
        <v>39</v>
      </c>
      <c r="D23" s="55">
        <v>0.25</v>
      </c>
      <c r="E23" s="49" t="s">
        <v>51</v>
      </c>
      <c r="F23" s="49">
        <f t="shared" si="0"/>
        <v>0.19</v>
      </c>
      <c r="G23" s="50">
        <f>ROUNDUP((K4*D23)+(K5*D23*0.75)+(K6*(D23*2)),0)</f>
        <v>0</v>
      </c>
      <c r="H23" s="50">
        <f>G23</f>
        <v>0</v>
      </c>
      <c r="I23" s="177"/>
      <c r="J23" s="177"/>
      <c r="K23" s="51" t="s">
        <v>53</v>
      </c>
      <c r="L23" s="52">
        <f>ROUNDUP((K4*M23)+(K5*M23*0.75)+(K6*(M23*2)),2)</f>
        <v>0</v>
      </c>
      <c r="M23" s="48">
        <v>0.1</v>
      </c>
      <c r="N23" s="53">
        <f>ROUNDUP(M23*0.75,2)</f>
        <v>0.08</v>
      </c>
      <c r="O23" s="54" t="s">
        <v>50</v>
      </c>
      <c r="P23" s="84"/>
      <c r="R23" s="204"/>
      <c r="S23" s="137"/>
      <c r="T23" s="138"/>
      <c r="U23" s="138"/>
      <c r="V23" s="139"/>
      <c r="W23" s="139"/>
      <c r="X23" s="140"/>
    </row>
    <row r="24" spans="1:24" ht="18.75" customHeight="1" x14ac:dyDescent="0.15">
      <c r="A24" s="170"/>
      <c r="B24" s="47"/>
      <c r="C24" s="47" t="s">
        <v>119</v>
      </c>
      <c r="D24" s="48">
        <v>3</v>
      </c>
      <c r="E24" s="49" t="s">
        <v>47</v>
      </c>
      <c r="F24" s="49">
        <f t="shared" si="0"/>
        <v>2.25</v>
      </c>
      <c r="G24" s="50">
        <f>ROUNDUP((K4*D24)+(K5*D24*0.75)+(K6*(D24*2)),0)</f>
        <v>0</v>
      </c>
      <c r="H24" s="50">
        <f>G24</f>
        <v>0</v>
      </c>
      <c r="I24" s="177"/>
      <c r="J24" s="177"/>
      <c r="K24" s="51"/>
      <c r="L24" s="52"/>
      <c r="M24" s="48"/>
      <c r="N24" s="53"/>
      <c r="O24" s="54" t="s">
        <v>46</v>
      </c>
      <c r="P24" s="84"/>
      <c r="R24" s="204"/>
      <c r="S24" s="136" t="s">
        <v>92</v>
      </c>
      <c r="T24" s="134" t="s">
        <v>88</v>
      </c>
      <c r="U24" s="134"/>
      <c r="V24" s="135">
        <v>20</v>
      </c>
      <c r="W24" s="135">
        <v>15</v>
      </c>
      <c r="X24" s="128">
        <v>15</v>
      </c>
    </row>
    <row r="25" spans="1:24" ht="18.75" customHeight="1" x14ac:dyDescent="0.15">
      <c r="A25" s="170"/>
      <c r="B25" s="47"/>
      <c r="C25" s="47"/>
      <c r="D25" s="48"/>
      <c r="E25" s="49"/>
      <c r="F25" s="49"/>
      <c r="G25" s="50"/>
      <c r="H25" s="50"/>
      <c r="I25" s="177"/>
      <c r="J25" s="177"/>
      <c r="K25" s="51"/>
      <c r="L25" s="52"/>
      <c r="M25" s="48"/>
      <c r="N25" s="53"/>
      <c r="O25" s="54"/>
      <c r="P25" s="84"/>
      <c r="R25" s="204"/>
      <c r="S25" s="136"/>
      <c r="T25" s="134" t="s">
        <v>83</v>
      </c>
      <c r="U25" s="134"/>
      <c r="V25" s="135" t="s">
        <v>42</v>
      </c>
      <c r="W25" s="135" t="s">
        <v>42</v>
      </c>
      <c r="X25" s="128"/>
    </row>
    <row r="26" spans="1:24" ht="18.75" customHeight="1" x14ac:dyDescent="0.15">
      <c r="A26" s="170"/>
      <c r="B26" s="56"/>
      <c r="C26" s="56"/>
      <c r="D26" s="57"/>
      <c r="E26" s="58"/>
      <c r="F26" s="58"/>
      <c r="G26" s="59"/>
      <c r="H26" s="59"/>
      <c r="I26" s="185"/>
      <c r="J26" s="185"/>
      <c r="K26" s="60"/>
      <c r="L26" s="61"/>
      <c r="M26" s="57"/>
      <c r="N26" s="62"/>
      <c r="O26" s="63"/>
      <c r="P26" s="85"/>
      <c r="R26" s="204"/>
      <c r="S26" s="136"/>
      <c r="T26" s="134"/>
      <c r="U26" s="134" t="s">
        <v>67</v>
      </c>
      <c r="V26" s="135" t="s">
        <v>58</v>
      </c>
      <c r="W26" s="135" t="s">
        <v>58</v>
      </c>
      <c r="X26" s="128"/>
    </row>
    <row r="27" spans="1:24" ht="18.75" customHeight="1" x14ac:dyDescent="0.15">
      <c r="A27" s="170"/>
      <c r="B27" s="47" t="s">
        <v>92</v>
      </c>
      <c r="C27" s="47" t="s">
        <v>88</v>
      </c>
      <c r="D27" s="48">
        <v>20</v>
      </c>
      <c r="E27" s="49" t="s">
        <v>47</v>
      </c>
      <c r="F27" s="49">
        <f>ROUNDUP(D27*0.75,2)</f>
        <v>15</v>
      </c>
      <c r="G27" s="50">
        <f>ROUNDUP((K4*D27)+(K5*D27*0.75)+(K6*(D27*2)),0)</f>
        <v>0</v>
      </c>
      <c r="H27" s="50">
        <f>G27+(G27*6/100)</f>
        <v>0</v>
      </c>
      <c r="I27" s="175" t="s">
        <v>93</v>
      </c>
      <c r="J27" s="176"/>
      <c r="K27" s="51" t="s">
        <v>70</v>
      </c>
      <c r="L27" s="52">
        <f>ROUNDUP((K4*M27)+(K5*M27*0.75)+(K6*(M27*2)),2)</f>
        <v>0</v>
      </c>
      <c r="M27" s="48">
        <v>100</v>
      </c>
      <c r="N27" s="53">
        <f>ROUNDUP(M27*0.75,2)</f>
        <v>75</v>
      </c>
      <c r="O27" s="54"/>
      <c r="P27" s="84"/>
      <c r="R27" s="204"/>
      <c r="S27" s="137"/>
      <c r="T27" s="138"/>
      <c r="U27" s="138" t="s">
        <v>96</v>
      </c>
      <c r="V27" s="139" t="s">
        <v>42</v>
      </c>
      <c r="W27" s="139" t="s">
        <v>42</v>
      </c>
      <c r="X27" s="140"/>
    </row>
    <row r="28" spans="1:24" ht="18.75" customHeight="1" thickBot="1" x14ac:dyDescent="0.2">
      <c r="A28" s="170"/>
      <c r="B28" s="47"/>
      <c r="C28" s="47" t="s">
        <v>83</v>
      </c>
      <c r="D28" s="48">
        <v>0.5</v>
      </c>
      <c r="E28" s="49" t="s">
        <v>47</v>
      </c>
      <c r="F28" s="49">
        <f>ROUNDUP(D28*0.75,2)</f>
        <v>0.38</v>
      </c>
      <c r="G28" s="50">
        <f>ROUNDUP((K4*D28)+(K5*D28*0.75)+(K6*(D28*2)),0)</f>
        <v>0</v>
      </c>
      <c r="H28" s="50">
        <f>G28</f>
        <v>0</v>
      </c>
      <c r="I28" s="177"/>
      <c r="J28" s="177"/>
      <c r="K28" s="51" t="s">
        <v>96</v>
      </c>
      <c r="L28" s="52">
        <f>ROUNDUP((K4*M28)+(K5*M28*0.75)+(K6*(M28*2)),2)</f>
        <v>0</v>
      </c>
      <c r="M28" s="48">
        <v>3</v>
      </c>
      <c r="N28" s="53">
        <f>ROUNDUP(M28*0.75,2)</f>
        <v>2.25</v>
      </c>
      <c r="O28" s="54" t="s">
        <v>46</v>
      </c>
      <c r="P28" s="84"/>
      <c r="R28" s="205"/>
      <c r="S28" s="141" t="s">
        <v>111</v>
      </c>
      <c r="T28" s="142" t="s">
        <v>112</v>
      </c>
      <c r="U28" s="142"/>
      <c r="V28" s="143">
        <v>0</v>
      </c>
      <c r="W28" s="143">
        <v>0</v>
      </c>
      <c r="X28" s="144">
        <v>0</v>
      </c>
    </row>
    <row r="29" spans="1:24" ht="18.75" customHeight="1" x14ac:dyDescent="0.15">
      <c r="A29" s="170"/>
      <c r="B29" s="47"/>
      <c r="C29" s="47"/>
      <c r="D29" s="48"/>
      <c r="E29" s="49"/>
      <c r="F29" s="49"/>
      <c r="G29" s="50"/>
      <c r="H29" s="50"/>
      <c r="I29" s="177"/>
      <c r="J29" s="177"/>
      <c r="K29" s="51"/>
      <c r="L29" s="52"/>
      <c r="M29" s="48"/>
      <c r="N29" s="53"/>
      <c r="O29" s="54"/>
      <c r="P29" s="84"/>
      <c r="R29" s="2"/>
      <c r="S29" s="2"/>
      <c r="T29" s="2"/>
      <c r="U29" s="2"/>
      <c r="V29" s="2"/>
      <c r="W29" s="2"/>
      <c r="X29" s="2"/>
    </row>
    <row r="30" spans="1:24" ht="18.75" customHeight="1" x14ac:dyDescent="0.15">
      <c r="A30" s="170"/>
      <c r="B30" s="56"/>
      <c r="C30" s="56"/>
      <c r="D30" s="57"/>
      <c r="E30" s="58"/>
      <c r="F30" s="58"/>
      <c r="G30" s="59"/>
      <c r="H30" s="59"/>
      <c r="I30" s="185"/>
      <c r="J30" s="185"/>
      <c r="K30" s="60"/>
      <c r="L30" s="61"/>
      <c r="M30" s="57"/>
      <c r="N30" s="62"/>
      <c r="O30" s="63"/>
      <c r="P30" s="85"/>
      <c r="R30" s="2"/>
      <c r="S30" s="2"/>
      <c r="T30" s="2"/>
      <c r="U30" s="2"/>
      <c r="V30" s="2"/>
      <c r="W30" s="2"/>
      <c r="X30" s="2"/>
    </row>
    <row r="31" spans="1:24" ht="18.75" customHeight="1" x14ac:dyDescent="0.15">
      <c r="A31" s="170"/>
      <c r="B31" s="47" t="s">
        <v>111</v>
      </c>
      <c r="C31" s="47" t="s">
        <v>112</v>
      </c>
      <c r="D31" s="55">
        <v>0.25</v>
      </c>
      <c r="E31" s="49" t="s">
        <v>79</v>
      </c>
      <c r="F31" s="49">
        <f>ROUNDUP(D31*0.75,2)</f>
        <v>0.19</v>
      </c>
      <c r="G31" s="50">
        <f>ROUNDUP((K4*D31)+(K5*D31*0.75)+(K6*(D31*2)),0)</f>
        <v>0</v>
      </c>
      <c r="H31" s="50">
        <f>G31</f>
        <v>0</v>
      </c>
      <c r="I31" s="175" t="s">
        <v>73</v>
      </c>
      <c r="J31" s="176"/>
      <c r="K31" s="51"/>
      <c r="L31" s="52"/>
      <c r="M31" s="48"/>
      <c r="N31" s="53"/>
      <c r="O31" s="54"/>
      <c r="P31" s="84"/>
      <c r="R31" s="2"/>
      <c r="S31" s="2"/>
      <c r="T31" s="2"/>
      <c r="U31" s="2"/>
      <c r="V31" s="2"/>
      <c r="W31" s="2"/>
      <c r="X31" s="2"/>
    </row>
    <row r="32" spans="1:24" ht="18.75" customHeight="1" x14ac:dyDescent="0.15">
      <c r="A32" s="170"/>
      <c r="B32" s="47"/>
      <c r="C32" s="47"/>
      <c r="D32" s="48"/>
      <c r="E32" s="49"/>
      <c r="F32" s="49"/>
      <c r="G32" s="50"/>
      <c r="H32" s="50"/>
      <c r="I32" s="177"/>
      <c r="J32" s="177"/>
      <c r="K32" s="51"/>
      <c r="L32" s="52"/>
      <c r="M32" s="48"/>
      <c r="N32" s="53"/>
      <c r="O32" s="54"/>
      <c r="P32" s="84"/>
      <c r="R32" s="2"/>
      <c r="S32" s="2"/>
      <c r="T32" s="2"/>
      <c r="U32" s="2"/>
      <c r="V32" s="2"/>
      <c r="W32" s="2"/>
      <c r="X32" s="2"/>
    </row>
    <row r="33" spans="1:24" ht="18.75" customHeight="1" thickBot="1" x14ac:dyDescent="0.2">
      <c r="A33" s="171"/>
      <c r="B33" s="75"/>
      <c r="C33" s="75"/>
      <c r="D33" s="76"/>
      <c r="E33" s="77"/>
      <c r="F33" s="77"/>
      <c r="G33" s="78"/>
      <c r="H33" s="78"/>
      <c r="I33" s="178"/>
      <c r="J33" s="178"/>
      <c r="K33" s="79"/>
      <c r="L33" s="80"/>
      <c r="M33" s="76"/>
      <c r="N33" s="81"/>
      <c r="O33" s="82"/>
      <c r="P33" s="86"/>
      <c r="R33" s="2"/>
      <c r="S33" s="2"/>
      <c r="T33" s="2"/>
      <c r="U33" s="2"/>
      <c r="V33" s="2"/>
      <c r="W33" s="2"/>
      <c r="X33" s="2"/>
    </row>
    <row r="34" spans="1:24" ht="18.75" customHeight="1" x14ac:dyDescent="0.15">
      <c r="R34" s="2"/>
      <c r="S34" s="2"/>
      <c r="T34" s="2"/>
      <c r="U34" s="2"/>
      <c r="V34" s="2"/>
      <c r="W34" s="2"/>
      <c r="X34" s="2"/>
    </row>
    <row r="35" spans="1:24" ht="18.75" customHeight="1" x14ac:dyDescent="0.15">
      <c r="R35" s="2"/>
      <c r="S35" s="2"/>
      <c r="T35" s="2"/>
      <c r="U35" s="2"/>
      <c r="V35" s="2"/>
      <c r="W35" s="2"/>
      <c r="X35" s="2"/>
    </row>
    <row r="36" spans="1:24" ht="18.75" customHeight="1" x14ac:dyDescent="0.15">
      <c r="R36" s="2"/>
      <c r="S36" s="2"/>
      <c r="T36" s="2"/>
      <c r="U36" s="2"/>
      <c r="V36" s="2"/>
      <c r="W36" s="2"/>
      <c r="X36" s="2"/>
    </row>
    <row r="37" spans="1:24" ht="18.75" customHeight="1" x14ac:dyDescent="0.15">
      <c r="R37" s="2"/>
      <c r="S37" s="2"/>
      <c r="T37" s="2"/>
      <c r="U37" s="2"/>
      <c r="V37" s="2"/>
      <c r="W37" s="2"/>
      <c r="X37" s="2"/>
    </row>
    <row r="38" spans="1:24" ht="18.75" customHeight="1" x14ac:dyDescent="0.15">
      <c r="S38" s="145"/>
      <c r="T38" s="145"/>
      <c r="U38" s="145"/>
      <c r="V38" s="146"/>
      <c r="W38" s="146"/>
      <c r="X38" s="146"/>
    </row>
    <row r="39" spans="1:24" ht="18.75" customHeight="1" x14ac:dyDescent="0.15">
      <c r="S39" s="145"/>
      <c r="T39" s="145"/>
      <c r="U39" s="145"/>
      <c r="V39" s="146"/>
      <c r="W39" s="146"/>
      <c r="X39" s="146"/>
    </row>
    <row r="40" spans="1:24" ht="18.75" customHeight="1" x14ac:dyDescent="0.15">
      <c r="S40" s="145"/>
      <c r="T40" s="145"/>
      <c r="U40" s="145"/>
      <c r="V40" s="146"/>
      <c r="W40" s="146"/>
      <c r="X40" s="146"/>
    </row>
    <row r="41" spans="1:24" ht="18.75" customHeight="1" x14ac:dyDescent="0.15">
      <c r="S41" s="145"/>
      <c r="T41" s="145"/>
      <c r="U41" s="145"/>
      <c r="V41" s="146"/>
      <c r="W41" s="146"/>
      <c r="X41" s="146"/>
    </row>
    <row r="42" spans="1:24" ht="18.75" customHeight="1" x14ac:dyDescent="0.15">
      <c r="S42" s="145"/>
      <c r="T42" s="145"/>
      <c r="U42" s="145"/>
      <c r="V42" s="146"/>
      <c r="W42" s="146"/>
      <c r="X42" s="146"/>
    </row>
    <row r="43" spans="1:24" ht="18.75" customHeight="1" x14ac:dyDescent="0.15">
      <c r="S43" s="145"/>
      <c r="T43" s="145"/>
      <c r="U43" s="145"/>
      <c r="V43" s="146"/>
      <c r="W43" s="146"/>
      <c r="X43" s="146"/>
    </row>
  </sheetData>
  <mergeCells count="17">
    <mergeCell ref="A1:B1"/>
    <mergeCell ref="C1:K1"/>
    <mergeCell ref="K2:M2"/>
    <mergeCell ref="R5:V5"/>
    <mergeCell ref="O6:P6"/>
    <mergeCell ref="R6:T7"/>
    <mergeCell ref="A7:E7"/>
    <mergeCell ref="O7:P7"/>
    <mergeCell ref="R9:R28"/>
    <mergeCell ref="I31:J33"/>
    <mergeCell ref="A9:A33"/>
    <mergeCell ref="I27:J30"/>
    <mergeCell ref="I8:J8"/>
    <mergeCell ref="K8:L8"/>
    <mergeCell ref="I9:J11"/>
    <mergeCell ref="I12:J18"/>
    <mergeCell ref="I19:J26"/>
  </mergeCells>
  <phoneticPr fontId="3"/>
  <printOptions horizontalCentered="1" verticalCentered="1"/>
  <pageMargins left="0.39370078740157483" right="0.39370078740157483" top="0.39370078740157483" bottom="0.39370078740157483" header="0" footer="0"/>
  <pageSetup paperSize="12" scale="4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99"/>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2" customWidth="1"/>
    <col min="19" max="19" width="24.375" style="2" customWidth="1"/>
    <col min="20" max="20" width="21.25" style="2" customWidth="1"/>
    <col min="21" max="21" width="10" style="2" customWidth="1"/>
    <col min="22" max="24" width="18" style="2"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202" t="s">
        <v>281</v>
      </c>
      <c r="C5" s="202"/>
      <c r="D5" s="3"/>
      <c r="E5" s="101"/>
      <c r="F5" s="4"/>
      <c r="G5" s="5"/>
      <c r="H5" s="5"/>
      <c r="I5" s="101"/>
      <c r="J5" s="10" t="s">
        <v>7</v>
      </c>
      <c r="K5" s="11"/>
      <c r="L5" s="12"/>
      <c r="M5" s="12"/>
      <c r="N5" s="13"/>
      <c r="O5" s="2"/>
      <c r="P5" s="2"/>
      <c r="Q5" s="2"/>
      <c r="R5" s="214" t="s">
        <v>8</v>
      </c>
      <c r="S5" s="215"/>
      <c r="T5" s="215"/>
      <c r="U5" s="215"/>
      <c r="V5" s="215"/>
    </row>
    <row r="6" spans="1:24" ht="30" customHeight="1" x14ac:dyDescent="0.15">
      <c r="A6" s="100"/>
      <c r="B6" s="100"/>
      <c r="C6" s="101"/>
      <c r="D6" s="3"/>
      <c r="E6" s="101"/>
      <c r="F6" s="4"/>
      <c r="G6" s="14"/>
      <c r="H6" s="14"/>
      <c r="I6" s="101"/>
      <c r="J6" s="10" t="s">
        <v>9</v>
      </c>
      <c r="K6" s="11"/>
      <c r="L6" s="12"/>
      <c r="M6" s="12"/>
      <c r="N6" s="13"/>
      <c r="O6" s="190" t="s">
        <v>10</v>
      </c>
      <c r="P6" s="191"/>
      <c r="Q6" s="106"/>
      <c r="R6" s="192" t="s">
        <v>11</v>
      </c>
      <c r="S6" s="216"/>
      <c r="T6" s="217"/>
      <c r="U6" s="15" t="s">
        <v>12</v>
      </c>
      <c r="V6" s="15" t="s">
        <v>13</v>
      </c>
      <c r="W6" s="15" t="s">
        <v>14</v>
      </c>
      <c r="X6" s="16" t="s">
        <v>15</v>
      </c>
    </row>
    <row r="7" spans="1:24" ht="24" customHeight="1" thickBot="1" x14ac:dyDescent="0.3">
      <c r="A7" s="198" t="s">
        <v>201</v>
      </c>
      <c r="B7" s="199"/>
      <c r="C7" s="199"/>
      <c r="D7" s="199"/>
      <c r="E7" s="199"/>
      <c r="F7" s="102"/>
      <c r="G7" s="102"/>
      <c r="H7" s="102"/>
      <c r="I7" s="2"/>
      <c r="J7" s="2"/>
      <c r="K7" s="107"/>
      <c r="L7" s="17"/>
      <c r="M7" s="1"/>
      <c r="N7" s="1"/>
      <c r="O7" s="200" t="s">
        <v>100</v>
      </c>
      <c r="P7" s="201"/>
      <c r="Q7" s="108"/>
      <c r="R7" s="218"/>
      <c r="S7" s="219"/>
      <c r="T7" s="220"/>
      <c r="U7" s="7" t="s">
        <v>17</v>
      </c>
      <c r="V7" s="7" t="s">
        <v>101</v>
      </c>
      <c r="W7" s="7" t="s">
        <v>19</v>
      </c>
      <c r="X7" s="18" t="s">
        <v>102</v>
      </c>
    </row>
    <row r="8" spans="1:24" ht="21.75" thickBot="1" x14ac:dyDescent="0.2">
      <c r="A8" s="74"/>
      <c r="B8" s="32" t="s">
        <v>21</v>
      </c>
      <c r="C8" s="32" t="s">
        <v>22</v>
      </c>
      <c r="D8" s="33" t="s">
        <v>23</v>
      </c>
      <c r="E8" s="32" t="s">
        <v>24</v>
      </c>
      <c r="F8" s="34" t="s">
        <v>25</v>
      </c>
      <c r="G8" s="34" t="s">
        <v>26</v>
      </c>
      <c r="H8" s="166" t="s">
        <v>27</v>
      </c>
      <c r="I8" s="179" t="s">
        <v>28</v>
      </c>
      <c r="J8" s="180"/>
      <c r="K8" s="181" t="s">
        <v>29</v>
      </c>
      <c r="L8" s="182"/>
      <c r="M8" s="35" t="s">
        <v>30</v>
      </c>
      <c r="N8" s="36" t="s">
        <v>31</v>
      </c>
      <c r="O8" s="37" t="s">
        <v>32</v>
      </c>
      <c r="P8" s="38" t="s">
        <v>33</v>
      </c>
      <c r="Q8" s="19"/>
      <c r="R8" s="89"/>
      <c r="S8" s="64" t="s">
        <v>21</v>
      </c>
      <c r="T8" s="65" t="s">
        <v>34</v>
      </c>
      <c r="U8" s="66" t="s">
        <v>33</v>
      </c>
      <c r="V8" s="66" t="s">
        <v>35</v>
      </c>
      <c r="W8" s="66" t="s">
        <v>35</v>
      </c>
      <c r="X8" s="67" t="s">
        <v>35</v>
      </c>
    </row>
    <row r="9" spans="1:24" ht="18.75" customHeight="1" x14ac:dyDescent="0.15">
      <c r="A9" s="169" t="s">
        <v>75</v>
      </c>
      <c r="B9" s="39" t="s">
        <v>202</v>
      </c>
      <c r="C9" s="39" t="s">
        <v>38</v>
      </c>
      <c r="D9" s="40">
        <v>10</v>
      </c>
      <c r="E9" s="41" t="s">
        <v>47</v>
      </c>
      <c r="F9" s="41">
        <f>ROUNDUP(D9*0.75,2)</f>
        <v>7.5</v>
      </c>
      <c r="G9" s="42">
        <f>ROUNDUP((K4*D9)+(K5*D9*0.75)+(K6*(D9*2)),0)</f>
        <v>0</v>
      </c>
      <c r="H9" s="42">
        <f>G9+(G9*2/100)</f>
        <v>0</v>
      </c>
      <c r="I9" s="183" t="s">
        <v>203</v>
      </c>
      <c r="J9" s="184"/>
      <c r="K9" s="43" t="s">
        <v>44</v>
      </c>
      <c r="L9" s="44">
        <f>ROUNDUP((K4*M9)+(K5*M9*0.75)+(K6*(M9*2)),2)</f>
        <v>0</v>
      </c>
      <c r="M9" s="40">
        <v>110</v>
      </c>
      <c r="N9" s="45">
        <f t="shared" ref="N9:N14" si="0">ROUNDUP(M9*0.75,2)</f>
        <v>82.5</v>
      </c>
      <c r="O9" s="46"/>
      <c r="P9" s="83"/>
      <c r="R9" s="172" t="s">
        <v>75</v>
      </c>
      <c r="S9" s="97" t="s">
        <v>80</v>
      </c>
      <c r="T9" s="68" t="s">
        <v>80</v>
      </c>
      <c r="U9" s="68"/>
      <c r="V9" s="69" t="s">
        <v>81</v>
      </c>
      <c r="W9" s="69" t="s">
        <v>82</v>
      </c>
      <c r="X9" s="93">
        <v>30</v>
      </c>
    </row>
    <row r="10" spans="1:24" ht="18.75" customHeight="1" x14ac:dyDescent="0.15">
      <c r="A10" s="170"/>
      <c r="B10" s="47"/>
      <c r="C10" s="47" t="s">
        <v>48</v>
      </c>
      <c r="D10" s="48">
        <v>10</v>
      </c>
      <c r="E10" s="49" t="s">
        <v>47</v>
      </c>
      <c r="F10" s="49">
        <f>ROUNDUP(D10*0.75,2)</f>
        <v>7.5</v>
      </c>
      <c r="G10" s="50">
        <f>ROUNDUP((K4*D10)+(K5*D10*0.75)+(K6*(D10*2)),0)</f>
        <v>0</v>
      </c>
      <c r="H10" s="50">
        <f>G10</f>
        <v>0</v>
      </c>
      <c r="I10" s="177"/>
      <c r="J10" s="177"/>
      <c r="K10" s="51" t="s">
        <v>52</v>
      </c>
      <c r="L10" s="52">
        <f>ROUNDUP((K4*M10)+(K5*M10*0.75)+(K6*(M10*2)),2)</f>
        <v>0</v>
      </c>
      <c r="M10" s="48">
        <v>0.9</v>
      </c>
      <c r="N10" s="53">
        <f t="shared" si="0"/>
        <v>0.68</v>
      </c>
      <c r="O10" s="54" t="s">
        <v>49</v>
      </c>
      <c r="P10" s="84"/>
      <c r="R10" s="170"/>
      <c r="S10" s="103" t="s">
        <v>275</v>
      </c>
      <c r="T10" s="103" t="s">
        <v>55</v>
      </c>
      <c r="U10" s="103"/>
      <c r="V10" s="104">
        <v>20</v>
      </c>
      <c r="W10" s="104">
        <v>10</v>
      </c>
      <c r="X10" s="105"/>
    </row>
    <row r="11" spans="1:24" ht="18.75" customHeight="1" x14ac:dyDescent="0.15">
      <c r="A11" s="170"/>
      <c r="B11" s="47"/>
      <c r="C11" s="47" t="s">
        <v>39</v>
      </c>
      <c r="D11" s="55">
        <v>0.25</v>
      </c>
      <c r="E11" s="49" t="s">
        <v>51</v>
      </c>
      <c r="F11" s="49">
        <f>ROUNDUP(D11*0.75,2)</f>
        <v>0.19</v>
      </c>
      <c r="G11" s="50">
        <f>ROUNDUP((K4*D11)+(K5*D11*0.75)+(K6*(D11*2)),0)</f>
        <v>0</v>
      </c>
      <c r="H11" s="50">
        <f>G11</f>
        <v>0</v>
      </c>
      <c r="I11" s="177"/>
      <c r="J11" s="177"/>
      <c r="K11" s="51" t="s">
        <v>53</v>
      </c>
      <c r="L11" s="52">
        <f>ROUNDUP((K4*M11)+(K5*M11*0.75)+(K6*(M11*2)),2)</f>
        <v>0</v>
      </c>
      <c r="M11" s="48">
        <v>0.1</v>
      </c>
      <c r="N11" s="53">
        <f t="shared" si="0"/>
        <v>0.08</v>
      </c>
      <c r="O11" s="54" t="s">
        <v>50</v>
      </c>
      <c r="P11" s="84"/>
      <c r="R11" s="170"/>
      <c r="S11" s="70"/>
      <c r="T11" s="70" t="s">
        <v>65</v>
      </c>
      <c r="U11" s="70"/>
      <c r="V11" s="71">
        <v>30</v>
      </c>
      <c r="W11" s="71">
        <v>25</v>
      </c>
      <c r="X11" s="94">
        <v>15</v>
      </c>
    </row>
    <row r="12" spans="1:24" ht="18.75" customHeight="1" x14ac:dyDescent="0.15">
      <c r="A12" s="170"/>
      <c r="B12" s="47"/>
      <c r="C12" s="47"/>
      <c r="D12" s="48"/>
      <c r="E12" s="49"/>
      <c r="F12" s="49"/>
      <c r="G12" s="50"/>
      <c r="H12" s="50"/>
      <c r="I12" s="177"/>
      <c r="J12" s="177"/>
      <c r="K12" s="51" t="s">
        <v>140</v>
      </c>
      <c r="L12" s="52">
        <f>ROUNDUP((K4*M12)+(K5*M12*0.75)+(K6*(M12*2)),2)</f>
        <v>0</v>
      </c>
      <c r="M12" s="48">
        <v>2.5</v>
      </c>
      <c r="N12" s="53">
        <f t="shared" si="0"/>
        <v>1.8800000000000001</v>
      </c>
      <c r="O12" s="54"/>
      <c r="P12" s="84"/>
      <c r="R12" s="170"/>
      <c r="S12" s="70"/>
      <c r="T12" s="70" t="s">
        <v>59</v>
      </c>
      <c r="U12" s="70"/>
      <c r="V12" s="71">
        <v>20</v>
      </c>
      <c r="W12" s="71">
        <v>10</v>
      </c>
      <c r="X12" s="94">
        <v>10</v>
      </c>
    </row>
    <row r="13" spans="1:24" ht="18.75" customHeight="1" x14ac:dyDescent="0.15">
      <c r="A13" s="170"/>
      <c r="B13" s="47"/>
      <c r="C13" s="47"/>
      <c r="D13" s="48"/>
      <c r="E13" s="49"/>
      <c r="F13" s="49"/>
      <c r="G13" s="50"/>
      <c r="H13" s="50"/>
      <c r="I13" s="177"/>
      <c r="J13" s="177"/>
      <c r="K13" s="51" t="s">
        <v>53</v>
      </c>
      <c r="L13" s="52">
        <f>ROUNDUP((K4*M13)+(K5*M13*0.75)+(K6*(M13*2)),2)</f>
        <v>0</v>
      </c>
      <c r="M13" s="48">
        <v>0.1</v>
      </c>
      <c r="N13" s="53">
        <f t="shared" si="0"/>
        <v>0.08</v>
      </c>
      <c r="O13" s="54"/>
      <c r="P13" s="84"/>
      <c r="R13" s="170"/>
      <c r="S13" s="70"/>
      <c r="T13" s="70" t="s">
        <v>39</v>
      </c>
      <c r="U13" s="70"/>
      <c r="V13" s="109" t="s">
        <v>276</v>
      </c>
      <c r="W13" s="71" t="s">
        <v>40</v>
      </c>
      <c r="X13" s="94"/>
    </row>
    <row r="14" spans="1:24" ht="18.75" customHeight="1" x14ac:dyDescent="0.15">
      <c r="A14" s="170"/>
      <c r="B14" s="47"/>
      <c r="C14" s="47"/>
      <c r="D14" s="48"/>
      <c r="E14" s="49"/>
      <c r="F14" s="49"/>
      <c r="G14" s="50"/>
      <c r="H14" s="50"/>
      <c r="I14" s="177"/>
      <c r="J14" s="177"/>
      <c r="K14" s="51" t="s">
        <v>43</v>
      </c>
      <c r="L14" s="52">
        <f>ROUNDUP((K4*M14)+(K5*M14*0.75)+(K6*(M14*2)),2)</f>
        <v>0</v>
      </c>
      <c r="M14" s="48">
        <v>1</v>
      </c>
      <c r="N14" s="53">
        <f t="shared" si="0"/>
        <v>0.75</v>
      </c>
      <c r="O14" s="54"/>
      <c r="P14" s="84"/>
      <c r="R14" s="170"/>
      <c r="S14" s="87"/>
      <c r="T14" s="70"/>
      <c r="U14" s="70" t="s">
        <v>67</v>
      </c>
      <c r="V14" s="71" t="s">
        <v>58</v>
      </c>
      <c r="W14" s="71" t="s">
        <v>58</v>
      </c>
      <c r="X14" s="94"/>
    </row>
    <row r="15" spans="1:24" ht="18.75" customHeight="1" x14ac:dyDescent="0.15">
      <c r="A15" s="170"/>
      <c r="B15" s="47"/>
      <c r="C15" s="47"/>
      <c r="D15" s="48"/>
      <c r="E15" s="49"/>
      <c r="F15" s="49"/>
      <c r="G15" s="50"/>
      <c r="H15" s="50"/>
      <c r="I15" s="177"/>
      <c r="J15" s="177"/>
      <c r="K15" s="51"/>
      <c r="L15" s="52"/>
      <c r="M15" s="48"/>
      <c r="N15" s="53"/>
      <c r="O15" s="54"/>
      <c r="P15" s="84"/>
      <c r="R15" s="170"/>
      <c r="S15" s="87"/>
      <c r="T15" s="70"/>
      <c r="U15" s="70" t="s">
        <v>41</v>
      </c>
      <c r="V15" s="71" t="s">
        <v>42</v>
      </c>
      <c r="W15" s="71" t="s">
        <v>42</v>
      </c>
      <c r="X15" s="94"/>
    </row>
    <row r="16" spans="1:24" ht="18.75" customHeight="1" x14ac:dyDescent="0.15">
      <c r="A16" s="170"/>
      <c r="B16" s="47"/>
      <c r="C16" s="47"/>
      <c r="D16" s="48"/>
      <c r="E16" s="49"/>
      <c r="F16" s="49"/>
      <c r="G16" s="50"/>
      <c r="H16" s="50"/>
      <c r="I16" s="177"/>
      <c r="J16" s="177"/>
      <c r="K16" s="51"/>
      <c r="L16" s="52"/>
      <c r="M16" s="48"/>
      <c r="N16" s="53"/>
      <c r="O16" s="54"/>
      <c r="P16" s="84"/>
      <c r="R16" s="170"/>
      <c r="S16" s="87"/>
      <c r="T16" s="70"/>
      <c r="U16" s="70" t="s">
        <v>68</v>
      </c>
      <c r="V16" s="71" t="s">
        <v>42</v>
      </c>
      <c r="W16" s="71" t="s">
        <v>42</v>
      </c>
      <c r="X16" s="94"/>
    </row>
    <row r="17" spans="1:24" ht="18.75" customHeight="1" x14ac:dyDescent="0.15">
      <c r="A17" s="170"/>
      <c r="B17" s="47"/>
      <c r="C17" s="47"/>
      <c r="D17" s="48"/>
      <c r="E17" s="49"/>
      <c r="F17" s="49"/>
      <c r="G17" s="50"/>
      <c r="H17" s="50"/>
      <c r="I17" s="177"/>
      <c r="J17" s="177"/>
      <c r="K17" s="51"/>
      <c r="L17" s="52"/>
      <c r="M17" s="48"/>
      <c r="N17" s="53"/>
      <c r="O17" s="54"/>
      <c r="P17" s="84"/>
      <c r="R17" s="170"/>
      <c r="S17" s="103" t="s">
        <v>277</v>
      </c>
      <c r="T17" s="103" t="s">
        <v>38</v>
      </c>
      <c r="U17" s="103"/>
      <c r="V17" s="104">
        <v>10</v>
      </c>
      <c r="W17" s="104">
        <v>10</v>
      </c>
      <c r="X17" s="105"/>
    </row>
    <row r="18" spans="1:24" ht="18.75" customHeight="1" x14ac:dyDescent="0.15">
      <c r="A18" s="170"/>
      <c r="B18" s="47"/>
      <c r="C18" s="47"/>
      <c r="D18" s="48"/>
      <c r="E18" s="49"/>
      <c r="F18" s="49"/>
      <c r="G18" s="50"/>
      <c r="H18" s="50"/>
      <c r="I18" s="177"/>
      <c r="J18" s="177"/>
      <c r="K18" s="51"/>
      <c r="L18" s="52"/>
      <c r="M18" s="48"/>
      <c r="N18" s="53"/>
      <c r="O18" s="54"/>
      <c r="P18" s="84"/>
      <c r="R18" s="170"/>
      <c r="S18" s="70"/>
      <c r="T18" s="70" t="s">
        <v>66</v>
      </c>
      <c r="U18" s="70"/>
      <c r="V18" s="71">
        <v>10</v>
      </c>
      <c r="W18" s="71">
        <v>10</v>
      </c>
      <c r="X18" s="94">
        <v>10</v>
      </c>
    </row>
    <row r="19" spans="1:24" ht="18.75" customHeight="1" x14ac:dyDescent="0.15">
      <c r="A19" s="170"/>
      <c r="B19" s="56"/>
      <c r="C19" s="56"/>
      <c r="D19" s="57"/>
      <c r="E19" s="58"/>
      <c r="F19" s="58"/>
      <c r="G19" s="59"/>
      <c r="H19" s="59"/>
      <c r="I19" s="185"/>
      <c r="J19" s="185"/>
      <c r="K19" s="60"/>
      <c r="L19" s="61"/>
      <c r="M19" s="57"/>
      <c r="N19" s="62"/>
      <c r="O19" s="63"/>
      <c r="P19" s="85"/>
      <c r="R19" s="170"/>
      <c r="S19" s="70"/>
      <c r="T19" s="70"/>
      <c r="U19" s="70"/>
      <c r="V19" s="71"/>
      <c r="W19" s="71"/>
      <c r="X19" s="94"/>
    </row>
    <row r="20" spans="1:24" ht="18.75" customHeight="1" x14ac:dyDescent="0.15">
      <c r="A20" s="170"/>
      <c r="B20" s="47" t="s">
        <v>54</v>
      </c>
      <c r="C20" s="47" t="s">
        <v>55</v>
      </c>
      <c r="D20" s="48">
        <v>40</v>
      </c>
      <c r="E20" s="49" t="s">
        <v>47</v>
      </c>
      <c r="F20" s="49">
        <f>ROUNDUP(D20*0.75,2)</f>
        <v>30</v>
      </c>
      <c r="G20" s="50">
        <f>ROUNDUP((K4*D20)+(K5*D20*0.75)+(K6*(D20*2)),0)</f>
        <v>0</v>
      </c>
      <c r="H20" s="50">
        <f>G20</f>
        <v>0</v>
      </c>
      <c r="I20" s="175" t="s">
        <v>283</v>
      </c>
      <c r="J20" s="176"/>
      <c r="K20" s="51" t="s">
        <v>56</v>
      </c>
      <c r="L20" s="52">
        <f>ROUNDUP((K4*M20)+(K5*M20*0.75)+(K6*(M20*2)),2)</f>
        <v>0</v>
      </c>
      <c r="M20" s="48">
        <v>3</v>
      </c>
      <c r="N20" s="53">
        <f>ROUNDUP(M20*0.75,2)</f>
        <v>2.25</v>
      </c>
      <c r="O20" s="54"/>
      <c r="P20" s="84" t="s">
        <v>60</v>
      </c>
      <c r="R20" s="170"/>
      <c r="S20" s="87"/>
      <c r="T20" s="70"/>
      <c r="U20" s="70"/>
      <c r="V20" s="71"/>
      <c r="W20" s="71"/>
      <c r="X20" s="94"/>
    </row>
    <row r="21" spans="1:24" ht="18.75" customHeight="1" x14ac:dyDescent="0.15">
      <c r="A21" s="170"/>
      <c r="B21" s="47"/>
      <c r="C21" s="47" t="s">
        <v>61</v>
      </c>
      <c r="D21" s="48">
        <v>5</v>
      </c>
      <c r="E21" s="49" t="s">
        <v>47</v>
      </c>
      <c r="F21" s="49">
        <f>ROUNDUP(D21*0.75,2)</f>
        <v>3.75</v>
      </c>
      <c r="G21" s="50">
        <f>ROUNDUP((K4*D21)+(K5*D21*0.75)+(K6*(D21*2)),0)</f>
        <v>0</v>
      </c>
      <c r="H21" s="50">
        <f>G21</f>
        <v>0</v>
      </c>
      <c r="I21" s="177"/>
      <c r="J21" s="177"/>
      <c r="K21" s="51" t="s">
        <v>56</v>
      </c>
      <c r="L21" s="52">
        <f>ROUNDUP((K4*M21)+(K5*M21*0.75)+(K6*(M21*2)),2)</f>
        <v>0</v>
      </c>
      <c r="M21" s="48">
        <v>3</v>
      </c>
      <c r="N21" s="53">
        <f>ROUNDUP(M21*0.75,2)</f>
        <v>2.25</v>
      </c>
      <c r="O21" s="54" t="s">
        <v>60</v>
      </c>
      <c r="P21" s="84" t="s">
        <v>60</v>
      </c>
      <c r="R21" s="170"/>
      <c r="S21" s="87"/>
      <c r="T21" s="70"/>
      <c r="U21" s="70"/>
      <c r="V21" s="71"/>
      <c r="W21" s="71"/>
      <c r="X21" s="94"/>
    </row>
    <row r="22" spans="1:24" ht="18.75" customHeight="1" x14ac:dyDescent="0.15">
      <c r="A22" s="170"/>
      <c r="B22" s="47"/>
      <c r="C22" s="47" t="s">
        <v>59</v>
      </c>
      <c r="D22" s="48">
        <v>20</v>
      </c>
      <c r="E22" s="49" t="s">
        <v>47</v>
      </c>
      <c r="F22" s="49">
        <f>ROUNDUP(D22*0.75,2)</f>
        <v>15</v>
      </c>
      <c r="G22" s="50">
        <f>ROUNDUP((K4*D22)+(K5*D22*0.75)+(K6*(D22*2)),0)</f>
        <v>0</v>
      </c>
      <c r="H22" s="50">
        <f>G22+(G22*3/100)</f>
        <v>0</v>
      </c>
      <c r="I22" s="177"/>
      <c r="J22" s="177"/>
      <c r="K22" s="51" t="s">
        <v>57</v>
      </c>
      <c r="L22" s="52">
        <f>ROUNDUP((K4*M22)+(K5*M22*0.75)+(K6*(M22*2)),2)</f>
        <v>0</v>
      </c>
      <c r="M22" s="48">
        <v>6</v>
      </c>
      <c r="N22" s="53">
        <f>ROUNDUP(M22*0.75,2)</f>
        <v>4.5</v>
      </c>
      <c r="O22" s="54"/>
      <c r="P22" s="84"/>
      <c r="R22" s="170"/>
      <c r="S22" s="87"/>
      <c r="T22" s="70"/>
      <c r="U22" s="70"/>
      <c r="V22" s="71"/>
      <c r="W22" s="71"/>
      <c r="X22" s="94"/>
    </row>
    <row r="23" spans="1:24" ht="18.75" customHeight="1" x14ac:dyDescent="0.15">
      <c r="A23" s="170"/>
      <c r="B23" s="47"/>
      <c r="C23" s="47"/>
      <c r="D23" s="48"/>
      <c r="E23" s="49"/>
      <c r="F23" s="49"/>
      <c r="G23" s="50"/>
      <c r="H23" s="50"/>
      <c r="I23" s="177"/>
      <c r="J23" s="177"/>
      <c r="K23" s="51" t="s">
        <v>43</v>
      </c>
      <c r="L23" s="52">
        <f>ROUNDUP((K4*M23)+(K5*M23*0.75)+(K6*(M23*2)),2)</f>
        <v>0</v>
      </c>
      <c r="M23" s="48">
        <v>4</v>
      </c>
      <c r="N23" s="53">
        <f>ROUNDUP(M23*0.75,2)</f>
        <v>3</v>
      </c>
      <c r="O23" s="54"/>
      <c r="P23" s="84"/>
      <c r="R23" s="170"/>
      <c r="S23" s="70"/>
      <c r="T23" s="70"/>
      <c r="U23" s="70"/>
      <c r="V23" s="71"/>
      <c r="W23" s="71"/>
      <c r="X23" s="94"/>
    </row>
    <row r="24" spans="1:24" ht="18.75" customHeight="1" x14ac:dyDescent="0.15">
      <c r="A24" s="170"/>
      <c r="B24" s="47"/>
      <c r="C24" s="47"/>
      <c r="D24" s="48"/>
      <c r="E24" s="49"/>
      <c r="F24" s="49"/>
      <c r="G24" s="50"/>
      <c r="H24" s="50"/>
      <c r="I24" s="177"/>
      <c r="J24" s="177"/>
      <c r="K24" s="51" t="s">
        <v>62</v>
      </c>
      <c r="L24" s="52">
        <f>ROUNDUP((K4*M24)+(K5*M24*0.75)+(K6*(M24*2)),2)</f>
        <v>0</v>
      </c>
      <c r="M24" s="48">
        <v>3</v>
      </c>
      <c r="N24" s="53">
        <f>ROUNDUP(M24*0.75,2)</f>
        <v>2.25</v>
      </c>
      <c r="O24" s="54"/>
      <c r="P24" s="84" t="s">
        <v>46</v>
      </c>
      <c r="R24" s="170"/>
      <c r="S24" s="103" t="s">
        <v>72</v>
      </c>
      <c r="T24" s="103" t="s">
        <v>74</v>
      </c>
      <c r="U24" s="103"/>
      <c r="V24" s="104"/>
      <c r="W24" s="104"/>
      <c r="X24" s="105"/>
    </row>
    <row r="25" spans="1:24" ht="18.75" customHeight="1" x14ac:dyDescent="0.15">
      <c r="A25" s="170"/>
      <c r="B25" s="47"/>
      <c r="C25" s="47"/>
      <c r="D25" s="48"/>
      <c r="E25" s="49"/>
      <c r="F25" s="49"/>
      <c r="G25" s="50"/>
      <c r="H25" s="50"/>
      <c r="I25" s="177"/>
      <c r="J25" s="177"/>
      <c r="K25" s="51"/>
      <c r="L25" s="52"/>
      <c r="M25" s="48"/>
      <c r="N25" s="53"/>
      <c r="O25" s="54"/>
      <c r="P25" s="84"/>
      <c r="R25" s="170"/>
      <c r="S25" s="70"/>
      <c r="T25" s="70"/>
      <c r="U25" s="70"/>
      <c r="V25" s="71"/>
      <c r="W25" s="71"/>
      <c r="X25" s="94"/>
    </row>
    <row r="26" spans="1:24" ht="18.75" customHeight="1" x14ac:dyDescent="0.15">
      <c r="A26" s="170"/>
      <c r="B26" s="56"/>
      <c r="C26" s="56"/>
      <c r="D26" s="57"/>
      <c r="E26" s="58"/>
      <c r="F26" s="58"/>
      <c r="G26" s="59"/>
      <c r="H26" s="59"/>
      <c r="I26" s="185"/>
      <c r="J26" s="185"/>
      <c r="K26" s="60"/>
      <c r="L26" s="61"/>
      <c r="M26" s="57"/>
      <c r="N26" s="62"/>
      <c r="O26" s="63"/>
      <c r="P26" s="85"/>
      <c r="R26" s="170"/>
      <c r="S26" s="87"/>
      <c r="T26" s="70"/>
      <c r="U26" s="70"/>
      <c r="V26" s="71"/>
      <c r="W26" s="71"/>
      <c r="X26" s="94"/>
    </row>
    <row r="27" spans="1:24" ht="18.75" customHeight="1" x14ac:dyDescent="0.15">
      <c r="A27" s="170"/>
      <c r="B27" s="47" t="s">
        <v>63</v>
      </c>
      <c r="C27" s="47" t="s">
        <v>65</v>
      </c>
      <c r="D27" s="48">
        <v>30</v>
      </c>
      <c r="E27" s="49" t="s">
        <v>47</v>
      </c>
      <c r="F27" s="49">
        <f>ROUNDUP(D27*0.75,2)</f>
        <v>22.5</v>
      </c>
      <c r="G27" s="50">
        <f>ROUNDUP((K4*D27)+(K5*D27*0.75)+(K6*(D27*2)),0)</f>
        <v>0</v>
      </c>
      <c r="H27" s="50">
        <f>G27+(G27*15/100)</f>
        <v>0</v>
      </c>
      <c r="I27" s="175" t="s">
        <v>220</v>
      </c>
      <c r="J27" s="176"/>
      <c r="K27" s="51" t="s">
        <v>70</v>
      </c>
      <c r="L27" s="52">
        <f>ROUNDUP((K4*M27)+(K5*M27*0.75)+(K6*(M27*2)),2)</f>
        <v>0</v>
      </c>
      <c r="M27" s="48">
        <v>2</v>
      </c>
      <c r="N27" s="53">
        <f>ROUNDUP(M27*0.75,2)</f>
        <v>1.5</v>
      </c>
      <c r="O27" s="54"/>
      <c r="P27" s="84"/>
      <c r="R27" s="170"/>
      <c r="S27" s="87"/>
      <c r="T27" s="70"/>
      <c r="U27" s="70"/>
      <c r="V27" s="71"/>
      <c r="W27" s="71"/>
      <c r="X27" s="94"/>
    </row>
    <row r="28" spans="1:24" ht="18.75" customHeight="1" x14ac:dyDescent="0.15">
      <c r="A28" s="170"/>
      <c r="B28" s="47"/>
      <c r="C28" s="47" t="s">
        <v>69</v>
      </c>
      <c r="D28" s="48">
        <v>10</v>
      </c>
      <c r="E28" s="49" t="s">
        <v>47</v>
      </c>
      <c r="F28" s="49">
        <f>ROUNDUP(D28*0.75,2)</f>
        <v>7.5</v>
      </c>
      <c r="G28" s="50">
        <f>ROUNDUP((K4*D28)+(K5*D28*0.75)+(K6*(D28*2)),0)</f>
        <v>0</v>
      </c>
      <c r="H28" s="50">
        <f>G28</f>
        <v>0</v>
      </c>
      <c r="I28" s="177"/>
      <c r="J28" s="177"/>
      <c r="K28" s="51" t="s">
        <v>52</v>
      </c>
      <c r="L28" s="52">
        <f>ROUNDUP((K4*M28)+(K5*M28*0.75)+(K6*(M28*2)),2)</f>
        <v>0</v>
      </c>
      <c r="M28" s="48">
        <v>0.6</v>
      </c>
      <c r="N28" s="53">
        <f>ROUNDUP(M28*0.75,2)</f>
        <v>0.45</v>
      </c>
      <c r="O28" s="54" t="s">
        <v>46</v>
      </c>
      <c r="P28" s="84"/>
      <c r="R28" s="170"/>
      <c r="S28" s="87"/>
      <c r="T28" s="70"/>
      <c r="U28" s="70"/>
      <c r="V28" s="71"/>
      <c r="W28" s="71"/>
      <c r="X28" s="94"/>
    </row>
    <row r="29" spans="1:24" ht="18.75" customHeight="1" x14ac:dyDescent="0.15">
      <c r="A29" s="170"/>
      <c r="B29" s="47"/>
      <c r="C29" s="47" t="s">
        <v>66</v>
      </c>
      <c r="D29" s="48">
        <v>10</v>
      </c>
      <c r="E29" s="49" t="s">
        <v>47</v>
      </c>
      <c r="F29" s="49">
        <f>ROUNDUP(D29*0.75,2)</f>
        <v>7.5</v>
      </c>
      <c r="G29" s="50">
        <f>ROUNDUP((K4*D29)+(K5*D29*0.75)+(K6*(D29*2)),0)</f>
        <v>0</v>
      </c>
      <c r="H29" s="50">
        <f>G29+(G29*3/100)</f>
        <v>0</v>
      </c>
      <c r="I29" s="177"/>
      <c r="J29" s="177"/>
      <c r="K29" s="51" t="s">
        <v>71</v>
      </c>
      <c r="L29" s="52">
        <f>ROUNDUP((K4*M29)+(K5*M29*0.75)+(K6*(M29*2)),2)</f>
        <v>0</v>
      </c>
      <c r="M29" s="48">
        <v>1.3</v>
      </c>
      <c r="N29" s="53">
        <f>ROUNDUP(M29*0.75,2)</f>
        <v>0.98</v>
      </c>
      <c r="O29" s="54"/>
      <c r="P29" s="84" t="s">
        <v>60</v>
      </c>
      <c r="R29" s="170"/>
      <c r="S29" s="70"/>
      <c r="T29" s="70"/>
      <c r="U29" s="70"/>
      <c r="V29" s="71"/>
      <c r="W29" s="71"/>
      <c r="X29" s="94"/>
    </row>
    <row r="30" spans="1:24" ht="18.75" customHeight="1" thickBot="1" x14ac:dyDescent="0.2">
      <c r="A30" s="170"/>
      <c r="B30" s="47"/>
      <c r="C30" s="47"/>
      <c r="D30" s="48"/>
      <c r="E30" s="49"/>
      <c r="F30" s="49"/>
      <c r="G30" s="50"/>
      <c r="H30" s="50"/>
      <c r="I30" s="177"/>
      <c r="J30" s="177"/>
      <c r="K30" s="51"/>
      <c r="L30" s="52"/>
      <c r="M30" s="48"/>
      <c r="N30" s="53"/>
      <c r="O30" s="54"/>
      <c r="P30" s="84"/>
      <c r="R30" s="171"/>
      <c r="S30" s="90"/>
      <c r="T30" s="91"/>
      <c r="U30" s="91"/>
      <c r="V30" s="92">
        <v>0</v>
      </c>
      <c r="W30" s="92">
        <v>0</v>
      </c>
      <c r="X30" s="96"/>
    </row>
    <row r="31" spans="1:24" ht="18.75" customHeight="1" x14ac:dyDescent="0.15">
      <c r="A31" s="170"/>
      <c r="B31" s="56"/>
      <c r="C31" s="56"/>
      <c r="D31" s="57"/>
      <c r="E31" s="58"/>
      <c r="F31" s="58"/>
      <c r="G31" s="59"/>
      <c r="H31" s="59"/>
      <c r="I31" s="185"/>
      <c r="J31" s="185"/>
      <c r="K31" s="60"/>
      <c r="L31" s="61"/>
      <c r="M31" s="57"/>
      <c r="N31" s="62"/>
      <c r="O31" s="63"/>
      <c r="P31" s="85"/>
    </row>
    <row r="32" spans="1:24" ht="18.75" customHeight="1" x14ac:dyDescent="0.15">
      <c r="A32" s="170"/>
      <c r="B32" s="47" t="s">
        <v>72</v>
      </c>
      <c r="C32" s="47" t="s">
        <v>74</v>
      </c>
      <c r="D32" s="55">
        <v>0.25</v>
      </c>
      <c r="E32" s="49" t="s">
        <v>51</v>
      </c>
      <c r="F32" s="49">
        <f>ROUNDUP(D32*0.75,2)</f>
        <v>0.19</v>
      </c>
      <c r="G32" s="50">
        <f>ROUNDUP((K4*D32)+(K5*D32*0.75)+(K6*(D32*2)),0)</f>
        <v>0</v>
      </c>
      <c r="H32" s="50">
        <f>G32</f>
        <v>0</v>
      </c>
      <c r="I32" s="175" t="s">
        <v>73</v>
      </c>
      <c r="J32" s="176"/>
      <c r="K32" s="51"/>
      <c r="L32" s="52"/>
      <c r="M32" s="48"/>
      <c r="N32" s="53"/>
      <c r="O32" s="54"/>
      <c r="P32" s="84"/>
    </row>
    <row r="33" spans="1:24" ht="18.75" customHeight="1" x14ac:dyDescent="0.15">
      <c r="A33" s="170"/>
      <c r="B33" s="47"/>
      <c r="C33" s="47"/>
      <c r="D33" s="48"/>
      <c r="E33" s="49"/>
      <c r="F33" s="49"/>
      <c r="G33" s="50"/>
      <c r="H33" s="50"/>
      <c r="I33" s="177"/>
      <c r="J33" s="177"/>
      <c r="K33" s="51"/>
      <c r="L33" s="52"/>
      <c r="M33" s="48"/>
      <c r="N33" s="53"/>
      <c r="O33" s="54"/>
      <c r="P33" s="84"/>
    </row>
    <row r="34" spans="1:24" ht="18.75" customHeight="1" thickBot="1" x14ac:dyDescent="0.2">
      <c r="A34" s="171"/>
      <c r="B34" s="75"/>
      <c r="C34" s="75"/>
      <c r="D34" s="76"/>
      <c r="E34" s="77"/>
      <c r="F34" s="77"/>
      <c r="G34" s="78"/>
      <c r="H34" s="78"/>
      <c r="I34" s="178"/>
      <c r="J34" s="178"/>
      <c r="K34" s="79"/>
      <c r="L34" s="80"/>
      <c r="M34" s="76"/>
      <c r="N34" s="81"/>
      <c r="O34" s="82"/>
      <c r="P34" s="86"/>
    </row>
    <row r="38" spans="1:24" ht="18.75" customHeight="1" x14ac:dyDescent="0.15">
      <c r="S38" s="30"/>
      <c r="T38" s="30"/>
      <c r="U38" s="30"/>
      <c r="V38" s="31"/>
      <c r="W38" s="31"/>
      <c r="X38" s="31"/>
    </row>
    <row r="39" spans="1:24" ht="18.75" customHeight="1" x14ac:dyDescent="0.15">
      <c r="S39" s="30"/>
      <c r="T39" s="30"/>
      <c r="U39" s="30"/>
      <c r="V39" s="31"/>
      <c r="W39" s="31"/>
      <c r="X39" s="31"/>
    </row>
    <row r="40" spans="1:24" ht="18.75" customHeight="1" x14ac:dyDescent="0.15">
      <c r="S40" s="30"/>
      <c r="T40" s="30"/>
      <c r="U40" s="30"/>
      <c r="V40" s="31"/>
      <c r="W40" s="31"/>
      <c r="X40" s="31"/>
    </row>
    <row r="41" spans="1:24" ht="18.75" customHeight="1" x14ac:dyDescent="0.15">
      <c r="S41" s="30"/>
      <c r="T41" s="30"/>
      <c r="U41" s="30"/>
      <c r="V41" s="31"/>
      <c r="W41" s="31"/>
      <c r="X41" s="31"/>
    </row>
    <row r="42" spans="1:24" ht="18.75" customHeight="1" x14ac:dyDescent="0.15">
      <c r="S42" s="30"/>
      <c r="T42" s="30"/>
      <c r="U42" s="30"/>
      <c r="V42" s="31"/>
      <c r="W42" s="31"/>
      <c r="X42" s="31"/>
    </row>
    <row r="43" spans="1:24" ht="18.75" customHeight="1" x14ac:dyDescent="0.15">
      <c r="S43" s="30"/>
      <c r="T43" s="30"/>
      <c r="U43" s="30"/>
      <c r="V43" s="31"/>
      <c r="W43" s="31"/>
      <c r="X43" s="31"/>
    </row>
    <row r="44" spans="1:24" ht="18.75" customHeight="1" x14ac:dyDescent="0.15">
      <c r="S44" s="30"/>
      <c r="T44" s="30"/>
      <c r="U44" s="30"/>
      <c r="V44" s="31"/>
      <c r="W44" s="31"/>
      <c r="X44" s="31"/>
    </row>
    <row r="45" spans="1:24" ht="18.75" customHeight="1" x14ac:dyDescent="0.15">
      <c r="S45" s="30"/>
      <c r="T45" s="30"/>
      <c r="U45" s="30"/>
      <c r="V45" s="31"/>
      <c r="W45" s="31"/>
      <c r="X45" s="31"/>
    </row>
    <row r="46" spans="1:24" ht="18.75" customHeight="1" x14ac:dyDescent="0.15">
      <c r="S46" s="30"/>
      <c r="T46" s="30"/>
      <c r="U46" s="30"/>
      <c r="V46" s="31"/>
      <c r="W46" s="31"/>
      <c r="X46" s="31"/>
    </row>
    <row r="47" spans="1:24" ht="18.75" customHeight="1" x14ac:dyDescent="0.15">
      <c r="S47" s="30"/>
      <c r="T47" s="30"/>
      <c r="U47" s="30"/>
      <c r="V47" s="31"/>
      <c r="W47" s="31"/>
      <c r="X47" s="31"/>
    </row>
    <row r="48" spans="1:24" ht="18.75" customHeight="1" x14ac:dyDescent="0.15">
      <c r="S48" s="30"/>
      <c r="T48" s="30"/>
      <c r="U48" s="30"/>
      <c r="V48" s="31"/>
      <c r="W48" s="31"/>
      <c r="X48" s="31"/>
    </row>
    <row r="49" spans="19:24" ht="18.75" customHeight="1" x14ac:dyDescent="0.15">
      <c r="S49" s="30"/>
      <c r="T49" s="30"/>
      <c r="U49" s="30"/>
      <c r="V49" s="31"/>
      <c r="W49" s="31"/>
      <c r="X49" s="31"/>
    </row>
    <row r="50" spans="19:24" ht="18.75" customHeight="1" x14ac:dyDescent="0.15">
      <c r="S50" s="30"/>
      <c r="T50" s="30"/>
      <c r="U50" s="30"/>
      <c r="V50" s="31"/>
      <c r="W50" s="31"/>
      <c r="X50" s="31"/>
    </row>
    <row r="51" spans="19:24" ht="18.75" customHeight="1" x14ac:dyDescent="0.15">
      <c r="S51" s="30"/>
      <c r="T51" s="30"/>
      <c r="U51" s="30"/>
      <c r="V51" s="31"/>
      <c r="W51" s="31"/>
      <c r="X51" s="31"/>
    </row>
    <row r="52" spans="19:24" ht="18.75" customHeight="1" x14ac:dyDescent="0.15">
      <c r="S52" s="30"/>
      <c r="T52" s="30"/>
      <c r="U52" s="30"/>
      <c r="V52" s="31"/>
      <c r="W52" s="31"/>
      <c r="X52" s="31"/>
    </row>
    <row r="53" spans="19:24" ht="18.75" customHeight="1" x14ac:dyDescent="0.15">
      <c r="S53" s="30"/>
      <c r="T53" s="30"/>
      <c r="U53" s="30"/>
      <c r="V53" s="31"/>
      <c r="W53" s="31"/>
      <c r="X53" s="31"/>
    </row>
    <row r="54" spans="19:24" ht="18.75" customHeight="1" x14ac:dyDescent="0.15">
      <c r="S54" s="30"/>
      <c r="T54" s="30"/>
      <c r="U54" s="30"/>
      <c r="V54" s="31"/>
      <c r="W54" s="31"/>
      <c r="X54" s="31"/>
    </row>
    <row r="55" spans="19:24" ht="18.75" customHeight="1" x14ac:dyDescent="0.15">
      <c r="S55" s="30"/>
      <c r="T55" s="30"/>
      <c r="U55" s="30"/>
      <c r="V55" s="31"/>
      <c r="W55" s="31"/>
      <c r="X55" s="31"/>
    </row>
    <row r="56" spans="19:24" ht="18.75" customHeight="1" x14ac:dyDescent="0.15">
      <c r="S56" s="30"/>
      <c r="T56" s="30"/>
      <c r="U56" s="30"/>
      <c r="V56" s="31"/>
      <c r="W56" s="31"/>
      <c r="X56" s="31"/>
    </row>
    <row r="57" spans="19:24" ht="18.75" customHeight="1" x14ac:dyDescent="0.15">
      <c r="S57" s="30"/>
      <c r="T57" s="30"/>
      <c r="U57" s="30"/>
      <c r="V57" s="31"/>
      <c r="W57" s="31"/>
      <c r="X57" s="31"/>
    </row>
    <row r="58" spans="19:24" ht="18.75" customHeight="1" x14ac:dyDescent="0.15">
      <c r="S58" s="30"/>
      <c r="T58" s="30"/>
      <c r="U58" s="30"/>
      <c r="V58" s="31"/>
      <c r="W58" s="31"/>
      <c r="X58" s="31"/>
    </row>
    <row r="59" spans="19:24" ht="18.75" customHeight="1" x14ac:dyDescent="0.15">
      <c r="S59" s="30"/>
      <c r="T59" s="30"/>
      <c r="U59" s="30"/>
      <c r="V59" s="31"/>
      <c r="W59" s="31"/>
      <c r="X59" s="31"/>
    </row>
    <row r="60" spans="19:24" ht="18.75" customHeight="1" x14ac:dyDescent="0.15">
      <c r="S60" s="30"/>
      <c r="T60" s="30"/>
      <c r="U60" s="30"/>
      <c r="V60" s="31"/>
      <c r="W60" s="31"/>
      <c r="X60" s="31"/>
    </row>
    <row r="61" spans="19:24" ht="18.75" customHeight="1" x14ac:dyDescent="0.15">
      <c r="S61" s="30"/>
      <c r="T61" s="30"/>
      <c r="U61" s="30"/>
      <c r="V61" s="31"/>
      <c r="W61" s="31"/>
      <c r="X61" s="31"/>
    </row>
    <row r="62" spans="19:24" ht="18.75" customHeight="1" x14ac:dyDescent="0.15">
      <c r="S62" s="30"/>
      <c r="T62" s="30"/>
      <c r="U62" s="30"/>
      <c r="V62" s="31"/>
      <c r="W62" s="31"/>
      <c r="X62" s="31"/>
    </row>
    <row r="63" spans="19:24" ht="18.75" customHeight="1" x14ac:dyDescent="0.15">
      <c r="S63" s="30"/>
      <c r="T63" s="30"/>
      <c r="U63" s="30"/>
      <c r="V63" s="31"/>
      <c r="W63" s="31"/>
      <c r="X63" s="31"/>
    </row>
    <row r="64" spans="19:24" ht="18.75" customHeight="1" x14ac:dyDescent="0.15">
      <c r="S64" s="30"/>
      <c r="T64" s="30"/>
      <c r="U64" s="30"/>
      <c r="V64" s="31"/>
      <c r="W64" s="31"/>
      <c r="X64" s="31"/>
    </row>
    <row r="65" spans="19:24" ht="18.75" customHeight="1" x14ac:dyDescent="0.15">
      <c r="S65" s="30"/>
      <c r="T65" s="30"/>
      <c r="U65" s="30"/>
      <c r="V65" s="31"/>
      <c r="W65" s="31"/>
      <c r="X65" s="31"/>
    </row>
    <row r="66" spans="19:24" ht="18.75" customHeight="1" x14ac:dyDescent="0.15">
      <c r="S66" s="30"/>
      <c r="T66" s="30"/>
      <c r="U66" s="30"/>
      <c r="V66" s="31"/>
      <c r="W66" s="31"/>
      <c r="X66" s="31"/>
    </row>
    <row r="67" spans="19:24" ht="18.75" customHeight="1" x14ac:dyDescent="0.15">
      <c r="S67" s="30"/>
      <c r="T67" s="30"/>
      <c r="U67" s="30"/>
      <c r="V67" s="31"/>
      <c r="W67" s="31"/>
      <c r="X67" s="31"/>
    </row>
    <row r="68" spans="19:24" ht="18.75" customHeight="1" x14ac:dyDescent="0.15">
      <c r="S68" s="30"/>
      <c r="T68" s="30"/>
      <c r="U68" s="30"/>
      <c r="V68" s="31"/>
      <c r="W68" s="31"/>
      <c r="X68" s="31"/>
    </row>
    <row r="69" spans="19:24" ht="18.75" customHeight="1" x14ac:dyDescent="0.15">
      <c r="S69" s="30"/>
      <c r="T69" s="30"/>
      <c r="U69" s="30"/>
      <c r="V69" s="31"/>
      <c r="W69" s="31"/>
      <c r="X69" s="31"/>
    </row>
    <row r="70" spans="19:24" ht="18.75" customHeight="1" x14ac:dyDescent="0.15">
      <c r="S70" s="30"/>
      <c r="T70" s="30"/>
      <c r="U70" s="30"/>
      <c r="V70" s="31"/>
      <c r="W70" s="31"/>
      <c r="X70" s="31"/>
    </row>
    <row r="71" spans="19:24" ht="18.75" customHeight="1" x14ac:dyDescent="0.15">
      <c r="S71" s="30"/>
      <c r="T71" s="30"/>
      <c r="U71" s="30"/>
      <c r="V71" s="31"/>
      <c r="W71" s="31"/>
      <c r="X71" s="31"/>
    </row>
    <row r="72" spans="19:24" ht="18.75" customHeight="1" x14ac:dyDescent="0.15">
      <c r="S72" s="30"/>
      <c r="T72" s="30"/>
      <c r="U72" s="30"/>
      <c r="V72" s="31"/>
      <c r="W72" s="31"/>
      <c r="X72" s="31"/>
    </row>
    <row r="73" spans="19:24" ht="18.75" customHeight="1" x14ac:dyDescent="0.15">
      <c r="S73" s="30"/>
      <c r="T73" s="30"/>
      <c r="U73" s="30"/>
      <c r="V73" s="31"/>
      <c r="W73" s="31"/>
      <c r="X73" s="31"/>
    </row>
    <row r="74" spans="19:24" ht="18.75" customHeight="1" x14ac:dyDescent="0.15">
      <c r="S74" s="30"/>
      <c r="T74" s="30"/>
      <c r="U74" s="30"/>
      <c r="V74" s="31"/>
      <c r="W74" s="31"/>
      <c r="X74" s="31"/>
    </row>
    <row r="75" spans="19:24" ht="18.75" customHeight="1" x14ac:dyDescent="0.15">
      <c r="S75" s="30"/>
      <c r="T75" s="30"/>
      <c r="U75" s="30"/>
      <c r="V75" s="31"/>
      <c r="W75" s="31"/>
      <c r="X75" s="31"/>
    </row>
    <row r="76" spans="19:24" ht="18.75" customHeight="1" x14ac:dyDescent="0.15">
      <c r="S76" s="30"/>
      <c r="T76" s="30"/>
      <c r="U76" s="30"/>
      <c r="V76" s="31"/>
      <c r="W76" s="31"/>
      <c r="X76" s="31"/>
    </row>
    <row r="77" spans="19:24" ht="18.75" customHeight="1" x14ac:dyDescent="0.15">
      <c r="S77" s="30"/>
      <c r="T77" s="30"/>
      <c r="U77" s="30"/>
      <c r="V77" s="31"/>
      <c r="W77" s="31"/>
      <c r="X77" s="31"/>
    </row>
    <row r="78" spans="19:24" ht="18.75" customHeight="1" x14ac:dyDescent="0.15">
      <c r="S78" s="30"/>
      <c r="T78" s="30"/>
      <c r="U78" s="30"/>
      <c r="V78" s="31"/>
      <c r="W78" s="31"/>
      <c r="X78" s="31"/>
    </row>
    <row r="79" spans="19:24" ht="18.75" customHeight="1" x14ac:dyDescent="0.15">
      <c r="S79" s="30"/>
      <c r="T79" s="30"/>
      <c r="U79" s="30"/>
      <c r="V79" s="31"/>
      <c r="W79" s="31"/>
      <c r="X79" s="31"/>
    </row>
    <row r="80" spans="19:24" ht="18.75" customHeight="1" x14ac:dyDescent="0.15">
      <c r="S80" s="30"/>
      <c r="T80" s="30"/>
      <c r="U80" s="30"/>
      <c r="V80" s="31"/>
      <c r="W80" s="31"/>
      <c r="X80" s="31"/>
    </row>
    <row r="81" spans="19:24" ht="18.75" customHeight="1" x14ac:dyDescent="0.15">
      <c r="S81" s="30"/>
      <c r="T81" s="30"/>
      <c r="U81" s="30"/>
      <c r="V81" s="31"/>
      <c r="W81" s="31"/>
      <c r="X81" s="31"/>
    </row>
    <row r="82" spans="19:24" ht="18.75" customHeight="1" x14ac:dyDescent="0.15">
      <c r="S82" s="30"/>
      <c r="T82" s="30"/>
      <c r="U82" s="30"/>
      <c r="V82" s="31"/>
      <c r="W82" s="31"/>
      <c r="X82" s="31"/>
    </row>
    <row r="83" spans="19:24" ht="18.75" customHeight="1" x14ac:dyDescent="0.15">
      <c r="S83" s="30"/>
      <c r="T83" s="30"/>
      <c r="U83" s="30"/>
      <c r="V83" s="31"/>
      <c r="W83" s="31"/>
      <c r="X83" s="31"/>
    </row>
    <row r="84" spans="19:24" ht="18.75" customHeight="1" x14ac:dyDescent="0.15">
      <c r="S84" s="30"/>
      <c r="T84" s="30"/>
      <c r="U84" s="30"/>
      <c r="V84" s="31"/>
      <c r="W84" s="31"/>
      <c r="X84" s="31"/>
    </row>
    <row r="85" spans="19:24" ht="18.75" customHeight="1" x14ac:dyDescent="0.15">
      <c r="S85" s="30"/>
      <c r="T85" s="30"/>
      <c r="U85" s="30"/>
      <c r="V85" s="31"/>
      <c r="W85" s="31"/>
      <c r="X85" s="31"/>
    </row>
    <row r="86" spans="19:24" ht="18.75" customHeight="1" x14ac:dyDescent="0.15">
      <c r="S86" s="30"/>
      <c r="T86" s="30"/>
      <c r="U86" s="30"/>
      <c r="V86" s="31"/>
      <c r="W86" s="31"/>
      <c r="X86" s="31"/>
    </row>
    <row r="87" spans="19:24" ht="18.75" customHeight="1" x14ac:dyDescent="0.15">
      <c r="S87" s="30"/>
      <c r="T87" s="30"/>
      <c r="U87" s="30"/>
      <c r="V87" s="31"/>
      <c r="W87" s="31"/>
      <c r="X87" s="31"/>
    </row>
    <row r="88" spans="19:24" ht="18.75" customHeight="1" x14ac:dyDescent="0.15">
      <c r="S88" s="30"/>
      <c r="T88" s="30"/>
      <c r="U88" s="30"/>
      <c r="V88" s="31"/>
      <c r="W88" s="31"/>
      <c r="X88" s="31"/>
    </row>
    <row r="89" spans="19:24" ht="18.75" customHeight="1" x14ac:dyDescent="0.15">
      <c r="S89" s="30"/>
      <c r="T89" s="30"/>
      <c r="U89" s="30"/>
      <c r="V89" s="31"/>
      <c r="W89" s="31"/>
      <c r="X89" s="31"/>
    </row>
    <row r="90" spans="19:24" ht="18.75" customHeight="1" x14ac:dyDescent="0.15">
      <c r="S90" s="30"/>
      <c r="T90" s="30"/>
      <c r="U90" s="30"/>
      <c r="V90" s="31"/>
      <c r="W90" s="31"/>
      <c r="X90" s="31"/>
    </row>
    <row r="91" spans="19:24" ht="18.75" customHeight="1" x14ac:dyDescent="0.15">
      <c r="S91" s="30"/>
      <c r="T91" s="30"/>
      <c r="U91" s="30"/>
      <c r="V91" s="31"/>
      <c r="W91" s="31"/>
      <c r="X91" s="31"/>
    </row>
    <row r="92" spans="19:24" ht="18.75" customHeight="1" x14ac:dyDescent="0.15">
      <c r="S92" s="30"/>
      <c r="T92" s="30"/>
      <c r="U92" s="30"/>
      <c r="V92" s="31"/>
      <c r="W92" s="31"/>
      <c r="X92" s="31"/>
    </row>
    <row r="93" spans="19:24" ht="18.75" customHeight="1" x14ac:dyDescent="0.15">
      <c r="S93" s="30"/>
      <c r="T93" s="30"/>
      <c r="U93" s="30"/>
      <c r="V93" s="31"/>
      <c r="W93" s="31"/>
      <c r="X93" s="31"/>
    </row>
    <row r="94" spans="19:24" ht="18.75" customHeight="1" x14ac:dyDescent="0.15">
      <c r="S94" s="30"/>
      <c r="T94" s="30"/>
      <c r="U94" s="30"/>
      <c r="V94" s="31"/>
      <c r="W94" s="31"/>
      <c r="X94" s="31"/>
    </row>
    <row r="95" spans="19:24" ht="18.75" customHeight="1" x14ac:dyDescent="0.15">
      <c r="S95" s="30"/>
      <c r="T95" s="30"/>
      <c r="U95" s="30"/>
      <c r="V95" s="31"/>
      <c r="W95" s="31"/>
      <c r="X95" s="31"/>
    </row>
    <row r="96" spans="19:24" ht="18.75" customHeight="1" x14ac:dyDescent="0.15">
      <c r="S96" s="30"/>
      <c r="T96" s="30"/>
      <c r="U96" s="30"/>
      <c r="V96" s="31"/>
      <c r="W96" s="31"/>
      <c r="X96" s="31"/>
    </row>
    <row r="97" spans="19:24" ht="18.75" customHeight="1" x14ac:dyDescent="0.15">
      <c r="S97" s="30"/>
      <c r="T97" s="30"/>
      <c r="U97" s="30"/>
      <c r="V97" s="31"/>
      <c r="W97" s="31"/>
      <c r="X97" s="31"/>
    </row>
    <row r="98" spans="19:24" ht="18.75" customHeight="1" x14ac:dyDescent="0.15">
      <c r="S98" s="30"/>
      <c r="T98" s="30"/>
      <c r="U98" s="30"/>
      <c r="V98" s="31"/>
      <c r="W98" s="31"/>
      <c r="X98" s="31"/>
    </row>
    <row r="99" spans="19:24" ht="18.75" customHeight="1" x14ac:dyDescent="0.15">
      <c r="S99" s="30"/>
      <c r="T99" s="30"/>
      <c r="U99" s="30"/>
      <c r="V99" s="31"/>
      <c r="W99" s="31"/>
      <c r="X99" s="31"/>
    </row>
  </sheetData>
  <mergeCells count="17">
    <mergeCell ref="A1:B1"/>
    <mergeCell ref="C1:K1"/>
    <mergeCell ref="K2:M2"/>
    <mergeCell ref="R5:V5"/>
    <mergeCell ref="O6:P6"/>
    <mergeCell ref="R6:T7"/>
    <mergeCell ref="A7:E7"/>
    <mergeCell ref="O7:P7"/>
    <mergeCell ref="B5:C5"/>
    <mergeCell ref="R9:R30"/>
    <mergeCell ref="A9:A34"/>
    <mergeCell ref="I32:J34"/>
    <mergeCell ref="I8:J8"/>
    <mergeCell ref="K8:L8"/>
    <mergeCell ref="I9:J19"/>
    <mergeCell ref="I20:J26"/>
    <mergeCell ref="I27:J31"/>
  </mergeCells>
  <phoneticPr fontId="3"/>
  <printOptions horizontalCentered="1" verticalCentered="1"/>
  <pageMargins left="0.39370078740157483" right="0.39370078740157483" top="0.39370078740157483" bottom="0.39370078740157483" header="0" footer="0"/>
  <pageSetup paperSize="12" scale="5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75"/>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204</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6"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47" t="s">
        <v>236</v>
      </c>
      <c r="T10" s="147" t="s">
        <v>88</v>
      </c>
      <c r="U10" s="147"/>
      <c r="V10" s="148">
        <v>20</v>
      </c>
      <c r="W10" s="148">
        <v>15</v>
      </c>
      <c r="X10" s="149">
        <v>15</v>
      </c>
    </row>
    <row r="11" spans="1:24" ht="18.75" customHeight="1" x14ac:dyDescent="0.15">
      <c r="A11" s="170"/>
      <c r="B11" s="56"/>
      <c r="C11" s="56"/>
      <c r="D11" s="57"/>
      <c r="E11" s="58"/>
      <c r="F11" s="58"/>
      <c r="G11" s="59"/>
      <c r="H11" s="59"/>
      <c r="I11" s="185"/>
      <c r="J11" s="185"/>
      <c r="K11" s="60"/>
      <c r="L11" s="61"/>
      <c r="M11" s="57"/>
      <c r="N11" s="62"/>
      <c r="O11" s="63"/>
      <c r="P11" s="85"/>
      <c r="R11" s="204"/>
      <c r="S11" s="136"/>
      <c r="T11" s="161" t="s">
        <v>66</v>
      </c>
      <c r="U11" s="124"/>
      <c r="V11" s="125">
        <v>10</v>
      </c>
      <c r="W11" s="125">
        <v>10</v>
      </c>
      <c r="X11" s="126">
        <v>10</v>
      </c>
    </row>
    <row r="12" spans="1:24" ht="18.75" customHeight="1" x14ac:dyDescent="0.15">
      <c r="A12" s="170"/>
      <c r="B12" s="47" t="s">
        <v>104</v>
      </c>
      <c r="C12" s="47" t="s">
        <v>88</v>
      </c>
      <c r="D12" s="48">
        <v>20</v>
      </c>
      <c r="E12" s="49" t="s">
        <v>47</v>
      </c>
      <c r="F12" s="49">
        <f>ROUNDUP(D12*0.75,2)</f>
        <v>15</v>
      </c>
      <c r="G12" s="50">
        <f>ROUNDUP((K4*D12)+(K5*D12*0.75)+(K6*(D12*2)),0)</f>
        <v>0</v>
      </c>
      <c r="H12" s="50">
        <f>G12+(G12*6/100)</f>
        <v>0</v>
      </c>
      <c r="I12" s="175" t="s">
        <v>284</v>
      </c>
      <c r="J12" s="176"/>
      <c r="K12" s="51" t="s">
        <v>43</v>
      </c>
      <c r="L12" s="52">
        <f>ROUNDUP((K4*M12)+(K5*M12*0.75)+(K6*(M12*2)),2)</f>
        <v>0</v>
      </c>
      <c r="M12" s="48">
        <v>2</v>
      </c>
      <c r="N12" s="53">
        <f t="shared" ref="N12:N20" si="0">ROUNDUP(M12*0.75,2)</f>
        <v>1.5</v>
      </c>
      <c r="O12" s="54"/>
      <c r="P12" s="84"/>
      <c r="R12" s="204"/>
      <c r="S12" s="136"/>
      <c r="T12" s="161" t="s">
        <v>39</v>
      </c>
      <c r="U12" s="124"/>
      <c r="V12" s="127" t="s">
        <v>229</v>
      </c>
      <c r="W12" s="127" t="s">
        <v>230</v>
      </c>
      <c r="X12" s="126"/>
    </row>
    <row r="13" spans="1:24" ht="18.75" customHeight="1" x14ac:dyDescent="0.15">
      <c r="A13" s="170"/>
      <c r="B13" s="47"/>
      <c r="C13" s="47" t="s">
        <v>105</v>
      </c>
      <c r="D13" s="48">
        <v>0.5</v>
      </c>
      <c r="E13" s="49" t="s">
        <v>47</v>
      </c>
      <c r="F13" s="49">
        <f>ROUNDUP(D13*0.75,2)</f>
        <v>0.38</v>
      </c>
      <c r="G13" s="50">
        <f>ROUNDUP((K4*D13)+(K5*D13*0.75)+(K6*(D13*2)),0)</f>
        <v>0</v>
      </c>
      <c r="H13" s="50">
        <f>G13</f>
        <v>0</v>
      </c>
      <c r="I13" s="177"/>
      <c r="J13" s="177"/>
      <c r="K13" s="51" t="s">
        <v>52</v>
      </c>
      <c r="L13" s="52">
        <f>ROUNDUP((K4*M13)+(K5*M13*0.75)+(K6*(M13*2)),2)</f>
        <v>0</v>
      </c>
      <c r="M13" s="48">
        <v>1</v>
      </c>
      <c r="N13" s="53">
        <f t="shared" si="0"/>
        <v>0.75</v>
      </c>
      <c r="O13" s="54" t="s">
        <v>46</v>
      </c>
      <c r="P13" s="84"/>
      <c r="R13" s="204"/>
      <c r="S13" s="136"/>
      <c r="T13" s="161"/>
      <c r="U13" s="124" t="s">
        <v>231</v>
      </c>
      <c r="V13" s="125" t="s">
        <v>58</v>
      </c>
      <c r="W13" s="125" t="s">
        <v>58</v>
      </c>
      <c r="X13" s="126"/>
    </row>
    <row r="14" spans="1:24" ht="18.75" customHeight="1" x14ac:dyDescent="0.15">
      <c r="A14" s="170"/>
      <c r="B14" s="47"/>
      <c r="C14" s="47" t="s">
        <v>39</v>
      </c>
      <c r="D14" s="48">
        <v>1</v>
      </c>
      <c r="E14" s="49" t="s">
        <v>51</v>
      </c>
      <c r="F14" s="49">
        <f>ROUNDUP(D14*0.75,2)</f>
        <v>0.75</v>
      </c>
      <c r="G14" s="50">
        <f>ROUNDUP((K4*D14)+(K5*D14*0.75)+(K6*(D14*2)),0)</f>
        <v>0</v>
      </c>
      <c r="H14" s="50">
        <f>G14</f>
        <v>0</v>
      </c>
      <c r="I14" s="177"/>
      <c r="J14" s="177"/>
      <c r="K14" s="51" t="s">
        <v>53</v>
      </c>
      <c r="L14" s="52">
        <f>ROUNDUP((K4*M14)+(K5*M14*0.75)+(K6*(M14*2)),2)</f>
        <v>0</v>
      </c>
      <c r="M14" s="48">
        <v>0.1</v>
      </c>
      <c r="N14" s="53">
        <f t="shared" si="0"/>
        <v>0.08</v>
      </c>
      <c r="O14" s="54" t="s">
        <v>50</v>
      </c>
      <c r="P14" s="84"/>
      <c r="R14" s="204"/>
      <c r="S14" s="136"/>
      <c r="T14" s="129"/>
      <c r="U14" s="124" t="s">
        <v>232</v>
      </c>
      <c r="V14" s="125" t="s">
        <v>42</v>
      </c>
      <c r="W14" s="125" t="s">
        <v>42</v>
      </c>
      <c r="X14" s="126"/>
    </row>
    <row r="15" spans="1:24" ht="18.75" customHeight="1" x14ac:dyDescent="0.15">
      <c r="A15" s="170"/>
      <c r="B15" s="47"/>
      <c r="C15" s="47" t="s">
        <v>66</v>
      </c>
      <c r="D15" s="48">
        <v>10</v>
      </c>
      <c r="E15" s="49" t="s">
        <v>47</v>
      </c>
      <c r="F15" s="49">
        <f>ROUNDUP(D15*0.75,2)</f>
        <v>7.5</v>
      </c>
      <c r="G15" s="50">
        <f>ROUNDUP((K4*D15)+(K5*D15*0.75)+(K6*(D15*2)),0)</f>
        <v>0</v>
      </c>
      <c r="H15" s="50">
        <f>G15+(G15*3/100)</f>
        <v>0</v>
      </c>
      <c r="I15" s="177"/>
      <c r="J15" s="177"/>
      <c r="K15" s="51" t="s">
        <v>71</v>
      </c>
      <c r="L15" s="52">
        <f>ROUNDUP((K4*M15)+(K5*M15*0.75)+(K6*(M15*2)),2)</f>
        <v>0</v>
      </c>
      <c r="M15" s="48">
        <v>0.5</v>
      </c>
      <c r="N15" s="53">
        <f t="shared" si="0"/>
        <v>0.38</v>
      </c>
      <c r="O15" s="54"/>
      <c r="P15" s="84" t="s">
        <v>60</v>
      </c>
      <c r="R15" s="204"/>
      <c r="S15" s="136"/>
      <c r="T15" s="129"/>
      <c r="U15" s="124" t="s">
        <v>233</v>
      </c>
      <c r="V15" s="125" t="s">
        <v>42</v>
      </c>
      <c r="W15" s="125" t="s">
        <v>42</v>
      </c>
      <c r="X15" s="126"/>
    </row>
    <row r="16" spans="1:24" ht="18.75" customHeight="1" x14ac:dyDescent="0.15">
      <c r="A16" s="170"/>
      <c r="B16" s="47"/>
      <c r="C16" s="47"/>
      <c r="D16" s="48"/>
      <c r="E16" s="49"/>
      <c r="F16" s="49"/>
      <c r="G16" s="50"/>
      <c r="H16" s="50"/>
      <c r="I16" s="177"/>
      <c r="J16" s="177"/>
      <c r="K16" s="51" t="s">
        <v>86</v>
      </c>
      <c r="L16" s="52">
        <f>ROUNDUP((K4*M16)+(K5*M16*0.75)+(K6*(M16*2)),2)</f>
        <v>0</v>
      </c>
      <c r="M16" s="48">
        <v>0.3</v>
      </c>
      <c r="N16" s="53">
        <f t="shared" si="0"/>
        <v>0.23</v>
      </c>
      <c r="O16" s="54"/>
      <c r="P16" s="84"/>
      <c r="R16" s="204"/>
      <c r="S16" s="136"/>
      <c r="T16" s="129"/>
      <c r="U16" s="134"/>
      <c r="V16" s="135"/>
      <c r="W16" s="135"/>
      <c r="X16" s="128"/>
    </row>
    <row r="17" spans="1:24" ht="18.75" customHeight="1" x14ac:dyDescent="0.15">
      <c r="A17" s="170"/>
      <c r="B17" s="47"/>
      <c r="C17" s="47"/>
      <c r="D17" s="48"/>
      <c r="E17" s="49"/>
      <c r="F17" s="49"/>
      <c r="G17" s="50"/>
      <c r="H17" s="50"/>
      <c r="I17" s="177"/>
      <c r="J17" s="177"/>
      <c r="K17" s="51" t="s">
        <v>70</v>
      </c>
      <c r="L17" s="52">
        <f>ROUNDUP((K4*M17)+(K5*M17*0.75)+(K6*(M17*2)),2)</f>
        <v>0</v>
      </c>
      <c r="M17" s="48">
        <v>5</v>
      </c>
      <c r="N17" s="53">
        <f t="shared" si="0"/>
        <v>3.75</v>
      </c>
      <c r="O17" s="54"/>
      <c r="P17" s="84"/>
      <c r="R17" s="204"/>
      <c r="S17" s="136"/>
      <c r="T17" s="129"/>
      <c r="U17" s="134"/>
      <c r="V17" s="135"/>
      <c r="W17" s="135"/>
      <c r="X17" s="128"/>
    </row>
    <row r="18" spans="1:24" ht="18.75" customHeight="1" x14ac:dyDescent="0.15">
      <c r="A18" s="170"/>
      <c r="B18" s="47"/>
      <c r="C18" s="47"/>
      <c r="D18" s="48"/>
      <c r="E18" s="49"/>
      <c r="F18" s="49"/>
      <c r="G18" s="50"/>
      <c r="H18" s="50"/>
      <c r="I18" s="177"/>
      <c r="J18" s="177"/>
      <c r="K18" s="51" t="s">
        <v>43</v>
      </c>
      <c r="L18" s="52">
        <f>ROUNDUP((K4*M18)+(K5*M18*0.75)+(K6*(M18*2)),2)</f>
        <v>0</v>
      </c>
      <c r="M18" s="48">
        <v>1</v>
      </c>
      <c r="N18" s="53">
        <f t="shared" si="0"/>
        <v>0.75</v>
      </c>
      <c r="O18" s="54"/>
      <c r="P18" s="84"/>
      <c r="R18" s="204"/>
      <c r="S18" s="131" t="s">
        <v>237</v>
      </c>
      <c r="T18" s="103" t="s">
        <v>87</v>
      </c>
      <c r="U18" s="131"/>
      <c r="V18" s="132">
        <v>10</v>
      </c>
      <c r="W18" s="132">
        <v>5</v>
      </c>
      <c r="X18" s="133"/>
    </row>
    <row r="19" spans="1:24" ht="18.75" customHeight="1" x14ac:dyDescent="0.15">
      <c r="A19" s="170"/>
      <c r="B19" s="47"/>
      <c r="C19" s="47"/>
      <c r="D19" s="48"/>
      <c r="E19" s="49"/>
      <c r="F19" s="49"/>
      <c r="G19" s="50"/>
      <c r="H19" s="50"/>
      <c r="I19" s="177"/>
      <c r="J19" s="177"/>
      <c r="K19" s="51" t="s">
        <v>52</v>
      </c>
      <c r="L19" s="52">
        <f>ROUNDUP((K4*M19)+(K5*M19*0.75)+(K6*(M19*2)),2)</f>
        <v>0</v>
      </c>
      <c r="M19" s="48">
        <v>0.5</v>
      </c>
      <c r="N19" s="53">
        <f t="shared" si="0"/>
        <v>0.38</v>
      </c>
      <c r="O19" s="54"/>
      <c r="P19" s="84"/>
      <c r="R19" s="204"/>
      <c r="S19" s="161"/>
      <c r="T19" s="124" t="s">
        <v>108</v>
      </c>
      <c r="U19" s="124"/>
      <c r="V19" s="125">
        <v>30</v>
      </c>
      <c r="W19" s="125">
        <v>25</v>
      </c>
      <c r="X19" s="126">
        <v>20</v>
      </c>
    </row>
    <row r="20" spans="1:24" ht="18.75" customHeight="1" x14ac:dyDescent="0.15">
      <c r="A20" s="170"/>
      <c r="B20" s="47"/>
      <c r="C20" s="47"/>
      <c r="D20" s="48"/>
      <c r="E20" s="49"/>
      <c r="F20" s="49"/>
      <c r="G20" s="50"/>
      <c r="H20" s="50"/>
      <c r="I20" s="177"/>
      <c r="J20" s="177"/>
      <c r="K20" s="51" t="s">
        <v>57</v>
      </c>
      <c r="L20" s="52">
        <f>ROUNDUP((K4*M20)+(K5*M20*0.75)+(K6*(M20*2)),2)</f>
        <v>0</v>
      </c>
      <c r="M20" s="48">
        <v>10</v>
      </c>
      <c r="N20" s="53">
        <f t="shared" si="0"/>
        <v>7.5</v>
      </c>
      <c r="O20" s="54"/>
      <c r="P20" s="84"/>
      <c r="R20" s="204"/>
      <c r="S20" s="161"/>
      <c r="T20" s="124"/>
      <c r="U20" s="124" t="s">
        <v>231</v>
      </c>
      <c r="V20" s="125" t="s">
        <v>58</v>
      </c>
      <c r="W20" s="125" t="s">
        <v>58</v>
      </c>
      <c r="X20" s="126"/>
    </row>
    <row r="21" spans="1:24" ht="18.75" customHeight="1" x14ac:dyDescent="0.15">
      <c r="A21" s="170"/>
      <c r="B21" s="47"/>
      <c r="C21" s="47"/>
      <c r="D21" s="48"/>
      <c r="E21" s="49"/>
      <c r="F21" s="49"/>
      <c r="G21" s="50"/>
      <c r="H21" s="50"/>
      <c r="I21" s="177"/>
      <c r="J21" s="177"/>
      <c r="K21" s="51"/>
      <c r="L21" s="52"/>
      <c r="M21" s="48"/>
      <c r="N21" s="53"/>
      <c r="O21" s="54"/>
      <c r="P21" s="84"/>
      <c r="R21" s="204"/>
      <c r="S21" s="136"/>
      <c r="T21" s="129"/>
      <c r="U21" s="124" t="s">
        <v>232</v>
      </c>
      <c r="V21" s="125" t="s">
        <v>42</v>
      </c>
      <c r="W21" s="125" t="s">
        <v>42</v>
      </c>
      <c r="X21" s="126"/>
    </row>
    <row r="22" spans="1:24" ht="18.75" customHeight="1" x14ac:dyDescent="0.15">
      <c r="A22" s="170"/>
      <c r="B22" s="56"/>
      <c r="C22" s="56"/>
      <c r="D22" s="57"/>
      <c r="E22" s="58"/>
      <c r="F22" s="58"/>
      <c r="G22" s="59"/>
      <c r="H22" s="59"/>
      <c r="I22" s="185"/>
      <c r="J22" s="185"/>
      <c r="K22" s="60"/>
      <c r="L22" s="61"/>
      <c r="M22" s="57"/>
      <c r="N22" s="62"/>
      <c r="O22" s="63"/>
      <c r="P22" s="85"/>
      <c r="R22" s="204"/>
      <c r="S22" s="136"/>
      <c r="T22" s="129"/>
      <c r="U22" s="124" t="s">
        <v>233</v>
      </c>
      <c r="V22" s="125" t="s">
        <v>42</v>
      </c>
      <c r="W22" s="125" t="s">
        <v>42</v>
      </c>
      <c r="X22" s="126"/>
    </row>
    <row r="23" spans="1:24" ht="18.75" customHeight="1" x14ac:dyDescent="0.15">
      <c r="A23" s="170"/>
      <c r="B23" s="47" t="s">
        <v>106</v>
      </c>
      <c r="C23" s="47" t="s">
        <v>87</v>
      </c>
      <c r="D23" s="48">
        <v>20</v>
      </c>
      <c r="E23" s="49" t="s">
        <v>47</v>
      </c>
      <c r="F23" s="49">
        <f>ROUNDUP(D23*0.75,2)</f>
        <v>15</v>
      </c>
      <c r="G23" s="50">
        <f>ROUNDUP((K4*D23)+(K5*D23*0.75)+(K6*(D23*2)),0)</f>
        <v>0</v>
      </c>
      <c r="H23" s="50">
        <f>G23</f>
        <v>0</v>
      </c>
      <c r="I23" s="175" t="s">
        <v>107</v>
      </c>
      <c r="J23" s="176"/>
      <c r="K23" s="51" t="s">
        <v>43</v>
      </c>
      <c r="L23" s="52">
        <f>ROUNDUP((K4*M23)+(K5*M23*0.75)+(K6*(M23*2)),2)</f>
        <v>0</v>
      </c>
      <c r="M23" s="48">
        <v>1</v>
      </c>
      <c r="N23" s="53">
        <f>ROUNDUP(M23*0.75,2)</f>
        <v>0.75</v>
      </c>
      <c r="O23" s="54"/>
      <c r="P23" s="84"/>
      <c r="R23" s="204"/>
      <c r="S23" s="136"/>
      <c r="T23" s="129"/>
      <c r="U23" s="138"/>
      <c r="V23" s="139"/>
      <c r="W23" s="139"/>
      <c r="X23" s="140"/>
    </row>
    <row r="24" spans="1:24" ht="18.75" customHeight="1" x14ac:dyDescent="0.15">
      <c r="A24" s="170"/>
      <c r="B24" s="47"/>
      <c r="C24" s="47" t="s">
        <v>108</v>
      </c>
      <c r="D24" s="48">
        <v>30</v>
      </c>
      <c r="E24" s="49" t="s">
        <v>47</v>
      </c>
      <c r="F24" s="49">
        <f>ROUNDUP(D24*0.75,2)</f>
        <v>22.5</v>
      </c>
      <c r="G24" s="50">
        <f>ROUNDUP((K4*D24)+(K5*D24*0.75)+(K6*(D24*2)),0)</f>
        <v>0</v>
      </c>
      <c r="H24" s="50">
        <f>G24+(G24*10/100)</f>
        <v>0</v>
      </c>
      <c r="I24" s="177"/>
      <c r="J24" s="177"/>
      <c r="K24" s="51" t="s">
        <v>70</v>
      </c>
      <c r="L24" s="52">
        <f>ROUNDUP((K4*M24)+(K5*M24*0.75)+(K6*(M24*2)),2)</f>
        <v>0</v>
      </c>
      <c r="M24" s="48">
        <v>30</v>
      </c>
      <c r="N24" s="53">
        <f>ROUNDUP(M24*0.75,2)</f>
        <v>22.5</v>
      </c>
      <c r="O24" s="54"/>
      <c r="P24" s="84"/>
      <c r="R24" s="204"/>
      <c r="S24" s="147" t="s">
        <v>92</v>
      </c>
      <c r="T24" s="147" t="s">
        <v>261</v>
      </c>
      <c r="U24" s="147"/>
      <c r="V24" s="148">
        <v>20</v>
      </c>
      <c r="W24" s="148">
        <v>15</v>
      </c>
      <c r="X24" s="149">
        <v>10</v>
      </c>
    </row>
    <row r="25" spans="1:24" ht="18.75" customHeight="1" x14ac:dyDescent="0.15">
      <c r="A25" s="170"/>
      <c r="B25" s="47"/>
      <c r="C25" s="47"/>
      <c r="D25" s="48"/>
      <c r="E25" s="49"/>
      <c r="F25" s="49"/>
      <c r="G25" s="50"/>
      <c r="H25" s="50"/>
      <c r="I25" s="177"/>
      <c r="J25" s="177"/>
      <c r="K25" s="51" t="s">
        <v>52</v>
      </c>
      <c r="L25" s="52">
        <f>ROUNDUP((K4*M25)+(K5*M25*0.75)+(K6*(M25*2)),2)</f>
        <v>0</v>
      </c>
      <c r="M25" s="48">
        <v>2</v>
      </c>
      <c r="N25" s="53">
        <f>ROUNDUP(M25*0.75,2)</f>
        <v>1.5</v>
      </c>
      <c r="O25" s="54"/>
      <c r="P25" s="84"/>
      <c r="R25" s="204"/>
      <c r="S25" s="136"/>
      <c r="T25" s="134"/>
      <c r="U25" s="134" t="s">
        <v>67</v>
      </c>
      <c r="V25" s="135" t="s">
        <v>58</v>
      </c>
      <c r="W25" s="135" t="s">
        <v>58</v>
      </c>
      <c r="X25" s="128"/>
    </row>
    <row r="26" spans="1:24" ht="18.75" customHeight="1" x14ac:dyDescent="0.15">
      <c r="A26" s="170"/>
      <c r="B26" s="47"/>
      <c r="C26" s="47"/>
      <c r="D26" s="48"/>
      <c r="E26" s="49"/>
      <c r="F26" s="49"/>
      <c r="G26" s="50"/>
      <c r="H26" s="50"/>
      <c r="I26" s="177"/>
      <c r="J26" s="177"/>
      <c r="K26" s="51" t="s">
        <v>109</v>
      </c>
      <c r="L26" s="52">
        <f>ROUNDUP((K4*M26)+(K5*M26*0.75)+(K6*(M26*2)),2)</f>
        <v>0</v>
      </c>
      <c r="M26" s="48">
        <v>1.5</v>
      </c>
      <c r="N26" s="53">
        <f>ROUNDUP(M26*0.75,2)</f>
        <v>1.1300000000000001</v>
      </c>
      <c r="O26" s="54"/>
      <c r="P26" s="84"/>
      <c r="R26" s="204"/>
      <c r="S26" s="136"/>
      <c r="T26" s="134"/>
      <c r="U26" s="134" t="s">
        <v>96</v>
      </c>
      <c r="V26" s="135" t="s">
        <v>42</v>
      </c>
      <c r="W26" s="135" t="s">
        <v>42</v>
      </c>
      <c r="X26" s="128"/>
    </row>
    <row r="27" spans="1:24" ht="18.75" customHeight="1" thickBot="1" x14ac:dyDescent="0.2">
      <c r="A27" s="170"/>
      <c r="B27" s="47"/>
      <c r="C27" s="47"/>
      <c r="D27" s="48"/>
      <c r="E27" s="49"/>
      <c r="F27" s="49"/>
      <c r="G27" s="50"/>
      <c r="H27" s="50"/>
      <c r="I27" s="177"/>
      <c r="J27" s="177"/>
      <c r="K27" s="51" t="s">
        <v>71</v>
      </c>
      <c r="L27" s="52">
        <f>ROUNDUP((K4*M27)+(K5*M27*0.75)+(K6*(M27*2)),2)</f>
        <v>0</v>
      </c>
      <c r="M27" s="48">
        <v>1.5</v>
      </c>
      <c r="N27" s="53">
        <f>ROUNDUP(M27*0.75,2)</f>
        <v>1.1300000000000001</v>
      </c>
      <c r="O27" s="54"/>
      <c r="P27" s="84" t="s">
        <v>60</v>
      </c>
      <c r="R27" s="205"/>
      <c r="S27" s="150" t="s">
        <v>263</v>
      </c>
      <c r="T27" s="150" t="s">
        <v>262</v>
      </c>
      <c r="U27" s="150"/>
      <c r="V27" s="151">
        <v>0</v>
      </c>
      <c r="W27" s="151">
        <v>0</v>
      </c>
      <c r="X27" s="152">
        <v>0</v>
      </c>
    </row>
    <row r="28" spans="1:24" ht="18.75" customHeight="1" x14ac:dyDescent="0.15">
      <c r="A28" s="170"/>
      <c r="B28" s="47"/>
      <c r="C28" s="47"/>
      <c r="D28" s="48"/>
      <c r="E28" s="49"/>
      <c r="F28" s="49"/>
      <c r="G28" s="50"/>
      <c r="H28" s="50"/>
      <c r="I28" s="177"/>
      <c r="J28" s="177"/>
      <c r="K28" s="51"/>
      <c r="L28" s="52"/>
      <c r="M28" s="48"/>
      <c r="N28" s="53"/>
      <c r="O28" s="54"/>
      <c r="P28" s="84"/>
      <c r="R28" s="2"/>
      <c r="S28" s="2"/>
      <c r="T28" s="2"/>
      <c r="U28" s="2"/>
      <c r="V28" s="2"/>
      <c r="W28" s="2"/>
      <c r="X28" s="2"/>
    </row>
    <row r="29" spans="1:24" ht="18.75" customHeight="1" x14ac:dyDescent="0.15">
      <c r="A29" s="170"/>
      <c r="B29" s="56"/>
      <c r="C29" s="56"/>
      <c r="D29" s="57"/>
      <c r="E29" s="58"/>
      <c r="F29" s="58"/>
      <c r="G29" s="59"/>
      <c r="H29" s="59"/>
      <c r="I29" s="185"/>
      <c r="J29" s="185"/>
      <c r="K29" s="60"/>
      <c r="L29" s="61"/>
      <c r="M29" s="57"/>
      <c r="N29" s="62"/>
      <c r="O29" s="63"/>
      <c r="P29" s="85"/>
      <c r="R29" s="2"/>
      <c r="S29" s="2"/>
      <c r="T29" s="2"/>
      <c r="U29" s="2"/>
      <c r="V29" s="2"/>
      <c r="W29" s="2"/>
      <c r="X29" s="2"/>
    </row>
    <row r="30" spans="1:24" ht="18.75" customHeight="1" x14ac:dyDescent="0.15">
      <c r="A30" s="170"/>
      <c r="B30" s="47" t="s">
        <v>92</v>
      </c>
      <c r="C30" s="47" t="s">
        <v>89</v>
      </c>
      <c r="D30" s="48">
        <v>20</v>
      </c>
      <c r="E30" s="49" t="s">
        <v>47</v>
      </c>
      <c r="F30" s="49">
        <f>ROUNDUP(D30*0.75,2)</f>
        <v>15</v>
      </c>
      <c r="G30" s="50">
        <f>ROUNDUP((K4*D30)+(K5*D30*0.75)+(K6*(D30*2)),0)</f>
        <v>0</v>
      </c>
      <c r="H30" s="50">
        <f>G30+(G30*15/100)</f>
        <v>0</v>
      </c>
      <c r="I30" s="175" t="s">
        <v>93</v>
      </c>
      <c r="J30" s="176"/>
      <c r="K30" s="51" t="s">
        <v>70</v>
      </c>
      <c r="L30" s="52">
        <f>ROUNDUP((K4*M30)+(K5*M30*0.75)+(K6*(M30*2)),2)</f>
        <v>0</v>
      </c>
      <c r="M30" s="48">
        <v>100</v>
      </c>
      <c r="N30" s="53">
        <f>ROUNDUP(M30*0.75,2)</f>
        <v>75</v>
      </c>
      <c r="O30" s="54"/>
      <c r="P30" s="84"/>
      <c r="R30" s="2"/>
      <c r="S30" s="2"/>
      <c r="T30" s="2"/>
      <c r="U30" s="2"/>
      <c r="V30" s="2"/>
      <c r="W30" s="2"/>
      <c r="X30" s="2"/>
    </row>
    <row r="31" spans="1:24" ht="18.75" customHeight="1" x14ac:dyDescent="0.15">
      <c r="A31" s="170"/>
      <c r="B31" s="47"/>
      <c r="C31" s="47" t="s">
        <v>110</v>
      </c>
      <c r="D31" s="48">
        <v>3</v>
      </c>
      <c r="E31" s="49" t="s">
        <v>47</v>
      </c>
      <c r="F31" s="49">
        <f>ROUNDUP(D31*0.75,2)</f>
        <v>2.25</v>
      </c>
      <c r="G31" s="50">
        <f>ROUNDUP((K4*D31)+(K5*D31*0.75)+(K6*(D31*2)),0)</f>
        <v>0</v>
      </c>
      <c r="H31" s="50">
        <f>G31</f>
        <v>0</v>
      </c>
      <c r="I31" s="177"/>
      <c r="J31" s="177"/>
      <c r="K31" s="51" t="s">
        <v>96</v>
      </c>
      <c r="L31" s="52">
        <f>ROUNDUP((K4*M31)+(K5*M31*0.75)+(K6*(M31*2)),2)</f>
        <v>0</v>
      </c>
      <c r="M31" s="48">
        <v>3</v>
      </c>
      <c r="N31" s="53">
        <f>ROUNDUP(M31*0.75,2)</f>
        <v>2.25</v>
      </c>
      <c r="O31" s="54" t="s">
        <v>46</v>
      </c>
      <c r="P31" s="84"/>
      <c r="R31" s="2"/>
      <c r="S31" s="2"/>
      <c r="T31" s="2"/>
      <c r="U31" s="2"/>
      <c r="V31" s="2"/>
      <c r="W31" s="2"/>
      <c r="X31" s="2"/>
    </row>
    <row r="32" spans="1:24" ht="18.75" customHeight="1" x14ac:dyDescent="0.15">
      <c r="A32" s="170"/>
      <c r="B32" s="47"/>
      <c r="C32" s="47"/>
      <c r="D32" s="48"/>
      <c r="E32" s="49"/>
      <c r="F32" s="49"/>
      <c r="G32" s="50"/>
      <c r="H32" s="50"/>
      <c r="I32" s="177"/>
      <c r="J32" s="177"/>
      <c r="K32" s="51"/>
      <c r="L32" s="52"/>
      <c r="M32" s="48"/>
      <c r="N32" s="53"/>
      <c r="O32" s="54"/>
      <c r="P32" s="84"/>
      <c r="R32" s="2"/>
      <c r="S32" s="2"/>
      <c r="T32" s="2"/>
      <c r="U32" s="2"/>
      <c r="V32" s="2"/>
      <c r="W32" s="2"/>
      <c r="X32" s="2"/>
    </row>
    <row r="33" spans="1:24" ht="18.75" customHeight="1" x14ac:dyDescent="0.15">
      <c r="A33" s="170"/>
      <c r="B33" s="56"/>
      <c r="C33" s="56"/>
      <c r="D33" s="57"/>
      <c r="E33" s="58"/>
      <c r="F33" s="58"/>
      <c r="G33" s="59"/>
      <c r="H33" s="59"/>
      <c r="I33" s="185"/>
      <c r="J33" s="185"/>
      <c r="K33" s="60"/>
      <c r="L33" s="61"/>
      <c r="M33" s="57"/>
      <c r="N33" s="62"/>
      <c r="O33" s="63"/>
      <c r="P33" s="85"/>
      <c r="R33" s="2"/>
      <c r="S33" s="2"/>
      <c r="T33" s="2"/>
      <c r="U33" s="2"/>
      <c r="V33" s="2"/>
      <c r="W33" s="2"/>
      <c r="X33" s="2"/>
    </row>
    <row r="34" spans="1:24" ht="18.75" customHeight="1" x14ac:dyDescent="0.15">
      <c r="A34" s="170"/>
      <c r="B34" s="47" t="s">
        <v>111</v>
      </c>
      <c r="C34" s="47" t="s">
        <v>112</v>
      </c>
      <c r="D34" s="55">
        <v>0.25</v>
      </c>
      <c r="E34" s="49" t="s">
        <v>79</v>
      </c>
      <c r="F34" s="49">
        <f>ROUNDUP(D34*0.75,2)</f>
        <v>0.19</v>
      </c>
      <c r="G34" s="50">
        <f>ROUNDUP((K4*D34)+(K5*D34*0.75)+(K6*(D34*2)),0)</f>
        <v>0</v>
      </c>
      <c r="H34" s="50">
        <f>G34</f>
        <v>0</v>
      </c>
      <c r="I34" s="175" t="s">
        <v>73</v>
      </c>
      <c r="J34" s="176"/>
      <c r="K34" s="51"/>
      <c r="L34" s="52"/>
      <c r="M34" s="48"/>
      <c r="N34" s="53"/>
      <c r="O34" s="54"/>
      <c r="P34" s="84"/>
      <c r="R34" s="2"/>
      <c r="S34" s="2"/>
      <c r="T34" s="2"/>
      <c r="U34" s="2"/>
      <c r="V34" s="2"/>
      <c r="W34" s="2"/>
      <c r="X34" s="2"/>
    </row>
    <row r="35" spans="1:24" ht="18.75" customHeight="1" x14ac:dyDescent="0.15">
      <c r="A35" s="170"/>
      <c r="B35" s="47"/>
      <c r="C35" s="47"/>
      <c r="D35" s="48"/>
      <c r="E35" s="49"/>
      <c r="F35" s="49"/>
      <c r="G35" s="50"/>
      <c r="H35" s="50"/>
      <c r="I35" s="177"/>
      <c r="J35" s="177"/>
      <c r="K35" s="51"/>
      <c r="L35" s="52"/>
      <c r="M35" s="48"/>
      <c r="N35" s="53"/>
      <c r="O35" s="54"/>
      <c r="P35" s="84"/>
      <c r="R35" s="2"/>
      <c r="S35" s="2"/>
      <c r="T35" s="2"/>
      <c r="U35" s="2"/>
      <c r="V35" s="2"/>
      <c r="W35" s="2"/>
      <c r="X35" s="2"/>
    </row>
    <row r="36" spans="1:24" ht="18.75" customHeight="1" thickBot="1" x14ac:dyDescent="0.2">
      <c r="A36" s="171"/>
      <c r="B36" s="75"/>
      <c r="C36" s="75"/>
      <c r="D36" s="76"/>
      <c r="E36" s="77"/>
      <c r="F36" s="77"/>
      <c r="G36" s="78"/>
      <c r="H36" s="78"/>
      <c r="I36" s="178"/>
      <c r="J36" s="178"/>
      <c r="K36" s="79"/>
      <c r="L36" s="80"/>
      <c r="M36" s="76"/>
      <c r="N36" s="81"/>
      <c r="O36" s="82"/>
      <c r="P36" s="86"/>
      <c r="R36" s="2"/>
      <c r="S36" s="2"/>
      <c r="T36" s="2"/>
      <c r="U36" s="2"/>
      <c r="V36" s="2"/>
      <c r="W36" s="2"/>
      <c r="X36" s="2"/>
    </row>
    <row r="37" spans="1:24" ht="18.75" customHeight="1" x14ac:dyDescent="0.15">
      <c r="R37" s="2"/>
      <c r="S37" s="2"/>
      <c r="T37" s="2"/>
      <c r="U37" s="2"/>
      <c r="V37" s="2"/>
      <c r="W37" s="2"/>
      <c r="X37" s="2"/>
    </row>
    <row r="38" spans="1:24" ht="18.75" customHeight="1" x14ac:dyDescent="0.15">
      <c r="R38" s="2"/>
      <c r="S38" s="2"/>
      <c r="T38" s="2"/>
      <c r="U38" s="2"/>
      <c r="V38" s="2"/>
      <c r="W38" s="2"/>
      <c r="X38" s="2"/>
    </row>
    <row r="39" spans="1:24" ht="18.75" customHeight="1" x14ac:dyDescent="0.15">
      <c r="S39" s="145"/>
      <c r="T39" s="145"/>
      <c r="U39" s="145"/>
      <c r="V39" s="146"/>
      <c r="W39" s="146"/>
      <c r="X39" s="146"/>
    </row>
    <row r="40" spans="1:24" ht="18.75" customHeight="1" x14ac:dyDescent="0.15">
      <c r="S40" s="145"/>
      <c r="T40" s="145"/>
      <c r="U40" s="145"/>
      <c r="V40" s="146"/>
      <c r="W40" s="146"/>
      <c r="X40" s="146"/>
    </row>
    <row r="41" spans="1:24" ht="18.75" customHeight="1" x14ac:dyDescent="0.15">
      <c r="S41" s="145"/>
      <c r="T41" s="145"/>
      <c r="U41" s="145"/>
      <c r="V41" s="146"/>
      <c r="W41" s="146"/>
      <c r="X41" s="146"/>
    </row>
    <row r="42" spans="1:24" ht="18.75" customHeight="1" x14ac:dyDescent="0.15">
      <c r="S42" s="145"/>
      <c r="T42" s="145"/>
      <c r="U42" s="145"/>
      <c r="V42" s="146"/>
      <c r="W42" s="146"/>
      <c r="X42" s="146"/>
    </row>
    <row r="43" spans="1:24" ht="18.75" customHeight="1" x14ac:dyDescent="0.15">
      <c r="S43" s="145"/>
      <c r="T43" s="145"/>
      <c r="U43" s="145"/>
      <c r="V43" s="146"/>
      <c r="W43" s="146"/>
      <c r="X43" s="146"/>
    </row>
    <row r="44" spans="1:24" ht="18.75" customHeight="1" x14ac:dyDescent="0.15">
      <c r="S44" s="145"/>
      <c r="T44" s="145"/>
      <c r="U44" s="145"/>
      <c r="V44" s="146"/>
      <c r="W44" s="146"/>
      <c r="X44" s="146"/>
    </row>
    <row r="45" spans="1:24" ht="18.75" customHeight="1" x14ac:dyDescent="0.15">
      <c r="S45" s="145"/>
      <c r="T45" s="145"/>
      <c r="U45" s="145"/>
      <c r="V45" s="146"/>
      <c r="W45" s="146"/>
      <c r="X45" s="146"/>
    </row>
    <row r="46" spans="1:24" ht="18.75" customHeight="1" x14ac:dyDescent="0.15">
      <c r="S46" s="145"/>
      <c r="T46" s="145"/>
      <c r="U46" s="145"/>
      <c r="V46" s="146"/>
      <c r="W46" s="146"/>
      <c r="X46" s="146"/>
    </row>
    <row r="47" spans="1:24" ht="18.75" customHeight="1" x14ac:dyDescent="0.15">
      <c r="S47" s="145"/>
      <c r="T47" s="145"/>
      <c r="U47" s="145"/>
      <c r="V47" s="146"/>
      <c r="W47" s="146"/>
      <c r="X47" s="146"/>
    </row>
    <row r="48" spans="1: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row r="53" spans="19:24" ht="18.75" customHeight="1" x14ac:dyDescent="0.15">
      <c r="S53" s="145"/>
      <c r="T53" s="145"/>
      <c r="U53" s="145"/>
      <c r="V53" s="146"/>
      <c r="W53" s="146"/>
      <c r="X53" s="146"/>
    </row>
    <row r="54" spans="19:24" ht="18.75" customHeight="1" x14ac:dyDescent="0.15">
      <c r="S54" s="145"/>
      <c r="T54" s="145"/>
      <c r="U54" s="145"/>
      <c r="V54" s="146"/>
      <c r="W54" s="146"/>
      <c r="X54" s="146"/>
    </row>
    <row r="55" spans="19:24" ht="18.75" customHeight="1" x14ac:dyDescent="0.15">
      <c r="S55" s="145"/>
      <c r="T55" s="145"/>
      <c r="U55" s="145"/>
      <c r="V55" s="146"/>
      <c r="W55" s="146"/>
      <c r="X55" s="146"/>
    </row>
    <row r="56" spans="19:24" ht="18.75" customHeight="1" x14ac:dyDescent="0.15">
      <c r="S56" s="145"/>
      <c r="T56" s="145"/>
      <c r="U56" s="145"/>
      <c r="V56" s="146"/>
      <c r="W56" s="146"/>
      <c r="X56" s="146"/>
    </row>
    <row r="57" spans="19:24" ht="18.75" customHeight="1" x14ac:dyDescent="0.15">
      <c r="S57" s="145"/>
      <c r="T57" s="145"/>
      <c r="U57" s="145"/>
      <c r="V57" s="146"/>
      <c r="W57" s="146"/>
      <c r="X57" s="146"/>
    </row>
    <row r="58" spans="19:24" ht="18.75" customHeight="1" x14ac:dyDescent="0.15">
      <c r="S58" s="145"/>
      <c r="T58" s="145"/>
      <c r="U58" s="145"/>
      <c r="V58" s="146"/>
      <c r="W58" s="146"/>
      <c r="X58" s="146"/>
    </row>
    <row r="59" spans="19:24" ht="18.75" customHeight="1" x14ac:dyDescent="0.15">
      <c r="S59" s="145"/>
      <c r="T59" s="145"/>
      <c r="U59" s="145"/>
      <c r="V59" s="146"/>
      <c r="W59" s="146"/>
      <c r="X59" s="146"/>
    </row>
    <row r="60" spans="19:24" ht="18.75" customHeight="1" x14ac:dyDescent="0.15">
      <c r="S60" s="145"/>
      <c r="T60" s="145"/>
      <c r="U60" s="145"/>
      <c r="V60" s="146"/>
      <c r="W60" s="146"/>
      <c r="X60" s="146"/>
    </row>
    <row r="61" spans="19:24" ht="18.75" customHeight="1" x14ac:dyDescent="0.15">
      <c r="S61" s="145"/>
      <c r="T61" s="145"/>
      <c r="U61" s="145"/>
      <c r="V61" s="146"/>
      <c r="W61" s="146"/>
      <c r="X61" s="146"/>
    </row>
    <row r="62" spans="19:24" ht="18.75" customHeight="1" x14ac:dyDescent="0.15">
      <c r="S62" s="145"/>
      <c r="T62" s="145"/>
      <c r="U62" s="145"/>
      <c r="V62" s="146"/>
      <c r="W62" s="146"/>
      <c r="X62" s="146"/>
    </row>
    <row r="63" spans="19:24" ht="18.75" customHeight="1" x14ac:dyDescent="0.15">
      <c r="S63" s="145"/>
      <c r="T63" s="145"/>
      <c r="U63" s="145"/>
      <c r="V63" s="146"/>
      <c r="W63" s="146"/>
      <c r="X63" s="146"/>
    </row>
    <row r="64" spans="19:24" ht="18.75" customHeight="1" x14ac:dyDescent="0.15">
      <c r="S64" s="145"/>
      <c r="T64" s="145"/>
      <c r="U64" s="145"/>
      <c r="V64" s="146"/>
      <c r="W64" s="146"/>
      <c r="X64" s="146"/>
    </row>
    <row r="65" spans="19:24" ht="18.75" customHeight="1" x14ac:dyDescent="0.15">
      <c r="S65" s="145"/>
      <c r="T65" s="145"/>
      <c r="U65" s="145"/>
      <c r="V65" s="146"/>
      <c r="W65" s="146"/>
      <c r="X65" s="146"/>
    </row>
    <row r="66" spans="19:24" ht="18.75" customHeight="1" x14ac:dyDescent="0.15">
      <c r="S66" s="145"/>
      <c r="T66" s="145"/>
      <c r="U66" s="145"/>
      <c r="V66" s="146"/>
      <c r="W66" s="146"/>
      <c r="X66" s="146"/>
    </row>
    <row r="67" spans="19:24" ht="18.75" customHeight="1" x14ac:dyDescent="0.15">
      <c r="S67" s="145"/>
      <c r="T67" s="145"/>
      <c r="U67" s="145"/>
      <c r="V67" s="146"/>
      <c r="W67" s="146"/>
      <c r="X67" s="146"/>
    </row>
    <row r="68" spans="19:24" ht="18.75" customHeight="1" x14ac:dyDescent="0.15">
      <c r="S68" s="145"/>
      <c r="T68" s="145"/>
      <c r="U68" s="145"/>
      <c r="V68" s="146"/>
      <c r="W68" s="146"/>
      <c r="X68" s="146"/>
    </row>
    <row r="69" spans="19:24" ht="18.75" customHeight="1" x14ac:dyDescent="0.15">
      <c r="S69" s="145"/>
      <c r="T69" s="145"/>
      <c r="U69" s="145"/>
      <c r="V69" s="146"/>
      <c r="W69" s="146"/>
      <c r="X69" s="146"/>
    </row>
    <row r="70" spans="19:24" ht="18.75" customHeight="1" x14ac:dyDescent="0.15">
      <c r="S70" s="145"/>
      <c r="T70" s="145"/>
      <c r="U70" s="145"/>
      <c r="V70" s="146"/>
      <c r="W70" s="146"/>
      <c r="X70" s="146"/>
    </row>
    <row r="71" spans="19:24" ht="18.75" customHeight="1" x14ac:dyDescent="0.15">
      <c r="S71" s="145"/>
      <c r="T71" s="145"/>
      <c r="U71" s="145"/>
      <c r="V71" s="146"/>
      <c r="W71" s="146"/>
      <c r="X71" s="146"/>
    </row>
    <row r="72" spans="19:24" ht="18.75" customHeight="1" x14ac:dyDescent="0.15">
      <c r="S72" s="145"/>
      <c r="T72" s="145"/>
      <c r="U72" s="145"/>
      <c r="V72" s="146"/>
      <c r="W72" s="146"/>
      <c r="X72" s="146"/>
    </row>
    <row r="73" spans="19:24" ht="18.75" customHeight="1" x14ac:dyDescent="0.15">
      <c r="S73" s="145"/>
      <c r="T73" s="145"/>
      <c r="U73" s="145"/>
      <c r="V73" s="146"/>
      <c r="W73" s="146"/>
      <c r="X73" s="146"/>
    </row>
    <row r="74" spans="19:24" ht="18.75" customHeight="1" x14ac:dyDescent="0.15">
      <c r="S74" s="145"/>
      <c r="T74" s="145"/>
      <c r="U74" s="145"/>
      <c r="V74" s="146"/>
      <c r="W74" s="146"/>
      <c r="X74" s="146"/>
    </row>
    <row r="75" spans="19:24" ht="18.75" customHeight="1" x14ac:dyDescent="0.15">
      <c r="S75" s="145"/>
      <c r="T75" s="145"/>
      <c r="U75" s="145"/>
      <c r="V75" s="146"/>
      <c r="W75" s="146"/>
      <c r="X75" s="146"/>
    </row>
  </sheetData>
  <mergeCells count="17">
    <mergeCell ref="A1:B1"/>
    <mergeCell ref="C1:K1"/>
    <mergeCell ref="K2:M2"/>
    <mergeCell ref="R5:V5"/>
    <mergeCell ref="O6:P6"/>
    <mergeCell ref="R6:T7"/>
    <mergeCell ref="A7:E7"/>
    <mergeCell ref="O7:P7"/>
    <mergeCell ref="I34:J36"/>
    <mergeCell ref="A9:A36"/>
    <mergeCell ref="I30:J33"/>
    <mergeCell ref="R9:R27"/>
    <mergeCell ref="I8:J8"/>
    <mergeCell ref="K8:L8"/>
    <mergeCell ref="I9:J11"/>
    <mergeCell ref="I12:J22"/>
    <mergeCell ref="I23:J29"/>
  </mergeCells>
  <phoneticPr fontId="3"/>
  <printOptions horizontalCentered="1" verticalCentered="1"/>
  <pageMargins left="0.39370078740157483" right="0.39370078740157483" top="0.39370078740157483" bottom="0.39370078740157483" header="0" footer="0"/>
  <pageSetup paperSize="12" scale="4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X88"/>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205</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7"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144</v>
      </c>
      <c r="C9" s="39" t="s">
        <v>137</v>
      </c>
      <c r="D9" s="40">
        <v>30</v>
      </c>
      <c r="E9" s="41" t="s">
        <v>47</v>
      </c>
      <c r="F9" s="41">
        <f t="shared" ref="F9:F14" si="0">ROUNDUP(D9*0.75,2)</f>
        <v>22.5</v>
      </c>
      <c r="G9" s="42">
        <f>ROUNDUP((K4*D9)+(K5*D9*0.75)+(K6*(D9*2)),0)</f>
        <v>0</v>
      </c>
      <c r="H9" s="42">
        <f>G9</f>
        <v>0</v>
      </c>
      <c r="I9" s="183" t="s">
        <v>145</v>
      </c>
      <c r="J9" s="184"/>
      <c r="K9" s="43" t="s">
        <v>44</v>
      </c>
      <c r="L9" s="44">
        <f>ROUNDUP((K4*M9)+(K5*M9*0.75)+(K6*(M9*2)),2)</f>
        <v>0</v>
      </c>
      <c r="M9" s="40">
        <v>110</v>
      </c>
      <c r="N9" s="45">
        <f t="shared" ref="N9:N18" si="1">ROUNDUP(M9*0.75,2)</f>
        <v>82.5</v>
      </c>
      <c r="O9" s="46"/>
      <c r="P9" s="83"/>
      <c r="R9" s="203" t="s">
        <v>75</v>
      </c>
      <c r="S9" s="97" t="s">
        <v>80</v>
      </c>
      <c r="T9" s="68" t="s">
        <v>80</v>
      </c>
      <c r="U9" s="68"/>
      <c r="V9" s="69" t="s">
        <v>81</v>
      </c>
      <c r="W9" s="69" t="s">
        <v>82</v>
      </c>
      <c r="X9" s="93">
        <v>30</v>
      </c>
    </row>
    <row r="10" spans="1:24" ht="18.75" customHeight="1" x14ac:dyDescent="0.15">
      <c r="A10" s="170"/>
      <c r="B10" s="47"/>
      <c r="C10" s="47" t="s">
        <v>141</v>
      </c>
      <c r="D10" s="48">
        <v>50</v>
      </c>
      <c r="E10" s="49" t="s">
        <v>47</v>
      </c>
      <c r="F10" s="49">
        <f t="shared" si="0"/>
        <v>37.5</v>
      </c>
      <c r="G10" s="50">
        <f>ROUNDUP((K4*D10)+(K5*D10*0.75)+(K6*(D10*2)),0)</f>
        <v>0</v>
      </c>
      <c r="H10" s="50">
        <f>G10+(G10*6/100)</f>
        <v>0</v>
      </c>
      <c r="I10" s="177"/>
      <c r="J10" s="177"/>
      <c r="K10" s="51" t="s">
        <v>117</v>
      </c>
      <c r="L10" s="52">
        <f>ROUNDUP((K4*M10)+(K5*M10*0.75)+(K6*(M10*2)),2)</f>
        <v>0</v>
      </c>
      <c r="M10" s="48">
        <v>1</v>
      </c>
      <c r="N10" s="53">
        <f t="shared" si="1"/>
        <v>0.75</v>
      </c>
      <c r="O10" s="54"/>
      <c r="P10" s="84" t="s">
        <v>46</v>
      </c>
      <c r="R10" s="204"/>
      <c r="S10" s="161"/>
      <c r="T10" s="124"/>
      <c r="U10" s="124"/>
      <c r="V10" s="124"/>
      <c r="W10" s="124"/>
      <c r="X10" s="154"/>
    </row>
    <row r="11" spans="1:24" ht="18.75" customHeight="1" x14ac:dyDescent="0.15">
      <c r="A11" s="170"/>
      <c r="B11" s="47"/>
      <c r="C11" s="47" t="s">
        <v>127</v>
      </c>
      <c r="D11" s="48">
        <v>10</v>
      </c>
      <c r="E11" s="49" t="s">
        <v>47</v>
      </c>
      <c r="F11" s="49">
        <f t="shared" si="0"/>
        <v>7.5</v>
      </c>
      <c r="G11" s="50">
        <f>ROUNDUP((K4*D11)+(K5*D11*0.75)+(K6*(D11*2)),0)</f>
        <v>0</v>
      </c>
      <c r="H11" s="50">
        <f>G11+(G11*40/100)</f>
        <v>0</v>
      </c>
      <c r="I11" s="177"/>
      <c r="J11" s="177"/>
      <c r="K11" s="51" t="s">
        <v>115</v>
      </c>
      <c r="L11" s="52">
        <f>ROUNDUP((K4*M11)+(K5*M11*0.75)+(K6*(M11*2)),2)</f>
        <v>0</v>
      </c>
      <c r="M11" s="48">
        <v>2</v>
      </c>
      <c r="N11" s="53">
        <f t="shared" si="1"/>
        <v>1.5</v>
      </c>
      <c r="O11" s="54"/>
      <c r="P11" s="84"/>
      <c r="R11" s="204"/>
      <c r="S11" s="130" t="s">
        <v>241</v>
      </c>
      <c r="T11" s="131" t="s">
        <v>137</v>
      </c>
      <c r="U11" s="131"/>
      <c r="V11" s="132">
        <v>15</v>
      </c>
      <c r="W11" s="132">
        <v>10</v>
      </c>
      <c r="X11" s="133"/>
    </row>
    <row r="12" spans="1:24" ht="18.75" customHeight="1" x14ac:dyDescent="0.15">
      <c r="A12" s="170"/>
      <c r="B12" s="47"/>
      <c r="C12" s="47" t="s">
        <v>66</v>
      </c>
      <c r="D12" s="48">
        <v>10</v>
      </c>
      <c r="E12" s="49" t="s">
        <v>47</v>
      </c>
      <c r="F12" s="49">
        <f t="shared" si="0"/>
        <v>7.5</v>
      </c>
      <c r="G12" s="50">
        <f>ROUNDUP((K4*D12)+(K5*D12*0.75)+(K6*(D12*2)),0)</f>
        <v>0</v>
      </c>
      <c r="H12" s="50">
        <f>G12+(G12*3/100)</f>
        <v>0</v>
      </c>
      <c r="I12" s="177"/>
      <c r="J12" s="177"/>
      <c r="K12" s="51" t="s">
        <v>114</v>
      </c>
      <c r="L12" s="52">
        <f>ROUNDUP((K4*M12)+(K5*M12*0.75)+(K6*(M12*2)),2)</f>
        <v>0</v>
      </c>
      <c r="M12" s="48">
        <v>0.5</v>
      </c>
      <c r="N12" s="53">
        <f t="shared" si="1"/>
        <v>0.38</v>
      </c>
      <c r="O12" s="54"/>
      <c r="P12" s="84" t="s">
        <v>46</v>
      </c>
      <c r="R12" s="204"/>
      <c r="S12" s="123"/>
      <c r="T12" s="124" t="s">
        <v>141</v>
      </c>
      <c r="U12" s="124"/>
      <c r="V12" s="125">
        <v>50</v>
      </c>
      <c r="W12" s="125">
        <v>35</v>
      </c>
      <c r="X12" s="126">
        <v>25</v>
      </c>
    </row>
    <row r="13" spans="1:24" ht="18.75" customHeight="1" x14ac:dyDescent="0.15">
      <c r="A13" s="170"/>
      <c r="B13" s="47"/>
      <c r="C13" s="47" t="s">
        <v>146</v>
      </c>
      <c r="D13" s="48">
        <v>0.5</v>
      </c>
      <c r="E13" s="49" t="s">
        <v>47</v>
      </c>
      <c r="F13" s="49">
        <f t="shared" si="0"/>
        <v>0.38</v>
      </c>
      <c r="G13" s="50">
        <f>ROUNDUP((K4*D13)+(K5*D13*0.75)+(K6*(D13*2)),0)</f>
        <v>0</v>
      </c>
      <c r="H13" s="50">
        <f>G13</f>
        <v>0</v>
      </c>
      <c r="I13" s="177"/>
      <c r="J13" s="177"/>
      <c r="K13" s="51" t="s">
        <v>57</v>
      </c>
      <c r="L13" s="52">
        <f>ROUNDUP((K4*M13)+(K5*M13*0.75)+(K6*(M13*2)),2)</f>
        <v>0</v>
      </c>
      <c r="M13" s="48">
        <v>70</v>
      </c>
      <c r="N13" s="53">
        <f t="shared" si="1"/>
        <v>52.5</v>
      </c>
      <c r="O13" s="54" t="s">
        <v>46</v>
      </c>
      <c r="P13" s="84"/>
      <c r="R13" s="204"/>
      <c r="S13" s="123"/>
      <c r="T13" s="124" t="s">
        <v>66</v>
      </c>
      <c r="U13" s="124"/>
      <c r="V13" s="125">
        <v>10</v>
      </c>
      <c r="W13" s="125">
        <v>10</v>
      </c>
      <c r="X13" s="126">
        <v>10</v>
      </c>
    </row>
    <row r="14" spans="1:24" ht="18.75" customHeight="1" x14ac:dyDescent="0.15">
      <c r="A14" s="170"/>
      <c r="B14" s="47"/>
      <c r="C14" s="47" t="s">
        <v>147</v>
      </c>
      <c r="D14" s="48">
        <v>5</v>
      </c>
      <c r="E14" s="49" t="s">
        <v>47</v>
      </c>
      <c r="F14" s="49">
        <f t="shared" si="0"/>
        <v>3.75</v>
      </c>
      <c r="G14" s="50">
        <f>ROUNDUP((K4*D14)+(K5*D14*0.75)+(K6*(D14*2)),0)</f>
        <v>0</v>
      </c>
      <c r="H14" s="50">
        <f>G14</f>
        <v>0</v>
      </c>
      <c r="I14" s="177"/>
      <c r="J14" s="177"/>
      <c r="K14" s="51" t="s">
        <v>86</v>
      </c>
      <c r="L14" s="52">
        <f>ROUNDUP((K4*M14)+(K5*M14*0.75)+(K6*(M14*2)),2)</f>
        <v>0</v>
      </c>
      <c r="M14" s="48">
        <v>2</v>
      </c>
      <c r="N14" s="53">
        <f t="shared" si="1"/>
        <v>1.5</v>
      </c>
      <c r="O14" s="54" t="s">
        <v>46</v>
      </c>
      <c r="P14" s="84"/>
      <c r="R14" s="204"/>
      <c r="S14" s="123"/>
      <c r="T14" s="134"/>
      <c r="U14" s="124" t="s">
        <v>231</v>
      </c>
      <c r="V14" s="125" t="s">
        <v>58</v>
      </c>
      <c r="W14" s="125" t="s">
        <v>58</v>
      </c>
      <c r="X14" s="126"/>
    </row>
    <row r="15" spans="1:24" ht="18.75" customHeight="1" x14ac:dyDescent="0.15">
      <c r="A15" s="170"/>
      <c r="B15" s="47"/>
      <c r="C15" s="47"/>
      <c r="D15" s="48"/>
      <c r="E15" s="49"/>
      <c r="F15" s="49"/>
      <c r="G15" s="50"/>
      <c r="H15" s="50"/>
      <c r="I15" s="177"/>
      <c r="J15" s="177"/>
      <c r="K15" s="51" t="s">
        <v>53</v>
      </c>
      <c r="L15" s="52">
        <f>ROUNDUP((K4*M15)+(K5*M15*0.75)+(K6*(M15*2)),2)</f>
        <v>0</v>
      </c>
      <c r="M15" s="48">
        <v>0.1</v>
      </c>
      <c r="N15" s="53">
        <f t="shared" si="1"/>
        <v>0.08</v>
      </c>
      <c r="O15" s="54"/>
      <c r="P15" s="84"/>
      <c r="R15" s="204"/>
      <c r="S15" s="123"/>
      <c r="T15" s="134"/>
      <c r="U15" s="124" t="s">
        <v>232</v>
      </c>
      <c r="V15" s="125" t="s">
        <v>42</v>
      </c>
      <c r="W15" s="125" t="s">
        <v>42</v>
      </c>
      <c r="X15" s="126"/>
    </row>
    <row r="16" spans="1:24" ht="18.75" customHeight="1" x14ac:dyDescent="0.15">
      <c r="A16" s="170"/>
      <c r="B16" s="47"/>
      <c r="C16" s="47"/>
      <c r="D16" s="48"/>
      <c r="E16" s="49"/>
      <c r="F16" s="49"/>
      <c r="G16" s="50"/>
      <c r="H16" s="50"/>
      <c r="I16" s="177"/>
      <c r="J16" s="177"/>
      <c r="K16" s="51" t="s">
        <v>71</v>
      </c>
      <c r="L16" s="52">
        <f>ROUNDUP((K4*M16)+(K5*M16*0.75)+(K6*(M16*2)),2)</f>
        <v>0</v>
      </c>
      <c r="M16" s="48">
        <v>1.5</v>
      </c>
      <c r="N16" s="53">
        <f t="shared" si="1"/>
        <v>1.1300000000000001</v>
      </c>
      <c r="O16" s="54"/>
      <c r="P16" s="84" t="s">
        <v>60</v>
      </c>
      <c r="R16" s="204"/>
      <c r="S16" s="123"/>
      <c r="T16" s="134"/>
      <c r="U16" s="124" t="s">
        <v>233</v>
      </c>
      <c r="V16" s="125" t="s">
        <v>42</v>
      </c>
      <c r="W16" s="125" t="s">
        <v>42</v>
      </c>
      <c r="X16" s="126"/>
    </row>
    <row r="17" spans="1:24" ht="18.75" customHeight="1" x14ac:dyDescent="0.15">
      <c r="A17" s="170"/>
      <c r="B17" s="47"/>
      <c r="C17" s="47"/>
      <c r="D17" s="48"/>
      <c r="E17" s="49"/>
      <c r="F17" s="49"/>
      <c r="G17" s="50"/>
      <c r="H17" s="50"/>
      <c r="I17" s="177"/>
      <c r="J17" s="177"/>
      <c r="K17" s="51" t="s">
        <v>52</v>
      </c>
      <c r="L17" s="52">
        <f>ROUNDUP((K4*M17)+(K5*M17*0.75)+(K6*(M17*2)),2)</f>
        <v>0</v>
      </c>
      <c r="M17" s="48">
        <v>2</v>
      </c>
      <c r="N17" s="53">
        <f t="shared" si="1"/>
        <v>1.5</v>
      </c>
      <c r="O17" s="54"/>
      <c r="P17" s="84"/>
      <c r="R17" s="204"/>
      <c r="S17" s="136"/>
      <c r="T17" s="134"/>
      <c r="U17" s="134"/>
      <c r="V17" s="135"/>
      <c r="W17" s="135"/>
      <c r="X17" s="128"/>
    </row>
    <row r="18" spans="1:24" ht="18.75" customHeight="1" x14ac:dyDescent="0.15">
      <c r="A18" s="170"/>
      <c r="B18" s="47"/>
      <c r="C18" s="47"/>
      <c r="D18" s="48"/>
      <c r="E18" s="49"/>
      <c r="F18" s="49"/>
      <c r="G18" s="50"/>
      <c r="H18" s="50"/>
      <c r="I18" s="177"/>
      <c r="J18" s="177"/>
      <c r="K18" s="51" t="s">
        <v>117</v>
      </c>
      <c r="L18" s="52">
        <f>ROUNDUP((K4*M18)+(K5*M18*0.75)+(K6*(M18*2)),2)</f>
        <v>0</v>
      </c>
      <c r="M18" s="48">
        <v>1</v>
      </c>
      <c r="N18" s="53">
        <f t="shared" si="1"/>
        <v>0.75</v>
      </c>
      <c r="O18" s="54"/>
      <c r="P18" s="84" t="s">
        <v>46</v>
      </c>
      <c r="R18" s="204"/>
      <c r="S18" s="137"/>
      <c r="T18" s="138"/>
      <c r="U18" s="138"/>
      <c r="V18" s="139"/>
      <c r="W18" s="139"/>
      <c r="X18" s="140"/>
    </row>
    <row r="19" spans="1:24" ht="18.75" customHeight="1" x14ac:dyDescent="0.15">
      <c r="A19" s="170"/>
      <c r="B19" s="47"/>
      <c r="C19" s="47"/>
      <c r="D19" s="48"/>
      <c r="E19" s="49"/>
      <c r="F19" s="49"/>
      <c r="G19" s="50"/>
      <c r="H19" s="50"/>
      <c r="I19" s="177"/>
      <c r="J19" s="177"/>
      <c r="K19" s="51"/>
      <c r="L19" s="52"/>
      <c r="M19" s="48"/>
      <c r="N19" s="53"/>
      <c r="O19" s="54"/>
      <c r="P19" s="84"/>
      <c r="R19" s="204"/>
      <c r="S19" s="136" t="s">
        <v>242</v>
      </c>
      <c r="T19" s="134" t="s">
        <v>150</v>
      </c>
      <c r="U19" s="134"/>
      <c r="V19" s="135">
        <v>10</v>
      </c>
      <c r="W19" s="135"/>
      <c r="X19" s="128"/>
    </row>
    <row r="20" spans="1:24" ht="18.75" customHeight="1" x14ac:dyDescent="0.15">
      <c r="A20" s="170"/>
      <c r="B20" s="56"/>
      <c r="C20" s="56"/>
      <c r="D20" s="57"/>
      <c r="E20" s="58"/>
      <c r="F20" s="58"/>
      <c r="G20" s="59"/>
      <c r="H20" s="59"/>
      <c r="I20" s="185"/>
      <c r="J20" s="185"/>
      <c r="K20" s="60"/>
      <c r="L20" s="61"/>
      <c r="M20" s="57"/>
      <c r="N20" s="62"/>
      <c r="O20" s="63"/>
      <c r="P20" s="85"/>
      <c r="R20" s="204"/>
      <c r="S20" s="136"/>
      <c r="T20" s="134" t="s">
        <v>151</v>
      </c>
      <c r="U20" s="134"/>
      <c r="V20" s="135">
        <v>10</v>
      </c>
      <c r="W20" s="135">
        <v>5</v>
      </c>
      <c r="X20" s="128">
        <v>5</v>
      </c>
    </row>
    <row r="21" spans="1:24" ht="18.75" customHeight="1" x14ac:dyDescent="0.15">
      <c r="A21" s="170"/>
      <c r="B21" s="47" t="s">
        <v>148</v>
      </c>
      <c r="C21" s="47" t="s">
        <v>150</v>
      </c>
      <c r="D21" s="48">
        <v>20</v>
      </c>
      <c r="E21" s="49" t="s">
        <v>47</v>
      </c>
      <c r="F21" s="49">
        <f>ROUNDUP(D21*0.75,2)</f>
        <v>15</v>
      </c>
      <c r="G21" s="50">
        <f>ROUNDUP((K4*D21)+(K5*D21*0.75)+(K6*(D21*2)),0)</f>
        <v>0</v>
      </c>
      <c r="H21" s="50">
        <f>G21</f>
        <v>0</v>
      </c>
      <c r="I21" s="175" t="s">
        <v>221</v>
      </c>
      <c r="J21" s="176"/>
      <c r="K21" s="51" t="s">
        <v>117</v>
      </c>
      <c r="L21" s="52">
        <f>ROUNDUP((K4*M21)+(K5*M21*0.75)+(K6*(M21*2)),2)</f>
        <v>0</v>
      </c>
      <c r="M21" s="48">
        <v>3</v>
      </c>
      <c r="N21" s="53">
        <f>ROUNDUP(M21*0.75,2)</f>
        <v>2.25</v>
      </c>
      <c r="O21" s="54" t="s">
        <v>46</v>
      </c>
      <c r="P21" s="84" t="s">
        <v>46</v>
      </c>
      <c r="R21" s="204"/>
      <c r="S21" s="136"/>
      <c r="T21" s="134"/>
      <c r="U21" s="134"/>
      <c r="V21" s="135"/>
      <c r="W21" s="135"/>
      <c r="X21" s="128"/>
    </row>
    <row r="22" spans="1:24" ht="18.75" customHeight="1" x14ac:dyDescent="0.15">
      <c r="A22" s="170"/>
      <c r="B22" s="47"/>
      <c r="C22" s="47" t="s">
        <v>120</v>
      </c>
      <c r="D22" s="48">
        <v>10</v>
      </c>
      <c r="E22" s="49" t="s">
        <v>47</v>
      </c>
      <c r="F22" s="49">
        <f>ROUNDUP(D22*0.75,2)</f>
        <v>7.5</v>
      </c>
      <c r="G22" s="50">
        <f>ROUNDUP((K4*D22)+(K5*D22*0.75)+(K6*(D22*2)),0)</f>
        <v>0</v>
      </c>
      <c r="H22" s="50">
        <f>G22+(G22*10/100)</f>
        <v>0</v>
      </c>
      <c r="I22" s="177"/>
      <c r="J22" s="177"/>
      <c r="K22" s="51" t="s">
        <v>43</v>
      </c>
      <c r="L22" s="52">
        <f>ROUNDUP((K4*M22)+(K5*M22*0.75)+(K6*(M22*2)),2)</f>
        <v>0</v>
      </c>
      <c r="M22" s="48">
        <v>3</v>
      </c>
      <c r="N22" s="53">
        <f>ROUNDUP(M22*0.75,2)</f>
        <v>2.25</v>
      </c>
      <c r="O22" s="54"/>
      <c r="P22" s="84"/>
      <c r="R22" s="204"/>
      <c r="S22" s="136"/>
      <c r="T22" s="134"/>
      <c r="U22" s="134"/>
      <c r="V22" s="135"/>
      <c r="W22" s="135"/>
      <c r="X22" s="128"/>
    </row>
    <row r="23" spans="1:24" ht="18.75" customHeight="1" x14ac:dyDescent="0.15">
      <c r="A23" s="170"/>
      <c r="B23" s="47"/>
      <c r="C23" s="47" t="s">
        <v>151</v>
      </c>
      <c r="D23" s="48">
        <v>10</v>
      </c>
      <c r="E23" s="49" t="s">
        <v>47</v>
      </c>
      <c r="F23" s="49">
        <f>ROUNDUP(D23*0.75,2)</f>
        <v>7.5</v>
      </c>
      <c r="G23" s="50">
        <f>ROUNDUP((K4*D23)+(K5*D23*0.75)+(K6*(D23*2)),0)</f>
        <v>0</v>
      </c>
      <c r="H23" s="50">
        <f>G23+(G23*10/100)</f>
        <v>0</v>
      </c>
      <c r="I23" s="177"/>
      <c r="J23" s="177"/>
      <c r="K23" s="51" t="s">
        <v>71</v>
      </c>
      <c r="L23" s="52">
        <f>ROUNDUP((K4*M23)+(K5*M23*0.75)+(K6*(M23*2)),2)</f>
        <v>0</v>
      </c>
      <c r="M23" s="48">
        <v>1</v>
      </c>
      <c r="N23" s="53">
        <f>ROUNDUP(M23*0.75,2)</f>
        <v>0.75</v>
      </c>
      <c r="O23" s="54"/>
      <c r="P23" s="84" t="s">
        <v>60</v>
      </c>
      <c r="R23" s="204"/>
      <c r="S23" s="136"/>
      <c r="T23" s="134"/>
      <c r="U23" s="134"/>
      <c r="V23" s="135"/>
      <c r="W23" s="135"/>
      <c r="X23" s="128"/>
    </row>
    <row r="24" spans="1:24" ht="18.75" customHeight="1" x14ac:dyDescent="0.15">
      <c r="A24" s="170"/>
      <c r="B24" s="47"/>
      <c r="C24" s="47"/>
      <c r="D24" s="48"/>
      <c r="E24" s="49"/>
      <c r="F24" s="49"/>
      <c r="G24" s="50"/>
      <c r="H24" s="50"/>
      <c r="I24" s="177"/>
      <c r="J24" s="177"/>
      <c r="K24" s="51" t="s">
        <v>52</v>
      </c>
      <c r="L24" s="52">
        <f>ROUNDUP((K4*M24)+(K5*M24*0.75)+(K6*(M24*2)),2)</f>
        <v>0</v>
      </c>
      <c r="M24" s="48">
        <v>2</v>
      </c>
      <c r="N24" s="53">
        <f>ROUNDUP(M24*0.75,2)</f>
        <v>1.5</v>
      </c>
      <c r="O24" s="54"/>
      <c r="P24" s="84"/>
      <c r="R24" s="204"/>
      <c r="S24" s="137"/>
      <c r="T24" s="138"/>
      <c r="U24" s="138"/>
      <c r="V24" s="139"/>
      <c r="W24" s="139"/>
      <c r="X24" s="140"/>
    </row>
    <row r="25" spans="1:24" ht="18.75" customHeight="1" x14ac:dyDescent="0.15">
      <c r="A25" s="170"/>
      <c r="B25" s="47"/>
      <c r="C25" s="47"/>
      <c r="D25" s="48"/>
      <c r="E25" s="49"/>
      <c r="F25" s="49"/>
      <c r="G25" s="50"/>
      <c r="H25" s="50"/>
      <c r="I25" s="177"/>
      <c r="J25" s="177"/>
      <c r="K25" s="51" t="s">
        <v>140</v>
      </c>
      <c r="L25" s="52">
        <f>ROUNDUP((K4*M25)+(K5*M25*0.75)+(K6*(M25*2)),2)</f>
        <v>0</v>
      </c>
      <c r="M25" s="48">
        <v>0.5</v>
      </c>
      <c r="N25" s="53">
        <f>ROUNDUP(M25*0.75,2)</f>
        <v>0.38</v>
      </c>
      <c r="O25" s="54"/>
      <c r="P25" s="84"/>
      <c r="R25" s="204"/>
      <c r="S25" s="136" t="s">
        <v>265</v>
      </c>
      <c r="T25" s="134" t="s">
        <v>83</v>
      </c>
      <c r="U25" s="134"/>
      <c r="V25" s="135" t="s">
        <v>42</v>
      </c>
      <c r="W25" s="135" t="s">
        <v>42</v>
      </c>
      <c r="X25" s="128"/>
    </row>
    <row r="26" spans="1:24" ht="18.75" customHeight="1" x14ac:dyDescent="0.15">
      <c r="A26" s="170"/>
      <c r="B26" s="47"/>
      <c r="C26" s="47"/>
      <c r="D26" s="48"/>
      <c r="E26" s="49"/>
      <c r="F26" s="49"/>
      <c r="G26" s="50"/>
      <c r="H26" s="50"/>
      <c r="I26" s="177"/>
      <c r="J26" s="177"/>
      <c r="K26" s="51"/>
      <c r="L26" s="52"/>
      <c r="M26" s="48"/>
      <c r="N26" s="53"/>
      <c r="O26" s="54"/>
      <c r="P26" s="84"/>
      <c r="R26" s="204"/>
      <c r="S26" s="136"/>
      <c r="T26" s="134"/>
      <c r="U26" s="134" t="s">
        <v>67</v>
      </c>
      <c r="V26" s="135" t="s">
        <v>58</v>
      </c>
      <c r="W26" s="135" t="s">
        <v>58</v>
      </c>
      <c r="X26" s="128"/>
    </row>
    <row r="27" spans="1:24" ht="18.75" customHeight="1" x14ac:dyDescent="0.15">
      <c r="A27" s="170"/>
      <c r="B27" s="47"/>
      <c r="C27" s="47"/>
      <c r="D27" s="48"/>
      <c r="E27" s="49"/>
      <c r="F27" s="49"/>
      <c r="G27" s="50"/>
      <c r="H27" s="50"/>
      <c r="I27" s="177"/>
      <c r="J27" s="177"/>
      <c r="K27" s="51"/>
      <c r="L27" s="52"/>
      <c r="M27" s="48"/>
      <c r="N27" s="53"/>
      <c r="O27" s="54"/>
      <c r="P27" s="84"/>
      <c r="R27" s="204"/>
      <c r="S27" s="136"/>
      <c r="T27" s="134"/>
      <c r="U27" s="134" t="s">
        <v>266</v>
      </c>
      <c r="V27" s="135" t="s">
        <v>42</v>
      </c>
      <c r="W27" s="135" t="s">
        <v>42</v>
      </c>
      <c r="X27" s="128"/>
    </row>
    <row r="28" spans="1:24" ht="18.75" customHeight="1" x14ac:dyDescent="0.15">
      <c r="A28" s="170"/>
      <c r="B28" s="56"/>
      <c r="C28" s="56"/>
      <c r="D28" s="57"/>
      <c r="E28" s="58"/>
      <c r="F28" s="58"/>
      <c r="G28" s="59"/>
      <c r="H28" s="59"/>
      <c r="I28" s="185"/>
      <c r="J28" s="185"/>
      <c r="K28" s="60"/>
      <c r="L28" s="61"/>
      <c r="M28" s="57"/>
      <c r="N28" s="62"/>
      <c r="O28" s="63"/>
      <c r="P28" s="85"/>
      <c r="R28" s="204"/>
      <c r="S28" s="137"/>
      <c r="T28" s="138"/>
      <c r="U28" s="138"/>
      <c r="V28" s="139"/>
      <c r="W28" s="139"/>
      <c r="X28" s="140"/>
    </row>
    <row r="29" spans="1:24" ht="18.75" customHeight="1" thickBot="1" x14ac:dyDescent="0.2">
      <c r="A29" s="170"/>
      <c r="B29" s="47" t="s">
        <v>124</v>
      </c>
      <c r="C29" s="47" t="s">
        <v>83</v>
      </c>
      <c r="D29" s="48">
        <v>0.5</v>
      </c>
      <c r="E29" s="49" t="s">
        <v>47</v>
      </c>
      <c r="F29" s="49">
        <f>ROUNDUP(D29*0.75,2)</f>
        <v>0.38</v>
      </c>
      <c r="G29" s="50">
        <f>ROUNDUP((K4*D29)+(K5*D29*0.75)+(K6*(D29*2)),0)</f>
        <v>0</v>
      </c>
      <c r="H29" s="50">
        <f>G29</f>
        <v>0</v>
      </c>
      <c r="I29" s="175" t="s">
        <v>93</v>
      </c>
      <c r="J29" s="176"/>
      <c r="K29" s="51" t="s">
        <v>70</v>
      </c>
      <c r="L29" s="52">
        <f>ROUNDUP((K4*M29)+(K5*M29*0.75)+(K6*(M29*2)),2)</f>
        <v>0</v>
      </c>
      <c r="M29" s="48">
        <v>100</v>
      </c>
      <c r="N29" s="53">
        <f>ROUNDUP(M29*0.75,2)</f>
        <v>75</v>
      </c>
      <c r="O29" s="54" t="s">
        <v>46</v>
      </c>
      <c r="P29" s="84"/>
      <c r="R29" s="205"/>
      <c r="S29" s="141" t="s">
        <v>132</v>
      </c>
      <c r="T29" s="142" t="s">
        <v>133</v>
      </c>
      <c r="U29" s="142"/>
      <c r="V29" s="143">
        <v>0</v>
      </c>
      <c r="W29" s="143">
        <v>0</v>
      </c>
      <c r="X29" s="144">
        <v>0</v>
      </c>
    </row>
    <row r="30" spans="1:24" ht="18.75" customHeight="1" x14ac:dyDescent="0.15">
      <c r="A30" s="170"/>
      <c r="B30" s="47"/>
      <c r="C30" s="47" t="s">
        <v>110</v>
      </c>
      <c r="D30" s="48">
        <v>3</v>
      </c>
      <c r="E30" s="49" t="s">
        <v>47</v>
      </c>
      <c r="F30" s="49">
        <f>ROUNDUP(D30*0.75,2)</f>
        <v>2.25</v>
      </c>
      <c r="G30" s="50">
        <f>ROUNDUP((K4*D30)+(K5*D30*0.75)+(K6*(D30*2)),0)</f>
        <v>0</v>
      </c>
      <c r="H30" s="50">
        <f>G30</f>
        <v>0</v>
      </c>
      <c r="I30" s="177"/>
      <c r="J30" s="177"/>
      <c r="K30" s="51" t="s">
        <v>53</v>
      </c>
      <c r="L30" s="52">
        <f>ROUNDUP((K4*M30)+(K5*M30*0.75)+(K6*(M30*2)),2)</f>
        <v>0</v>
      </c>
      <c r="M30" s="48">
        <v>0.1</v>
      </c>
      <c r="N30" s="53">
        <f>ROUNDUP(M30*0.75,2)</f>
        <v>0.08</v>
      </c>
      <c r="O30" s="54" t="s">
        <v>46</v>
      </c>
      <c r="P30" s="84"/>
      <c r="R30" s="2"/>
      <c r="S30" s="2"/>
      <c r="T30" s="2"/>
      <c r="U30" s="2"/>
      <c r="V30" s="2"/>
      <c r="W30" s="2"/>
      <c r="X30" s="2"/>
    </row>
    <row r="31" spans="1:24" ht="18.75" customHeight="1" x14ac:dyDescent="0.15">
      <c r="A31" s="170"/>
      <c r="B31" s="47"/>
      <c r="C31" s="47"/>
      <c r="D31" s="48"/>
      <c r="E31" s="49"/>
      <c r="F31" s="49"/>
      <c r="G31" s="50"/>
      <c r="H31" s="50"/>
      <c r="I31" s="177"/>
      <c r="J31" s="177"/>
      <c r="K31" s="51" t="s">
        <v>71</v>
      </c>
      <c r="L31" s="52">
        <f>ROUNDUP((K4*M31)+(K5*M31*0.75)+(K6*(M31*2)),2)</f>
        <v>0</v>
      </c>
      <c r="M31" s="48">
        <v>0.5</v>
      </c>
      <c r="N31" s="53">
        <f>ROUNDUP(M31*0.75,2)</f>
        <v>0.38</v>
      </c>
      <c r="O31" s="54"/>
      <c r="P31" s="84" t="s">
        <v>60</v>
      </c>
      <c r="R31" s="2"/>
      <c r="S31" s="2"/>
      <c r="T31" s="2"/>
      <c r="U31" s="2"/>
      <c r="V31" s="2"/>
      <c r="W31" s="2"/>
      <c r="X31" s="2"/>
    </row>
    <row r="32" spans="1:24" ht="18.75" customHeight="1" x14ac:dyDescent="0.15">
      <c r="A32" s="170"/>
      <c r="B32" s="47"/>
      <c r="C32" s="47"/>
      <c r="D32" s="48"/>
      <c r="E32" s="49"/>
      <c r="F32" s="49"/>
      <c r="G32" s="50"/>
      <c r="H32" s="50"/>
      <c r="I32" s="177"/>
      <c r="J32" s="177"/>
      <c r="K32" s="51"/>
      <c r="L32" s="52"/>
      <c r="M32" s="48"/>
      <c r="N32" s="53"/>
      <c r="O32" s="54"/>
      <c r="P32" s="84"/>
      <c r="R32" s="2"/>
      <c r="S32" s="2"/>
      <c r="T32" s="2"/>
      <c r="U32" s="2"/>
      <c r="V32" s="2"/>
      <c r="W32" s="2"/>
      <c r="X32" s="2"/>
    </row>
    <row r="33" spans="1:24" ht="18.75" customHeight="1" x14ac:dyDescent="0.15">
      <c r="A33" s="170"/>
      <c r="B33" s="56"/>
      <c r="C33" s="56"/>
      <c r="D33" s="57"/>
      <c r="E33" s="58"/>
      <c r="F33" s="58"/>
      <c r="G33" s="59"/>
      <c r="H33" s="59"/>
      <c r="I33" s="185"/>
      <c r="J33" s="185"/>
      <c r="K33" s="60"/>
      <c r="L33" s="61"/>
      <c r="M33" s="57"/>
      <c r="N33" s="62"/>
      <c r="O33" s="63"/>
      <c r="P33" s="85"/>
      <c r="R33" s="2"/>
      <c r="S33" s="2"/>
      <c r="T33" s="2"/>
      <c r="U33" s="2"/>
      <c r="V33" s="2"/>
      <c r="W33" s="2"/>
      <c r="X33" s="2"/>
    </row>
    <row r="34" spans="1:24" ht="18.75" customHeight="1" x14ac:dyDescent="0.15">
      <c r="A34" s="170"/>
      <c r="B34" s="47" t="s">
        <v>132</v>
      </c>
      <c r="C34" s="47" t="s">
        <v>133</v>
      </c>
      <c r="D34" s="55">
        <v>0.16666666666666666</v>
      </c>
      <c r="E34" s="49" t="s">
        <v>51</v>
      </c>
      <c r="F34" s="49">
        <f>ROUNDUP(D34*0.75,2)</f>
        <v>0.13</v>
      </c>
      <c r="G34" s="50">
        <f>ROUNDUP((K4*D34)+(K5*D34*0.75)+(K6*(D34*2)),0)</f>
        <v>0</v>
      </c>
      <c r="H34" s="50">
        <f>G34</f>
        <v>0</v>
      </c>
      <c r="I34" s="175" t="s">
        <v>73</v>
      </c>
      <c r="J34" s="176"/>
      <c r="K34" s="51"/>
      <c r="L34" s="52"/>
      <c r="M34" s="48"/>
      <c r="N34" s="53"/>
      <c r="O34" s="54"/>
      <c r="P34" s="84"/>
      <c r="R34" s="2"/>
      <c r="S34" s="2"/>
      <c r="T34" s="2"/>
      <c r="U34" s="2"/>
      <c r="V34" s="2"/>
      <c r="W34" s="2"/>
      <c r="X34" s="2"/>
    </row>
    <row r="35" spans="1:24" ht="18.75" customHeight="1" x14ac:dyDescent="0.15">
      <c r="A35" s="170"/>
      <c r="B35" s="47"/>
      <c r="C35" s="47"/>
      <c r="D35" s="48"/>
      <c r="E35" s="49"/>
      <c r="F35" s="49"/>
      <c r="G35" s="50"/>
      <c r="H35" s="50"/>
      <c r="I35" s="177"/>
      <c r="J35" s="177"/>
      <c r="K35" s="51"/>
      <c r="L35" s="52"/>
      <c r="M35" s="48"/>
      <c r="N35" s="53"/>
      <c r="O35" s="54"/>
      <c r="P35" s="84"/>
      <c r="R35" s="2"/>
      <c r="S35" s="2"/>
      <c r="T35" s="2"/>
      <c r="U35" s="2"/>
      <c r="V35" s="2"/>
      <c r="W35" s="2"/>
      <c r="X35" s="2"/>
    </row>
    <row r="36" spans="1:24" ht="18.75" customHeight="1" thickBot="1" x14ac:dyDescent="0.2">
      <c r="A36" s="171"/>
      <c r="B36" s="75"/>
      <c r="C36" s="75"/>
      <c r="D36" s="76"/>
      <c r="E36" s="77"/>
      <c r="F36" s="77"/>
      <c r="G36" s="78"/>
      <c r="H36" s="78"/>
      <c r="I36" s="178"/>
      <c r="J36" s="178"/>
      <c r="K36" s="79"/>
      <c r="L36" s="80"/>
      <c r="M36" s="76"/>
      <c r="N36" s="81"/>
      <c r="O36" s="82"/>
      <c r="P36" s="86"/>
      <c r="R36" s="2"/>
      <c r="S36" s="2"/>
      <c r="T36" s="2"/>
      <c r="U36" s="2"/>
      <c r="V36" s="2"/>
      <c r="W36" s="2"/>
      <c r="X36" s="2"/>
    </row>
    <row r="37" spans="1:24" ht="18.75" customHeight="1" x14ac:dyDescent="0.15">
      <c r="R37" s="2"/>
      <c r="S37" s="2"/>
      <c r="T37" s="2"/>
      <c r="U37" s="2"/>
      <c r="V37" s="2"/>
      <c r="W37" s="2"/>
      <c r="X37" s="2"/>
    </row>
    <row r="38" spans="1:24" ht="18.75" customHeight="1" x14ac:dyDescent="0.15">
      <c r="R38" s="2"/>
      <c r="S38" s="2"/>
      <c r="T38" s="2"/>
      <c r="U38" s="2"/>
      <c r="V38" s="2"/>
      <c r="W38" s="2"/>
      <c r="X38" s="2"/>
    </row>
    <row r="39" spans="1:24" ht="18.75" customHeight="1" x14ac:dyDescent="0.15">
      <c r="R39" s="2"/>
      <c r="S39" s="2"/>
      <c r="T39" s="2"/>
      <c r="U39" s="2"/>
      <c r="V39" s="2"/>
      <c r="W39" s="2"/>
      <c r="X39" s="2"/>
    </row>
    <row r="40" spans="1:24" ht="18.75" customHeight="1" x14ac:dyDescent="0.15">
      <c r="R40" s="2"/>
      <c r="S40" s="2"/>
      <c r="T40" s="2"/>
      <c r="U40" s="2"/>
      <c r="V40" s="2"/>
      <c r="W40" s="2"/>
      <c r="X40" s="2"/>
    </row>
    <row r="41" spans="1:24" ht="18.75" customHeight="1" x14ac:dyDescent="0.15">
      <c r="S41" s="145"/>
      <c r="T41" s="145"/>
      <c r="U41" s="145"/>
      <c r="V41" s="146"/>
      <c r="W41" s="146"/>
      <c r="X41" s="146"/>
    </row>
    <row r="42" spans="1:24" ht="18.75" customHeight="1" x14ac:dyDescent="0.15">
      <c r="S42" s="145"/>
      <c r="T42" s="145"/>
      <c r="U42" s="145"/>
      <c r="V42" s="146"/>
      <c r="W42" s="146"/>
      <c r="X42" s="146"/>
    </row>
    <row r="43" spans="1:24" ht="18.75" customHeight="1" x14ac:dyDescent="0.15">
      <c r="S43" s="145"/>
      <c r="T43" s="145"/>
      <c r="U43" s="145"/>
      <c r="V43" s="146"/>
      <c r="W43" s="146"/>
      <c r="X43" s="146"/>
    </row>
    <row r="44" spans="1:24" ht="18.75" customHeight="1" x14ac:dyDescent="0.15">
      <c r="S44" s="145"/>
      <c r="T44" s="145"/>
      <c r="U44" s="145"/>
      <c r="V44" s="146"/>
      <c r="W44" s="146"/>
      <c r="X44" s="146"/>
    </row>
    <row r="45" spans="1:24" ht="18.75" customHeight="1" x14ac:dyDescent="0.15">
      <c r="S45" s="145"/>
      <c r="T45" s="145"/>
      <c r="U45" s="145"/>
      <c r="V45" s="146"/>
      <c r="W45" s="146"/>
      <c r="X45" s="146"/>
    </row>
    <row r="46" spans="1:24" ht="18.75" customHeight="1" x14ac:dyDescent="0.15">
      <c r="S46" s="145"/>
      <c r="T46" s="145"/>
      <c r="U46" s="145"/>
      <c r="V46" s="146"/>
      <c r="W46" s="146"/>
      <c r="X46" s="146"/>
    </row>
    <row r="47" spans="1:24" ht="18.75" customHeight="1" x14ac:dyDescent="0.15">
      <c r="S47" s="145"/>
      <c r="T47" s="145"/>
      <c r="U47" s="145"/>
      <c r="V47" s="146"/>
      <c r="W47" s="146"/>
      <c r="X47" s="146"/>
    </row>
    <row r="48" spans="1: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row r="53" spans="19:24" ht="18.75" customHeight="1" x14ac:dyDescent="0.15">
      <c r="S53" s="145"/>
      <c r="T53" s="145"/>
      <c r="U53" s="145"/>
      <c r="V53" s="146"/>
      <c r="W53" s="146"/>
      <c r="X53" s="146"/>
    </row>
    <row r="54" spans="19:24" ht="18.75" customHeight="1" x14ac:dyDescent="0.15">
      <c r="S54" s="145"/>
      <c r="T54" s="145"/>
      <c r="U54" s="145"/>
      <c r="V54" s="146"/>
      <c r="W54" s="146"/>
      <c r="X54" s="146"/>
    </row>
    <row r="55" spans="19:24" ht="18.75" customHeight="1" x14ac:dyDescent="0.15">
      <c r="S55" s="145"/>
      <c r="T55" s="145"/>
      <c r="U55" s="145"/>
      <c r="V55" s="146"/>
      <c r="W55" s="146"/>
      <c r="X55" s="146"/>
    </row>
    <row r="56" spans="19:24" ht="18.75" customHeight="1" x14ac:dyDescent="0.15">
      <c r="S56" s="145"/>
      <c r="T56" s="145"/>
      <c r="U56" s="145"/>
      <c r="V56" s="146"/>
      <c r="W56" s="146"/>
      <c r="X56" s="146"/>
    </row>
    <row r="57" spans="19:24" ht="18.75" customHeight="1" x14ac:dyDescent="0.15">
      <c r="S57" s="145"/>
      <c r="T57" s="145"/>
      <c r="U57" s="145"/>
      <c r="V57" s="146"/>
      <c r="W57" s="146"/>
      <c r="X57" s="146"/>
    </row>
    <row r="58" spans="19:24" ht="18.75" customHeight="1" x14ac:dyDescent="0.15">
      <c r="S58" s="145"/>
      <c r="T58" s="145"/>
      <c r="U58" s="145"/>
      <c r="V58" s="146"/>
      <c r="W58" s="146"/>
      <c r="X58" s="146"/>
    </row>
    <row r="59" spans="19:24" ht="18.75" customHeight="1" x14ac:dyDescent="0.15">
      <c r="S59" s="145"/>
      <c r="T59" s="145"/>
      <c r="U59" s="145"/>
      <c r="V59" s="146"/>
      <c r="W59" s="146"/>
      <c r="X59" s="146"/>
    </row>
    <row r="60" spans="19:24" ht="18.75" customHeight="1" x14ac:dyDescent="0.15">
      <c r="S60" s="145"/>
      <c r="T60" s="145"/>
      <c r="U60" s="145"/>
      <c r="V60" s="146"/>
      <c r="W60" s="146"/>
      <c r="X60" s="146"/>
    </row>
    <row r="61" spans="19:24" ht="18.75" customHeight="1" x14ac:dyDescent="0.15">
      <c r="S61" s="145"/>
      <c r="T61" s="145"/>
      <c r="U61" s="145"/>
      <c r="V61" s="146"/>
      <c r="W61" s="146"/>
      <c r="X61" s="146"/>
    </row>
    <row r="62" spans="19:24" ht="18.75" customHeight="1" x14ac:dyDescent="0.15">
      <c r="S62" s="145"/>
      <c r="T62" s="145"/>
      <c r="U62" s="145"/>
      <c r="V62" s="146"/>
      <c r="W62" s="146"/>
      <c r="X62" s="146"/>
    </row>
    <row r="63" spans="19:24" ht="18.75" customHeight="1" x14ac:dyDescent="0.15">
      <c r="S63" s="145"/>
      <c r="T63" s="145"/>
      <c r="U63" s="145"/>
      <c r="V63" s="146"/>
      <c r="W63" s="146"/>
      <c r="X63" s="146"/>
    </row>
    <row r="64" spans="19:24" ht="18.75" customHeight="1" x14ac:dyDescent="0.15">
      <c r="S64" s="145"/>
      <c r="T64" s="145"/>
      <c r="U64" s="145"/>
      <c r="V64" s="146"/>
      <c r="W64" s="146"/>
      <c r="X64" s="146"/>
    </row>
    <row r="65" spans="19:24" ht="18.75" customHeight="1" x14ac:dyDescent="0.15">
      <c r="S65" s="145"/>
      <c r="T65" s="145"/>
      <c r="U65" s="145"/>
      <c r="V65" s="146"/>
      <c r="W65" s="146"/>
      <c r="X65" s="146"/>
    </row>
    <row r="66" spans="19:24" ht="18.75" customHeight="1" x14ac:dyDescent="0.15">
      <c r="S66" s="145"/>
      <c r="T66" s="145"/>
      <c r="U66" s="145"/>
      <c r="V66" s="146"/>
      <c r="W66" s="146"/>
      <c r="X66" s="146"/>
    </row>
    <row r="67" spans="19:24" ht="18.75" customHeight="1" x14ac:dyDescent="0.15">
      <c r="S67" s="145"/>
      <c r="T67" s="145"/>
      <c r="U67" s="145"/>
      <c r="V67" s="146"/>
      <c r="W67" s="146"/>
      <c r="X67" s="146"/>
    </row>
    <row r="68" spans="19:24" ht="18.75" customHeight="1" x14ac:dyDescent="0.15">
      <c r="S68" s="145"/>
      <c r="T68" s="145"/>
      <c r="U68" s="145"/>
      <c r="V68" s="146"/>
      <c r="W68" s="146"/>
      <c r="X68" s="146"/>
    </row>
    <row r="69" spans="19:24" ht="18.75" customHeight="1" x14ac:dyDescent="0.15">
      <c r="S69" s="145"/>
      <c r="T69" s="145"/>
      <c r="U69" s="145"/>
      <c r="V69" s="146"/>
      <c r="W69" s="146"/>
      <c r="X69" s="146"/>
    </row>
    <row r="70" spans="19:24" ht="18.75" customHeight="1" x14ac:dyDescent="0.15">
      <c r="S70" s="145"/>
      <c r="T70" s="145"/>
      <c r="U70" s="145"/>
      <c r="V70" s="146"/>
      <c r="W70" s="146"/>
      <c r="X70" s="146"/>
    </row>
    <row r="71" spans="19:24" ht="18.75" customHeight="1" x14ac:dyDescent="0.15">
      <c r="S71" s="145"/>
      <c r="T71" s="145"/>
      <c r="U71" s="145"/>
      <c r="V71" s="146"/>
      <c r="W71" s="146"/>
      <c r="X71" s="146"/>
    </row>
    <row r="72" spans="19:24" ht="18.75" customHeight="1" x14ac:dyDescent="0.15">
      <c r="S72" s="145"/>
      <c r="T72" s="145"/>
      <c r="U72" s="145"/>
      <c r="V72" s="146"/>
      <c r="W72" s="146"/>
      <c r="X72" s="146"/>
    </row>
    <row r="73" spans="19:24" ht="18.75" customHeight="1" x14ac:dyDescent="0.15">
      <c r="S73" s="145"/>
      <c r="T73" s="145"/>
      <c r="U73" s="145"/>
      <c r="V73" s="146"/>
      <c r="W73" s="146"/>
      <c r="X73" s="146"/>
    </row>
    <row r="74" spans="19:24" ht="18.75" customHeight="1" x14ac:dyDescent="0.15">
      <c r="S74" s="145"/>
      <c r="T74" s="145"/>
      <c r="U74" s="145"/>
      <c r="V74" s="146"/>
      <c r="W74" s="146"/>
      <c r="X74" s="146"/>
    </row>
    <row r="75" spans="19:24" ht="18.75" customHeight="1" x14ac:dyDescent="0.15">
      <c r="S75" s="145"/>
      <c r="T75" s="145"/>
      <c r="U75" s="145"/>
      <c r="V75" s="146"/>
      <c r="W75" s="146"/>
      <c r="X75" s="146"/>
    </row>
    <row r="76" spans="19:24" ht="18.75" customHeight="1" x14ac:dyDescent="0.15">
      <c r="S76" s="145"/>
      <c r="T76" s="145"/>
      <c r="U76" s="145"/>
      <c r="V76" s="146"/>
      <c r="W76" s="146"/>
      <c r="X76" s="146"/>
    </row>
    <row r="77" spans="19:24" ht="18.75" customHeight="1" x14ac:dyDescent="0.15">
      <c r="S77" s="145"/>
      <c r="T77" s="145"/>
      <c r="U77" s="145"/>
      <c r="V77" s="146"/>
      <c r="W77" s="146"/>
      <c r="X77" s="146"/>
    </row>
    <row r="78" spans="19:24" ht="18.75" customHeight="1" x14ac:dyDescent="0.15">
      <c r="S78" s="145"/>
      <c r="T78" s="145"/>
      <c r="U78" s="145"/>
      <c r="V78" s="146"/>
      <c r="W78" s="146"/>
      <c r="X78" s="146"/>
    </row>
    <row r="79" spans="19:24" ht="18.75" customHeight="1" x14ac:dyDescent="0.15">
      <c r="S79" s="145"/>
      <c r="T79" s="145"/>
      <c r="U79" s="145"/>
      <c r="V79" s="146"/>
      <c r="W79" s="146"/>
      <c r="X79" s="146"/>
    </row>
    <row r="80" spans="19:24" ht="18.75" customHeight="1" x14ac:dyDescent="0.15">
      <c r="S80" s="145"/>
      <c r="T80" s="145"/>
      <c r="U80" s="145"/>
      <c r="V80" s="146"/>
      <c r="W80" s="146"/>
      <c r="X80" s="146"/>
    </row>
    <row r="81" spans="19:24" ht="18.75" customHeight="1" x14ac:dyDescent="0.15">
      <c r="S81" s="145"/>
      <c r="T81" s="145"/>
      <c r="U81" s="145"/>
      <c r="V81" s="146"/>
      <c r="W81" s="146"/>
      <c r="X81" s="146"/>
    </row>
    <row r="82" spans="19:24" ht="18.75" customHeight="1" x14ac:dyDescent="0.15">
      <c r="S82" s="145"/>
      <c r="T82" s="145"/>
      <c r="U82" s="145"/>
      <c r="V82" s="146"/>
      <c r="W82" s="146"/>
      <c r="X82" s="146"/>
    </row>
    <row r="83" spans="19:24" ht="18.75" customHeight="1" x14ac:dyDescent="0.15">
      <c r="S83" s="145"/>
      <c r="T83" s="145"/>
      <c r="U83" s="145"/>
      <c r="V83" s="146"/>
      <c r="W83" s="146"/>
      <c r="X83" s="146"/>
    </row>
    <row r="84" spans="19:24" ht="18.75" customHeight="1" x14ac:dyDescent="0.15">
      <c r="S84" s="145"/>
      <c r="T84" s="145"/>
      <c r="U84" s="145"/>
      <c r="V84" s="146"/>
      <c r="W84" s="146"/>
      <c r="X84" s="146"/>
    </row>
    <row r="85" spans="19:24" ht="18.75" customHeight="1" x14ac:dyDescent="0.15">
      <c r="S85" s="145"/>
      <c r="T85" s="145"/>
      <c r="U85" s="145"/>
      <c r="V85" s="146"/>
      <c r="W85" s="146"/>
      <c r="X85" s="146"/>
    </row>
    <row r="86" spans="19:24" ht="18.75" customHeight="1" x14ac:dyDescent="0.15">
      <c r="S86" s="145"/>
      <c r="T86" s="145"/>
      <c r="U86" s="145"/>
      <c r="V86" s="146"/>
      <c r="W86" s="146"/>
      <c r="X86" s="146"/>
    </row>
    <row r="87" spans="19:24" ht="18.75" customHeight="1" x14ac:dyDescent="0.15">
      <c r="S87" s="145"/>
      <c r="T87" s="145"/>
      <c r="U87" s="145"/>
      <c r="V87" s="146"/>
      <c r="W87" s="146"/>
      <c r="X87" s="146"/>
    </row>
    <row r="88" spans="19:24" ht="18.75" customHeight="1" x14ac:dyDescent="0.15">
      <c r="S88" s="145"/>
      <c r="T88" s="145"/>
      <c r="U88" s="145"/>
      <c r="V88" s="146"/>
      <c r="W88" s="146"/>
      <c r="X88" s="146"/>
    </row>
  </sheetData>
  <mergeCells count="16">
    <mergeCell ref="A1:B1"/>
    <mergeCell ref="C1:K1"/>
    <mergeCell ref="K2:M2"/>
    <mergeCell ref="R5:V5"/>
    <mergeCell ref="O6:P6"/>
    <mergeCell ref="R6:T7"/>
    <mergeCell ref="A7:E7"/>
    <mergeCell ref="O7:P7"/>
    <mergeCell ref="A9:A36"/>
    <mergeCell ref="I34:J36"/>
    <mergeCell ref="R9:R29"/>
    <mergeCell ref="I8:J8"/>
    <mergeCell ref="K8:L8"/>
    <mergeCell ref="I9:J20"/>
    <mergeCell ref="I21:J28"/>
    <mergeCell ref="I29:J33"/>
  </mergeCells>
  <phoneticPr fontId="3"/>
  <printOptions horizontalCentered="1" verticalCentered="1"/>
  <pageMargins left="0.39370078740157483" right="0.39370078740157483" top="0.39370078740157483" bottom="0.39370078740157483" header="0" footer="0"/>
  <pageSetup paperSize="12" scale="4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72"/>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206</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7"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47" t="s">
        <v>244</v>
      </c>
      <c r="T10" s="147" t="s">
        <v>156</v>
      </c>
      <c r="U10" s="147"/>
      <c r="V10" s="148">
        <v>20</v>
      </c>
      <c r="W10" s="148">
        <v>10</v>
      </c>
      <c r="X10" s="149">
        <v>5</v>
      </c>
    </row>
    <row r="11" spans="1:24" ht="18.75" customHeight="1" x14ac:dyDescent="0.15">
      <c r="A11" s="170"/>
      <c r="B11" s="56"/>
      <c r="C11" s="56"/>
      <c r="D11" s="57"/>
      <c r="E11" s="58"/>
      <c r="F11" s="58"/>
      <c r="G11" s="59"/>
      <c r="H11" s="59"/>
      <c r="I11" s="185"/>
      <c r="J11" s="185"/>
      <c r="K11" s="60"/>
      <c r="L11" s="61"/>
      <c r="M11" s="57"/>
      <c r="N11" s="62"/>
      <c r="O11" s="63"/>
      <c r="P11" s="85"/>
      <c r="R11" s="204"/>
      <c r="S11" s="136"/>
      <c r="T11" s="134" t="s">
        <v>157</v>
      </c>
      <c r="U11" s="134"/>
      <c r="V11" s="135">
        <v>20</v>
      </c>
      <c r="W11" s="135">
        <v>20</v>
      </c>
      <c r="X11" s="128">
        <v>10</v>
      </c>
    </row>
    <row r="12" spans="1:24" ht="18.75" customHeight="1" x14ac:dyDescent="0.15">
      <c r="A12" s="170"/>
      <c r="B12" s="47" t="s">
        <v>155</v>
      </c>
      <c r="C12" s="47" t="s">
        <v>156</v>
      </c>
      <c r="D12" s="48">
        <v>1</v>
      </c>
      <c r="E12" s="49" t="s">
        <v>84</v>
      </c>
      <c r="F12" s="49">
        <f>ROUNDUP(D12*0.75,2)</f>
        <v>0.75</v>
      </c>
      <c r="G12" s="50">
        <f>ROUNDUP((K4*D12)+(K5*D12*0.75)+(K6*(D12*2)),0)</f>
        <v>0</v>
      </c>
      <c r="H12" s="50">
        <f>G12</f>
        <v>0</v>
      </c>
      <c r="I12" s="175" t="s">
        <v>222</v>
      </c>
      <c r="J12" s="176"/>
      <c r="K12" s="51" t="s">
        <v>86</v>
      </c>
      <c r="L12" s="52">
        <f>ROUNDUP((K4*M12)+(K5*M12*0.75)+(K6*(M12*2)),2)</f>
        <v>0</v>
      </c>
      <c r="M12" s="48">
        <v>0.5</v>
      </c>
      <c r="N12" s="53">
        <f t="shared" ref="N12:N18" si="0">ROUNDUP(M12*0.75,2)</f>
        <v>0.38</v>
      </c>
      <c r="O12" s="54" t="s">
        <v>46</v>
      </c>
      <c r="P12" s="84"/>
      <c r="R12" s="204"/>
      <c r="S12" s="136"/>
      <c r="T12" s="134"/>
      <c r="U12" s="124" t="s">
        <v>245</v>
      </c>
      <c r="V12" s="125" t="s">
        <v>246</v>
      </c>
      <c r="W12" s="125" t="s">
        <v>246</v>
      </c>
      <c r="X12" s="126"/>
    </row>
    <row r="13" spans="1:24" ht="18.75" customHeight="1" x14ac:dyDescent="0.15">
      <c r="A13" s="170"/>
      <c r="B13" s="47"/>
      <c r="C13" s="47" t="s">
        <v>157</v>
      </c>
      <c r="D13" s="48">
        <v>20</v>
      </c>
      <c r="E13" s="49" t="s">
        <v>47</v>
      </c>
      <c r="F13" s="49">
        <f>ROUNDUP(D13*0.75,2)</f>
        <v>15</v>
      </c>
      <c r="G13" s="50">
        <f>ROUNDUP((K4*D13)+(K5*D13*0.75)+(K6*(D13*2)),0)</f>
        <v>0</v>
      </c>
      <c r="H13" s="50">
        <f>G13</f>
        <v>0</v>
      </c>
      <c r="I13" s="177"/>
      <c r="J13" s="177"/>
      <c r="K13" s="51" t="s">
        <v>56</v>
      </c>
      <c r="L13" s="52">
        <f>ROUNDUP((K4*M13)+(K5*M13*0.75)+(K6*(M13*2)),2)</f>
        <v>0</v>
      </c>
      <c r="M13" s="48">
        <v>3</v>
      </c>
      <c r="N13" s="53">
        <f t="shared" si="0"/>
        <v>2.25</v>
      </c>
      <c r="O13" s="54" t="s">
        <v>46</v>
      </c>
      <c r="P13" s="84" t="s">
        <v>60</v>
      </c>
      <c r="R13" s="204"/>
      <c r="S13" s="136"/>
      <c r="T13" s="134"/>
      <c r="U13" s="124" t="s">
        <v>274</v>
      </c>
      <c r="V13" s="125" t="s">
        <v>247</v>
      </c>
      <c r="W13" s="125" t="s">
        <v>247</v>
      </c>
      <c r="X13" s="126"/>
    </row>
    <row r="14" spans="1:24" ht="18.75" customHeight="1" x14ac:dyDescent="0.15">
      <c r="A14" s="170"/>
      <c r="B14" s="47"/>
      <c r="C14" s="47" t="s">
        <v>128</v>
      </c>
      <c r="D14" s="48">
        <v>0.5</v>
      </c>
      <c r="E14" s="49" t="s">
        <v>47</v>
      </c>
      <c r="F14" s="49">
        <f>ROUNDUP(D14*0.75,2)</f>
        <v>0.38</v>
      </c>
      <c r="G14" s="50">
        <f>ROUNDUP((K4*D14)+(K5*D14*0.75)+(K6*(D14*2)),0)</f>
        <v>0</v>
      </c>
      <c r="H14" s="50">
        <f>G14+(G14*8/100)</f>
        <v>0</v>
      </c>
      <c r="I14" s="177"/>
      <c r="J14" s="177"/>
      <c r="K14" s="51" t="s">
        <v>43</v>
      </c>
      <c r="L14" s="52">
        <f>ROUNDUP((K4*M14)+(K5*M14*0.75)+(K6*(M14*2)),2)</f>
        <v>0</v>
      </c>
      <c r="M14" s="48">
        <v>1</v>
      </c>
      <c r="N14" s="53">
        <f t="shared" si="0"/>
        <v>0.75</v>
      </c>
      <c r="O14" s="54"/>
      <c r="P14" s="84"/>
      <c r="R14" s="204"/>
      <c r="S14" s="136"/>
      <c r="T14" s="134"/>
      <c r="U14" s="134"/>
      <c r="V14" s="135"/>
      <c r="W14" s="135"/>
      <c r="X14" s="128"/>
    </row>
    <row r="15" spans="1:24" ht="18.75" customHeight="1" x14ac:dyDescent="0.15">
      <c r="A15" s="170"/>
      <c r="B15" s="47"/>
      <c r="C15" s="47"/>
      <c r="D15" s="48"/>
      <c r="E15" s="49"/>
      <c r="F15" s="49"/>
      <c r="G15" s="50"/>
      <c r="H15" s="50"/>
      <c r="I15" s="177"/>
      <c r="J15" s="177"/>
      <c r="K15" s="51" t="s">
        <v>90</v>
      </c>
      <c r="L15" s="52">
        <f>ROUNDUP((K4*M15)+(K5*M15*0.75)+(K6*(M15*2)),2)</f>
        <v>0</v>
      </c>
      <c r="M15" s="48">
        <v>1</v>
      </c>
      <c r="N15" s="53">
        <f t="shared" si="0"/>
        <v>0.75</v>
      </c>
      <c r="O15" s="54"/>
      <c r="P15" s="84" t="s">
        <v>77</v>
      </c>
      <c r="R15" s="204"/>
      <c r="S15" s="131" t="s">
        <v>236</v>
      </c>
      <c r="T15" s="131" t="s">
        <v>39</v>
      </c>
      <c r="U15" s="131"/>
      <c r="V15" s="159" t="s">
        <v>229</v>
      </c>
      <c r="W15" s="159" t="s">
        <v>230</v>
      </c>
      <c r="X15" s="133"/>
    </row>
    <row r="16" spans="1:24" ht="18.75" customHeight="1" x14ac:dyDescent="0.15">
      <c r="A16" s="170"/>
      <c r="B16" s="47"/>
      <c r="C16" s="47"/>
      <c r="D16" s="48"/>
      <c r="E16" s="49"/>
      <c r="F16" s="49"/>
      <c r="G16" s="50"/>
      <c r="H16" s="50"/>
      <c r="I16" s="177"/>
      <c r="J16" s="177"/>
      <c r="K16" s="51" t="s">
        <v>53</v>
      </c>
      <c r="L16" s="52">
        <f>ROUNDUP((K4*M16)+(K5*M16*0.75)+(K6*(M16*2)),2)</f>
        <v>0</v>
      </c>
      <c r="M16" s="48">
        <v>0.2</v>
      </c>
      <c r="N16" s="53">
        <f t="shared" si="0"/>
        <v>0.15</v>
      </c>
      <c r="O16" s="54"/>
      <c r="P16" s="84"/>
      <c r="R16" s="204"/>
      <c r="S16" s="134"/>
      <c r="T16" s="134" t="s">
        <v>88</v>
      </c>
      <c r="U16" s="134"/>
      <c r="V16" s="135">
        <v>20</v>
      </c>
      <c r="W16" s="135">
        <v>15</v>
      </c>
      <c r="X16" s="128">
        <v>15</v>
      </c>
    </row>
    <row r="17" spans="1:24" ht="18.75" customHeight="1" x14ac:dyDescent="0.15">
      <c r="A17" s="170"/>
      <c r="B17" s="47"/>
      <c r="C17" s="47"/>
      <c r="D17" s="48"/>
      <c r="E17" s="49"/>
      <c r="F17" s="49"/>
      <c r="G17" s="50"/>
      <c r="H17" s="50"/>
      <c r="I17" s="177"/>
      <c r="J17" s="177"/>
      <c r="K17" s="51" t="s">
        <v>52</v>
      </c>
      <c r="L17" s="52">
        <f>ROUNDUP((K4*M17)+(K5*M17*0.75)+(K6*(M17*2)),2)</f>
        <v>0</v>
      </c>
      <c r="M17" s="48">
        <v>0.3</v>
      </c>
      <c r="N17" s="53">
        <f t="shared" si="0"/>
        <v>0.23</v>
      </c>
      <c r="O17" s="54"/>
      <c r="P17" s="84"/>
      <c r="R17" s="204"/>
      <c r="S17" s="134"/>
      <c r="T17" s="134" t="s">
        <v>66</v>
      </c>
      <c r="U17" s="134"/>
      <c r="V17" s="135">
        <v>10</v>
      </c>
      <c r="W17" s="135">
        <v>10</v>
      </c>
      <c r="X17" s="128">
        <v>10</v>
      </c>
    </row>
    <row r="18" spans="1:24" ht="18.75" customHeight="1" x14ac:dyDescent="0.15">
      <c r="A18" s="170"/>
      <c r="B18" s="47"/>
      <c r="C18" s="47"/>
      <c r="D18" s="48"/>
      <c r="E18" s="49"/>
      <c r="F18" s="49"/>
      <c r="G18" s="50"/>
      <c r="H18" s="50"/>
      <c r="I18" s="177"/>
      <c r="J18" s="177"/>
      <c r="K18" s="51" t="s">
        <v>43</v>
      </c>
      <c r="L18" s="52">
        <f>ROUNDUP((K4*M18)+(K5*M18*0.75)+(K6*(M18*2)),2)</f>
        <v>0</v>
      </c>
      <c r="M18" s="48">
        <v>1</v>
      </c>
      <c r="N18" s="53">
        <f t="shared" si="0"/>
        <v>0.75</v>
      </c>
      <c r="O18" s="54"/>
      <c r="P18" s="84"/>
      <c r="R18" s="204"/>
      <c r="S18" s="134"/>
      <c r="T18" s="134"/>
      <c r="U18" s="124" t="s">
        <v>231</v>
      </c>
      <c r="V18" s="125" t="s">
        <v>58</v>
      </c>
      <c r="W18" s="125" t="s">
        <v>58</v>
      </c>
      <c r="X18" s="126"/>
    </row>
    <row r="19" spans="1:24" ht="18.75" customHeight="1" x14ac:dyDescent="0.15">
      <c r="A19" s="170"/>
      <c r="B19" s="47"/>
      <c r="C19" s="47"/>
      <c r="D19" s="48"/>
      <c r="E19" s="49"/>
      <c r="F19" s="49"/>
      <c r="G19" s="50"/>
      <c r="H19" s="50"/>
      <c r="I19" s="177"/>
      <c r="J19" s="177"/>
      <c r="K19" s="51"/>
      <c r="L19" s="52"/>
      <c r="M19" s="48"/>
      <c r="N19" s="53"/>
      <c r="O19" s="54"/>
      <c r="P19" s="84"/>
      <c r="R19" s="204"/>
      <c r="S19" s="134"/>
      <c r="T19" s="134"/>
      <c r="U19" s="124" t="s">
        <v>232</v>
      </c>
      <c r="V19" s="125" t="s">
        <v>42</v>
      </c>
      <c r="W19" s="125" t="s">
        <v>42</v>
      </c>
      <c r="X19" s="126"/>
    </row>
    <row r="20" spans="1:24" ht="18.75" customHeight="1" x14ac:dyDescent="0.15">
      <c r="A20" s="170"/>
      <c r="B20" s="47"/>
      <c r="C20" s="47"/>
      <c r="D20" s="48"/>
      <c r="E20" s="49"/>
      <c r="F20" s="49"/>
      <c r="G20" s="50"/>
      <c r="H20" s="50"/>
      <c r="I20" s="177"/>
      <c r="J20" s="177"/>
      <c r="K20" s="51"/>
      <c r="L20" s="52"/>
      <c r="M20" s="48"/>
      <c r="N20" s="53"/>
      <c r="O20" s="54"/>
      <c r="P20" s="84"/>
      <c r="R20" s="204"/>
      <c r="S20" s="138"/>
      <c r="T20" s="138"/>
      <c r="U20" s="121" t="s">
        <v>233</v>
      </c>
      <c r="V20" s="155" t="s">
        <v>42</v>
      </c>
      <c r="W20" s="155" t="s">
        <v>42</v>
      </c>
      <c r="X20" s="156"/>
    </row>
    <row r="21" spans="1:24" ht="18.75" customHeight="1" x14ac:dyDescent="0.15">
      <c r="A21" s="170"/>
      <c r="B21" s="47"/>
      <c r="C21" s="47"/>
      <c r="D21" s="48"/>
      <c r="E21" s="49"/>
      <c r="F21" s="49"/>
      <c r="G21" s="50"/>
      <c r="H21" s="50"/>
      <c r="I21" s="177"/>
      <c r="J21" s="177"/>
      <c r="K21" s="51"/>
      <c r="L21" s="52"/>
      <c r="M21" s="48"/>
      <c r="N21" s="53"/>
      <c r="O21" s="54"/>
      <c r="P21" s="84"/>
      <c r="R21" s="204"/>
      <c r="S21" s="161" t="s">
        <v>92</v>
      </c>
      <c r="T21" s="131" t="s">
        <v>138</v>
      </c>
      <c r="U21" s="161"/>
      <c r="V21" s="127" t="s">
        <v>235</v>
      </c>
      <c r="W21" s="127" t="s">
        <v>235</v>
      </c>
      <c r="X21" s="153" t="s">
        <v>235</v>
      </c>
    </row>
    <row r="22" spans="1:24" ht="18.75" customHeight="1" x14ac:dyDescent="0.15">
      <c r="A22" s="170"/>
      <c r="B22" s="56"/>
      <c r="C22" s="56"/>
      <c r="D22" s="57"/>
      <c r="E22" s="58"/>
      <c r="F22" s="58"/>
      <c r="G22" s="59"/>
      <c r="H22" s="59"/>
      <c r="I22" s="185"/>
      <c r="J22" s="185"/>
      <c r="K22" s="60"/>
      <c r="L22" s="61"/>
      <c r="M22" s="57"/>
      <c r="N22" s="62"/>
      <c r="O22" s="63"/>
      <c r="P22" s="85"/>
      <c r="R22" s="204"/>
      <c r="S22" s="136"/>
      <c r="T22" s="134"/>
      <c r="U22" s="134" t="s">
        <v>67</v>
      </c>
      <c r="V22" s="135" t="s">
        <v>58</v>
      </c>
      <c r="W22" s="135" t="s">
        <v>58</v>
      </c>
      <c r="X22" s="128"/>
    </row>
    <row r="23" spans="1:24" ht="18.75" customHeight="1" x14ac:dyDescent="0.15">
      <c r="A23" s="170"/>
      <c r="B23" s="47" t="s">
        <v>158</v>
      </c>
      <c r="C23" s="47" t="s">
        <v>39</v>
      </c>
      <c r="D23" s="55">
        <v>0.5</v>
      </c>
      <c r="E23" s="49" t="s">
        <v>51</v>
      </c>
      <c r="F23" s="49">
        <f>ROUNDUP(D23*0.75,2)</f>
        <v>0.38</v>
      </c>
      <c r="G23" s="50">
        <f>ROUNDUP((K4*D23)+(K5*D23*0.75)+(K6*(D23*2)),0)</f>
        <v>0</v>
      </c>
      <c r="H23" s="50">
        <f>G23</f>
        <v>0</v>
      </c>
      <c r="I23" s="175" t="s">
        <v>159</v>
      </c>
      <c r="J23" s="176"/>
      <c r="K23" s="51" t="s">
        <v>115</v>
      </c>
      <c r="L23" s="52">
        <f>ROUNDUP((K4*M23)+(K5*M23*0.75)+(K6*(M23*2)),2)</f>
        <v>0</v>
      </c>
      <c r="M23" s="48">
        <v>1</v>
      </c>
      <c r="N23" s="53">
        <f>ROUNDUP(M23*0.75,2)</f>
        <v>0.75</v>
      </c>
      <c r="O23" s="54" t="s">
        <v>50</v>
      </c>
      <c r="P23" s="84"/>
      <c r="R23" s="204"/>
      <c r="S23" s="137"/>
      <c r="T23" s="138"/>
      <c r="U23" s="138" t="s">
        <v>96</v>
      </c>
      <c r="V23" s="139" t="s">
        <v>42</v>
      </c>
      <c r="W23" s="139" t="s">
        <v>42</v>
      </c>
      <c r="X23" s="140"/>
    </row>
    <row r="24" spans="1:24" ht="18.75" customHeight="1" x14ac:dyDescent="0.15">
      <c r="A24" s="170"/>
      <c r="B24" s="47"/>
      <c r="C24" s="47" t="s">
        <v>88</v>
      </c>
      <c r="D24" s="48">
        <v>20</v>
      </c>
      <c r="E24" s="49" t="s">
        <v>47</v>
      </c>
      <c r="F24" s="49">
        <f>ROUNDUP(D24*0.75,2)</f>
        <v>15</v>
      </c>
      <c r="G24" s="50">
        <f>ROUNDUP((K4*D24)+(K5*D24*0.75)+(K6*(D24*2)),0)</f>
        <v>0</v>
      </c>
      <c r="H24" s="50">
        <f>G24+(G24*6/100)</f>
        <v>0</v>
      </c>
      <c r="I24" s="177"/>
      <c r="J24" s="177"/>
      <c r="K24" s="51" t="s">
        <v>53</v>
      </c>
      <c r="L24" s="52">
        <f>ROUNDUP((K4*M24)+(K5*M24*0.75)+(K6*(M24*2)),2)</f>
        <v>0</v>
      </c>
      <c r="M24" s="48">
        <v>0.1</v>
      </c>
      <c r="N24" s="53">
        <f>ROUNDUP(M24*0.75,2)</f>
        <v>0.08</v>
      </c>
      <c r="O24" s="54"/>
      <c r="P24" s="84"/>
      <c r="R24" s="204"/>
      <c r="S24" s="136" t="s">
        <v>97</v>
      </c>
      <c r="T24" s="134" t="s">
        <v>98</v>
      </c>
      <c r="U24" s="134"/>
      <c r="V24" s="135"/>
      <c r="W24" s="135"/>
      <c r="X24" s="128"/>
    </row>
    <row r="25" spans="1:24" ht="18.75" customHeight="1" x14ac:dyDescent="0.15">
      <c r="A25" s="170"/>
      <c r="B25" s="47"/>
      <c r="C25" s="47" t="s">
        <v>66</v>
      </c>
      <c r="D25" s="48">
        <v>10</v>
      </c>
      <c r="E25" s="49" t="s">
        <v>47</v>
      </c>
      <c r="F25" s="49">
        <f>ROUNDUP(D25*0.75,2)</f>
        <v>7.5</v>
      </c>
      <c r="G25" s="50">
        <f>ROUNDUP((K4*D25)+(K5*D25*0.75)+(K6*(D25*2)),0)</f>
        <v>0</v>
      </c>
      <c r="H25" s="50">
        <f>G25+(G25*3/100)</f>
        <v>0</v>
      </c>
      <c r="I25" s="177"/>
      <c r="J25" s="177"/>
      <c r="K25" s="51" t="s">
        <v>91</v>
      </c>
      <c r="L25" s="52">
        <f>ROUNDUP((K4*M25)+(K5*M25*0.75)+(K6*(M25*2)),2)</f>
        <v>0</v>
      </c>
      <c r="M25" s="48">
        <v>0.01</v>
      </c>
      <c r="N25" s="53">
        <f>ROUNDUP(M25*0.75,2)</f>
        <v>0.01</v>
      </c>
      <c r="O25" s="54"/>
      <c r="P25" s="84"/>
      <c r="R25" s="204"/>
      <c r="S25" s="136"/>
      <c r="T25" s="134"/>
      <c r="U25" s="134"/>
      <c r="V25" s="135">
        <v>0</v>
      </c>
      <c r="W25" s="135">
        <v>0</v>
      </c>
      <c r="X25" s="128">
        <v>0</v>
      </c>
    </row>
    <row r="26" spans="1:24" ht="18.75" customHeight="1" thickBot="1" x14ac:dyDescent="0.2">
      <c r="A26" s="170"/>
      <c r="B26" s="47"/>
      <c r="C26" s="47" t="s">
        <v>160</v>
      </c>
      <c r="D26" s="55">
        <v>0.125</v>
      </c>
      <c r="E26" s="49" t="s">
        <v>113</v>
      </c>
      <c r="F26" s="49">
        <f>ROUNDUP(D26*0.75,2)</f>
        <v>9.9999999999999992E-2</v>
      </c>
      <c r="G26" s="50">
        <f>ROUNDUP((K4*D26)+(K5*D26*0.75)+(K6*(D26*2)),0)</f>
        <v>0</v>
      </c>
      <c r="H26" s="50">
        <f>G26</f>
        <v>0</v>
      </c>
      <c r="I26" s="177"/>
      <c r="J26" s="177"/>
      <c r="K26" s="51" t="s">
        <v>71</v>
      </c>
      <c r="L26" s="52">
        <f>ROUNDUP((K4*M26)+(K5*M26*0.75)+(K6*(M26*2)),2)</f>
        <v>0</v>
      </c>
      <c r="M26" s="48">
        <v>0.5</v>
      </c>
      <c r="N26" s="53">
        <f>ROUNDUP(M26*0.75,2)</f>
        <v>0.38</v>
      </c>
      <c r="O26" s="54" t="s">
        <v>46</v>
      </c>
      <c r="P26" s="84" t="s">
        <v>60</v>
      </c>
      <c r="R26" s="205"/>
      <c r="S26" s="141"/>
      <c r="T26" s="142"/>
      <c r="U26" s="142"/>
      <c r="V26" s="143"/>
      <c r="W26" s="143"/>
      <c r="X26" s="144"/>
    </row>
    <row r="27" spans="1:24" ht="18.75" customHeight="1" x14ac:dyDescent="0.15">
      <c r="A27" s="170"/>
      <c r="B27" s="47"/>
      <c r="C27" s="47"/>
      <c r="D27" s="48"/>
      <c r="E27" s="49"/>
      <c r="F27" s="49"/>
      <c r="G27" s="50"/>
      <c r="H27" s="50"/>
      <c r="I27" s="177"/>
      <c r="J27" s="177"/>
      <c r="K27" s="51"/>
      <c r="L27" s="52"/>
      <c r="M27" s="48"/>
      <c r="N27" s="53"/>
      <c r="O27" s="54"/>
      <c r="P27" s="84"/>
      <c r="R27" s="2"/>
      <c r="S27" s="2"/>
      <c r="T27" s="2"/>
      <c r="U27" s="2"/>
      <c r="V27" s="2"/>
      <c r="W27" s="2"/>
      <c r="X27" s="2"/>
    </row>
    <row r="28" spans="1:24" ht="18.75" customHeight="1" x14ac:dyDescent="0.15">
      <c r="A28" s="170"/>
      <c r="B28" s="56"/>
      <c r="C28" s="56"/>
      <c r="D28" s="57"/>
      <c r="E28" s="58"/>
      <c r="F28" s="58"/>
      <c r="G28" s="59"/>
      <c r="H28" s="59"/>
      <c r="I28" s="185"/>
      <c r="J28" s="185"/>
      <c r="K28" s="60"/>
      <c r="L28" s="61"/>
      <c r="M28" s="57"/>
      <c r="N28" s="62"/>
      <c r="O28" s="63"/>
      <c r="P28" s="85"/>
      <c r="R28" s="2"/>
      <c r="S28" s="2"/>
      <c r="T28" s="2"/>
      <c r="U28" s="2"/>
      <c r="V28" s="2"/>
      <c r="W28" s="2"/>
      <c r="X28" s="2"/>
    </row>
    <row r="29" spans="1:24" ht="18.75" customHeight="1" x14ac:dyDescent="0.15">
      <c r="A29" s="170"/>
      <c r="B29" s="47" t="s">
        <v>92</v>
      </c>
      <c r="C29" s="47" t="s">
        <v>138</v>
      </c>
      <c r="D29" s="99">
        <v>0.1</v>
      </c>
      <c r="E29" s="49" t="s">
        <v>118</v>
      </c>
      <c r="F29" s="49">
        <f>ROUNDUP(D29*0.75,2)</f>
        <v>0.08</v>
      </c>
      <c r="G29" s="50">
        <f>ROUNDUP((K4*D29)+(K5*D29*0.75)+(K6*(D29*2)),0)</f>
        <v>0</v>
      </c>
      <c r="H29" s="50">
        <f>G29</f>
        <v>0</v>
      </c>
      <c r="I29" s="175" t="s">
        <v>93</v>
      </c>
      <c r="J29" s="176"/>
      <c r="K29" s="51" t="s">
        <v>70</v>
      </c>
      <c r="L29" s="52">
        <f>ROUNDUP((K4*M29)+(K5*M29*0.75)+(K6*(M29*2)),2)</f>
        <v>0</v>
      </c>
      <c r="M29" s="48">
        <v>100</v>
      </c>
      <c r="N29" s="53">
        <f>ROUNDUP(M29*0.75,2)</f>
        <v>75</v>
      </c>
      <c r="O29" s="54" t="s">
        <v>46</v>
      </c>
      <c r="P29" s="84"/>
      <c r="R29" s="2"/>
      <c r="S29" s="2"/>
      <c r="T29" s="2"/>
      <c r="U29" s="2"/>
      <c r="V29" s="2"/>
      <c r="W29" s="2"/>
      <c r="X29" s="2"/>
    </row>
    <row r="30" spans="1:24" ht="18.75" customHeight="1" x14ac:dyDescent="0.15">
      <c r="A30" s="170"/>
      <c r="B30" s="47"/>
      <c r="C30" s="47" t="s">
        <v>161</v>
      </c>
      <c r="D30" s="48">
        <v>2</v>
      </c>
      <c r="E30" s="49" t="s">
        <v>47</v>
      </c>
      <c r="F30" s="49">
        <f>ROUNDUP(D30*0.75,2)</f>
        <v>1.5</v>
      </c>
      <c r="G30" s="50">
        <f>ROUNDUP((K4*D30)+(K5*D30*0.75)+(K6*(D30*2)),0)</f>
        <v>0</v>
      </c>
      <c r="H30" s="50">
        <f>G30+(G30*10/100)</f>
        <v>0</v>
      </c>
      <c r="I30" s="177"/>
      <c r="J30" s="177"/>
      <c r="K30" s="51" t="s">
        <v>96</v>
      </c>
      <c r="L30" s="52">
        <f>ROUNDUP((K4*M30)+(K5*M30*0.75)+(K6*(M30*2)),2)</f>
        <v>0</v>
      </c>
      <c r="M30" s="48">
        <v>3</v>
      </c>
      <c r="N30" s="53">
        <f>ROUNDUP(M30*0.75,2)</f>
        <v>2.25</v>
      </c>
      <c r="O30" s="54"/>
      <c r="P30" s="84"/>
      <c r="R30" s="2"/>
      <c r="S30" s="2"/>
      <c r="T30" s="2"/>
      <c r="U30" s="2"/>
      <c r="V30" s="2"/>
      <c r="W30" s="2"/>
      <c r="X30" s="2"/>
    </row>
    <row r="31" spans="1:24" ht="18.75" customHeight="1" x14ac:dyDescent="0.15">
      <c r="A31" s="170"/>
      <c r="B31" s="47"/>
      <c r="C31" s="47"/>
      <c r="D31" s="48"/>
      <c r="E31" s="49"/>
      <c r="F31" s="49"/>
      <c r="G31" s="50"/>
      <c r="H31" s="50"/>
      <c r="I31" s="177"/>
      <c r="J31" s="177"/>
      <c r="K31" s="51"/>
      <c r="L31" s="52"/>
      <c r="M31" s="48"/>
      <c r="N31" s="53"/>
      <c r="O31" s="54"/>
      <c r="P31" s="84"/>
      <c r="R31" s="2"/>
      <c r="S31" s="2"/>
      <c r="T31" s="2"/>
      <c r="U31" s="2"/>
      <c r="V31" s="2"/>
      <c r="W31" s="2"/>
      <c r="X31" s="2"/>
    </row>
    <row r="32" spans="1:24" ht="18.75" customHeight="1" x14ac:dyDescent="0.15">
      <c r="A32" s="170"/>
      <c r="B32" s="56"/>
      <c r="C32" s="56"/>
      <c r="D32" s="57"/>
      <c r="E32" s="58"/>
      <c r="F32" s="58"/>
      <c r="G32" s="59"/>
      <c r="H32" s="59"/>
      <c r="I32" s="185"/>
      <c r="J32" s="185"/>
      <c r="K32" s="60"/>
      <c r="L32" s="61"/>
      <c r="M32" s="57"/>
      <c r="N32" s="62"/>
      <c r="O32" s="63"/>
      <c r="P32" s="85"/>
      <c r="R32" s="2"/>
      <c r="S32" s="2"/>
      <c r="T32" s="2"/>
      <c r="U32" s="2"/>
      <c r="V32" s="2"/>
      <c r="W32" s="2"/>
      <c r="X32" s="2"/>
    </row>
    <row r="33" spans="1:24" ht="18.75" customHeight="1" x14ac:dyDescent="0.15">
      <c r="A33" s="170"/>
      <c r="B33" s="47" t="s">
        <v>97</v>
      </c>
      <c r="C33" s="47" t="s">
        <v>98</v>
      </c>
      <c r="D33" s="55">
        <v>0.125</v>
      </c>
      <c r="E33" s="49" t="s">
        <v>51</v>
      </c>
      <c r="F33" s="49">
        <f>ROUNDUP(D33*0.75,2)</f>
        <v>9.9999999999999992E-2</v>
      </c>
      <c r="G33" s="50">
        <f>ROUNDUP((K4*D33)+(K5*D33*0.75)+(K6*(D33*2)),0)</f>
        <v>0</v>
      </c>
      <c r="H33" s="50">
        <f>G33</f>
        <v>0</v>
      </c>
      <c r="I33" s="175" t="s">
        <v>73</v>
      </c>
      <c r="J33" s="176"/>
      <c r="K33" s="51"/>
      <c r="L33" s="52"/>
      <c r="M33" s="48"/>
      <c r="N33" s="53"/>
      <c r="O33" s="54"/>
      <c r="P33" s="84"/>
      <c r="R33" s="2"/>
      <c r="S33" s="2"/>
      <c r="T33" s="2"/>
      <c r="U33" s="2"/>
      <c r="V33" s="2"/>
      <c r="W33" s="2"/>
      <c r="X33" s="2"/>
    </row>
    <row r="34" spans="1:24" ht="18.75" customHeight="1" x14ac:dyDescent="0.15">
      <c r="A34" s="170"/>
      <c r="B34" s="47"/>
      <c r="C34" s="47"/>
      <c r="D34" s="48"/>
      <c r="E34" s="49"/>
      <c r="F34" s="49"/>
      <c r="G34" s="50"/>
      <c r="H34" s="50"/>
      <c r="I34" s="177"/>
      <c r="J34" s="177"/>
      <c r="K34" s="51"/>
      <c r="L34" s="52"/>
      <c r="M34" s="48"/>
      <c r="N34" s="53"/>
      <c r="O34" s="54"/>
      <c r="P34" s="84"/>
      <c r="R34" s="2"/>
      <c r="S34" s="2"/>
      <c r="T34" s="2"/>
      <c r="U34" s="2"/>
      <c r="V34" s="2"/>
      <c r="W34" s="2"/>
      <c r="X34" s="2"/>
    </row>
    <row r="35" spans="1:24" ht="18.75" customHeight="1" thickBot="1" x14ac:dyDescent="0.2">
      <c r="A35" s="171"/>
      <c r="B35" s="75"/>
      <c r="C35" s="75"/>
      <c r="D35" s="76"/>
      <c r="E35" s="77"/>
      <c r="F35" s="77"/>
      <c r="G35" s="78"/>
      <c r="H35" s="78"/>
      <c r="I35" s="178"/>
      <c r="J35" s="178"/>
      <c r="K35" s="79"/>
      <c r="L35" s="80"/>
      <c r="M35" s="76"/>
      <c r="N35" s="81"/>
      <c r="O35" s="82"/>
      <c r="P35" s="86"/>
      <c r="R35" s="2"/>
      <c r="S35" s="2"/>
      <c r="T35" s="2"/>
      <c r="U35" s="2"/>
      <c r="V35" s="2"/>
      <c r="W35" s="2"/>
      <c r="X35" s="2"/>
    </row>
    <row r="36" spans="1:24" ht="18.75" customHeight="1" x14ac:dyDescent="0.15">
      <c r="R36" s="2"/>
      <c r="S36" s="2"/>
      <c r="T36" s="2"/>
      <c r="U36" s="2"/>
      <c r="V36" s="2"/>
      <c r="W36" s="2"/>
      <c r="X36" s="2"/>
    </row>
    <row r="37" spans="1:24" ht="18.75" customHeight="1" x14ac:dyDescent="0.15">
      <c r="R37" s="2"/>
      <c r="S37" s="2"/>
      <c r="T37" s="2"/>
      <c r="U37" s="2"/>
      <c r="V37" s="2"/>
      <c r="W37" s="2"/>
      <c r="X37" s="2"/>
    </row>
    <row r="38" spans="1:24" ht="18.75" customHeight="1" x14ac:dyDescent="0.15">
      <c r="S38" s="145"/>
      <c r="T38" s="145"/>
      <c r="U38" s="145"/>
      <c r="V38" s="146"/>
      <c r="W38" s="146"/>
      <c r="X38" s="146"/>
    </row>
    <row r="39" spans="1:24" ht="18.75" customHeight="1" x14ac:dyDescent="0.15">
      <c r="S39" s="145"/>
      <c r="T39" s="145"/>
      <c r="U39" s="145"/>
      <c r="V39" s="146"/>
      <c r="W39" s="146"/>
      <c r="X39" s="146"/>
    </row>
    <row r="40" spans="1:24" ht="18.75" customHeight="1" x14ac:dyDescent="0.15">
      <c r="S40" s="145"/>
      <c r="T40" s="145"/>
      <c r="U40" s="145"/>
      <c r="V40" s="146"/>
      <c r="W40" s="146"/>
      <c r="X40" s="146"/>
    </row>
    <row r="41" spans="1:24" ht="18.75" customHeight="1" x14ac:dyDescent="0.15">
      <c r="S41" s="145"/>
      <c r="T41" s="145"/>
      <c r="U41" s="145"/>
      <c r="V41" s="146"/>
      <c r="W41" s="146"/>
      <c r="X41" s="146"/>
    </row>
    <row r="42" spans="1:24" ht="18.75" customHeight="1" x14ac:dyDescent="0.15">
      <c r="S42" s="145"/>
      <c r="T42" s="145"/>
      <c r="U42" s="145"/>
      <c r="V42" s="146"/>
      <c r="W42" s="146"/>
      <c r="X42" s="146"/>
    </row>
    <row r="43" spans="1:24" ht="18.75" customHeight="1" x14ac:dyDescent="0.15">
      <c r="S43" s="145"/>
      <c r="T43" s="145"/>
      <c r="U43" s="145"/>
      <c r="V43" s="146"/>
      <c r="W43" s="146"/>
      <c r="X43" s="146"/>
    </row>
    <row r="44" spans="1:24" ht="18.75" customHeight="1" x14ac:dyDescent="0.15">
      <c r="S44" s="145"/>
      <c r="T44" s="145"/>
      <c r="U44" s="145"/>
      <c r="V44" s="146"/>
      <c r="W44" s="146"/>
      <c r="X44" s="146"/>
    </row>
    <row r="45" spans="1:24" ht="18.75" customHeight="1" x14ac:dyDescent="0.15">
      <c r="S45" s="145"/>
      <c r="T45" s="145"/>
      <c r="U45" s="145"/>
      <c r="V45" s="146"/>
      <c r="W45" s="146"/>
      <c r="X45" s="146"/>
    </row>
    <row r="46" spans="1:24" ht="18.75" customHeight="1" x14ac:dyDescent="0.15">
      <c r="S46" s="145"/>
      <c r="T46" s="145"/>
      <c r="U46" s="145"/>
      <c r="V46" s="146"/>
      <c r="W46" s="146"/>
      <c r="X46" s="146"/>
    </row>
    <row r="47" spans="1:24" ht="18.75" customHeight="1" x14ac:dyDescent="0.15">
      <c r="S47" s="145"/>
      <c r="T47" s="145"/>
      <c r="U47" s="145"/>
      <c r="V47" s="146"/>
      <c r="W47" s="146"/>
      <c r="X47" s="146"/>
    </row>
    <row r="48" spans="1: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row r="53" spans="19:24" ht="18.75" customHeight="1" x14ac:dyDescent="0.15">
      <c r="S53" s="145"/>
      <c r="T53" s="145"/>
      <c r="U53" s="145"/>
      <c r="V53" s="146"/>
      <c r="W53" s="146"/>
      <c r="X53" s="146"/>
    </row>
    <row r="54" spans="19:24" ht="18.75" customHeight="1" x14ac:dyDescent="0.15">
      <c r="S54" s="145"/>
      <c r="T54" s="145"/>
      <c r="U54" s="145"/>
      <c r="V54" s="146"/>
      <c r="W54" s="146"/>
      <c r="X54" s="146"/>
    </row>
    <row r="55" spans="19:24" ht="18.75" customHeight="1" x14ac:dyDescent="0.15">
      <c r="S55" s="145"/>
      <c r="T55" s="145"/>
      <c r="U55" s="145"/>
      <c r="V55" s="146"/>
      <c r="W55" s="146"/>
      <c r="X55" s="146"/>
    </row>
    <row r="56" spans="19:24" ht="18.75" customHeight="1" x14ac:dyDescent="0.15">
      <c r="S56" s="145"/>
      <c r="T56" s="145"/>
      <c r="U56" s="145"/>
      <c r="V56" s="146"/>
      <c r="W56" s="146"/>
      <c r="X56" s="146"/>
    </row>
    <row r="57" spans="19:24" ht="18.75" customHeight="1" x14ac:dyDescent="0.15">
      <c r="S57" s="145"/>
      <c r="T57" s="145"/>
      <c r="U57" s="145"/>
      <c r="V57" s="146"/>
      <c r="W57" s="146"/>
      <c r="X57" s="146"/>
    </row>
    <row r="58" spans="19:24" ht="18.75" customHeight="1" x14ac:dyDescent="0.15">
      <c r="S58" s="145"/>
      <c r="T58" s="145"/>
      <c r="U58" s="145"/>
      <c r="V58" s="146"/>
      <c r="W58" s="146"/>
      <c r="X58" s="146"/>
    </row>
    <row r="59" spans="19:24" ht="18.75" customHeight="1" x14ac:dyDescent="0.15">
      <c r="S59" s="145"/>
      <c r="T59" s="145"/>
      <c r="U59" s="145"/>
      <c r="V59" s="146"/>
      <c r="W59" s="146"/>
      <c r="X59" s="146"/>
    </row>
    <row r="60" spans="19:24" ht="18.75" customHeight="1" x14ac:dyDescent="0.15">
      <c r="S60" s="145"/>
      <c r="T60" s="145"/>
      <c r="U60" s="145"/>
      <c r="V60" s="146"/>
      <c r="W60" s="146"/>
      <c r="X60" s="146"/>
    </row>
    <row r="61" spans="19:24" ht="18.75" customHeight="1" x14ac:dyDescent="0.15">
      <c r="S61" s="145"/>
      <c r="T61" s="145"/>
      <c r="U61" s="145"/>
      <c r="V61" s="146"/>
      <c r="W61" s="146"/>
      <c r="X61" s="146"/>
    </row>
    <row r="62" spans="19:24" ht="18.75" customHeight="1" x14ac:dyDescent="0.15">
      <c r="S62" s="145"/>
      <c r="T62" s="145"/>
      <c r="U62" s="145"/>
      <c r="V62" s="146"/>
      <c r="W62" s="146"/>
      <c r="X62" s="146"/>
    </row>
    <row r="63" spans="19:24" ht="18.75" customHeight="1" x14ac:dyDescent="0.15">
      <c r="S63" s="145"/>
      <c r="T63" s="145"/>
      <c r="U63" s="145"/>
      <c r="V63" s="146"/>
      <c r="W63" s="146"/>
      <c r="X63" s="146"/>
    </row>
    <row r="64" spans="19:24" ht="18.75" customHeight="1" x14ac:dyDescent="0.15">
      <c r="S64" s="145"/>
      <c r="T64" s="145"/>
      <c r="U64" s="145"/>
      <c r="V64" s="146"/>
      <c r="W64" s="146"/>
      <c r="X64" s="146"/>
    </row>
    <row r="65" spans="19:24" ht="18.75" customHeight="1" x14ac:dyDescent="0.15">
      <c r="S65" s="145"/>
      <c r="T65" s="145"/>
      <c r="U65" s="145"/>
      <c r="V65" s="146"/>
      <c r="W65" s="146"/>
      <c r="X65" s="146"/>
    </row>
    <row r="66" spans="19:24" ht="18.75" customHeight="1" x14ac:dyDescent="0.15">
      <c r="S66" s="145"/>
      <c r="T66" s="145"/>
      <c r="U66" s="145"/>
      <c r="V66" s="146"/>
      <c r="W66" s="146"/>
      <c r="X66" s="146"/>
    </row>
    <row r="67" spans="19:24" ht="18.75" customHeight="1" x14ac:dyDescent="0.15">
      <c r="S67" s="145"/>
      <c r="T67" s="145"/>
      <c r="U67" s="145"/>
      <c r="V67" s="146"/>
      <c r="W67" s="146"/>
      <c r="X67" s="146"/>
    </row>
    <row r="68" spans="19:24" ht="18.75" customHeight="1" x14ac:dyDescent="0.15">
      <c r="S68" s="145"/>
      <c r="T68" s="145"/>
      <c r="U68" s="145"/>
      <c r="V68" s="146"/>
      <c r="W68" s="146"/>
      <c r="X68" s="146"/>
    </row>
    <row r="69" spans="19:24" ht="18.75" customHeight="1" x14ac:dyDescent="0.15">
      <c r="S69" s="145"/>
      <c r="T69" s="145"/>
      <c r="U69" s="145"/>
      <c r="V69" s="146"/>
      <c r="W69" s="146"/>
      <c r="X69" s="146"/>
    </row>
    <row r="70" spans="19:24" ht="18.75" customHeight="1" x14ac:dyDescent="0.15">
      <c r="S70" s="145"/>
      <c r="T70" s="145"/>
      <c r="U70" s="145"/>
      <c r="V70" s="146"/>
      <c r="W70" s="146"/>
      <c r="X70" s="146"/>
    </row>
    <row r="71" spans="19:24" ht="18.75" customHeight="1" x14ac:dyDescent="0.15">
      <c r="S71" s="145"/>
      <c r="T71" s="145"/>
      <c r="U71" s="145"/>
      <c r="V71" s="146"/>
      <c r="W71" s="146"/>
      <c r="X71" s="146"/>
    </row>
    <row r="72" spans="19:24" ht="18.75" customHeight="1" x14ac:dyDescent="0.15">
      <c r="S72" s="145"/>
      <c r="T72" s="145"/>
      <c r="U72" s="145"/>
      <c r="V72" s="146"/>
      <c r="W72" s="146"/>
      <c r="X72" s="146"/>
    </row>
  </sheetData>
  <mergeCells count="17">
    <mergeCell ref="A1:B1"/>
    <mergeCell ref="C1:K1"/>
    <mergeCell ref="K2:M2"/>
    <mergeCell ref="R5:V5"/>
    <mergeCell ref="O6:P6"/>
    <mergeCell ref="R6:T7"/>
    <mergeCell ref="A7:E7"/>
    <mergeCell ref="O7:P7"/>
    <mergeCell ref="I33:J35"/>
    <mergeCell ref="A9:A35"/>
    <mergeCell ref="I29:J32"/>
    <mergeCell ref="R9:R26"/>
    <mergeCell ref="I8:J8"/>
    <mergeCell ref="K8:L8"/>
    <mergeCell ref="I9:J11"/>
    <mergeCell ref="I12:J22"/>
    <mergeCell ref="I23:J28"/>
  </mergeCells>
  <phoneticPr fontId="3"/>
  <printOptions horizontalCentered="1" verticalCentered="1"/>
  <pageMargins left="0.39370078740157483" right="0.39370078740157483" top="0.39370078740157483" bottom="0.39370078740157483" header="0" footer="0"/>
  <pageSetup paperSize="12"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X40"/>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207</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7"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37"/>
      <c r="T10" s="138"/>
      <c r="U10" s="138"/>
      <c r="V10" s="139"/>
      <c r="W10" s="139"/>
      <c r="X10" s="140"/>
    </row>
    <row r="11" spans="1:24" ht="18.75" customHeight="1" x14ac:dyDescent="0.15">
      <c r="A11" s="170"/>
      <c r="B11" s="56"/>
      <c r="C11" s="56"/>
      <c r="D11" s="57"/>
      <c r="E11" s="58"/>
      <c r="F11" s="58"/>
      <c r="G11" s="59"/>
      <c r="H11" s="59"/>
      <c r="I11" s="185"/>
      <c r="J11" s="185"/>
      <c r="K11" s="60"/>
      <c r="L11" s="61"/>
      <c r="M11" s="57"/>
      <c r="N11" s="62"/>
      <c r="O11" s="63"/>
      <c r="P11" s="85"/>
      <c r="R11" s="204"/>
      <c r="S11" s="136" t="s">
        <v>250</v>
      </c>
      <c r="T11" s="134" t="s">
        <v>165</v>
      </c>
      <c r="U11" s="134"/>
      <c r="V11" s="160" t="s">
        <v>251</v>
      </c>
      <c r="W11" s="168" t="s">
        <v>251</v>
      </c>
      <c r="X11" s="128"/>
    </row>
    <row r="12" spans="1:24" ht="18.75" customHeight="1" x14ac:dyDescent="0.15">
      <c r="A12" s="170"/>
      <c r="B12" s="47" t="s">
        <v>163</v>
      </c>
      <c r="C12" s="47" t="s">
        <v>165</v>
      </c>
      <c r="D12" s="55">
        <v>0.5</v>
      </c>
      <c r="E12" s="49" t="s">
        <v>51</v>
      </c>
      <c r="F12" s="49">
        <f>ROUNDUP(D12*0.75,2)</f>
        <v>0.38</v>
      </c>
      <c r="G12" s="50">
        <f>ROUNDUP((K4*D12)+(K5*D12*0.75)+(K6*(D12*2)),0)</f>
        <v>0</v>
      </c>
      <c r="H12" s="50">
        <f>G12</f>
        <v>0</v>
      </c>
      <c r="I12" s="175" t="s">
        <v>223</v>
      </c>
      <c r="J12" s="176"/>
      <c r="K12" s="51" t="s">
        <v>117</v>
      </c>
      <c r="L12" s="52">
        <f>ROUNDUP((K4*M12)+(K5*M12*0.75)+(K6*(M12*2)),2)</f>
        <v>0</v>
      </c>
      <c r="M12" s="48">
        <v>3</v>
      </c>
      <c r="N12" s="53">
        <f t="shared" ref="N12:N18" si="0">ROUNDUP(M12*0.75,2)</f>
        <v>2.25</v>
      </c>
      <c r="O12" s="54" t="s">
        <v>46</v>
      </c>
      <c r="P12" s="84" t="s">
        <v>46</v>
      </c>
      <c r="R12" s="204"/>
      <c r="S12" s="136" t="s">
        <v>252</v>
      </c>
      <c r="T12" s="161" t="s">
        <v>116</v>
      </c>
      <c r="U12" s="124"/>
      <c r="V12" s="125">
        <v>10</v>
      </c>
      <c r="W12" s="125">
        <v>5</v>
      </c>
      <c r="X12" s="126"/>
    </row>
    <row r="13" spans="1:24" ht="18.75" customHeight="1" x14ac:dyDescent="0.15">
      <c r="A13" s="170"/>
      <c r="B13" s="47"/>
      <c r="C13" s="47" t="s">
        <v>116</v>
      </c>
      <c r="D13" s="48">
        <v>20</v>
      </c>
      <c r="E13" s="49" t="s">
        <v>47</v>
      </c>
      <c r="F13" s="49">
        <f>ROUNDUP(D13*0.75,2)</f>
        <v>15</v>
      </c>
      <c r="G13" s="50">
        <f>ROUNDUP((K4*D13)+(K5*D13*0.75)+(K6*(D13*2)),0)</f>
        <v>0</v>
      </c>
      <c r="H13" s="50">
        <f>G13</f>
        <v>0</v>
      </c>
      <c r="I13" s="177"/>
      <c r="J13" s="177"/>
      <c r="K13" s="51" t="s">
        <v>43</v>
      </c>
      <c r="L13" s="52">
        <f>ROUNDUP((K4*M13)+(K5*M13*0.75)+(K6*(M13*2)),2)</f>
        <v>0</v>
      </c>
      <c r="M13" s="48">
        <v>3</v>
      </c>
      <c r="N13" s="53">
        <f t="shared" si="0"/>
        <v>2.25</v>
      </c>
      <c r="O13" s="54"/>
      <c r="P13" s="84"/>
      <c r="R13" s="204"/>
      <c r="S13" s="136"/>
      <c r="T13" s="161" t="s">
        <v>88</v>
      </c>
      <c r="U13" s="124"/>
      <c r="V13" s="125">
        <v>20</v>
      </c>
      <c r="W13" s="125">
        <v>15</v>
      </c>
      <c r="X13" s="126">
        <v>15</v>
      </c>
    </row>
    <row r="14" spans="1:24" ht="18.75" customHeight="1" x14ac:dyDescent="0.15">
      <c r="A14" s="170"/>
      <c r="B14" s="47"/>
      <c r="C14" s="47" t="s">
        <v>88</v>
      </c>
      <c r="D14" s="48">
        <v>20</v>
      </c>
      <c r="E14" s="49" t="s">
        <v>47</v>
      </c>
      <c r="F14" s="49">
        <f>ROUNDUP(D14*0.75,2)</f>
        <v>15</v>
      </c>
      <c r="G14" s="50">
        <f>ROUNDUP((K4*D14)+(K5*D14*0.75)+(K6*(D14*2)),0)</f>
        <v>0</v>
      </c>
      <c r="H14" s="50">
        <f>G14+(G14*6/100)</f>
        <v>0</v>
      </c>
      <c r="I14" s="177"/>
      <c r="J14" s="177"/>
      <c r="K14" s="51" t="s">
        <v>70</v>
      </c>
      <c r="L14" s="52">
        <f>ROUNDUP((K4*M14)+(K5*M14*0.75)+(K6*(M14*2)),2)</f>
        <v>0</v>
      </c>
      <c r="M14" s="48">
        <v>30</v>
      </c>
      <c r="N14" s="53">
        <f t="shared" si="0"/>
        <v>22.5</v>
      </c>
      <c r="O14" s="54"/>
      <c r="P14" s="84"/>
      <c r="R14" s="204"/>
      <c r="S14" s="136"/>
      <c r="T14" s="161" t="s">
        <v>89</v>
      </c>
      <c r="U14" s="124"/>
      <c r="V14" s="125">
        <v>10</v>
      </c>
      <c r="W14" s="125">
        <v>10</v>
      </c>
      <c r="X14" s="126">
        <v>5</v>
      </c>
    </row>
    <row r="15" spans="1:24" ht="18.75" customHeight="1" x14ac:dyDescent="0.15">
      <c r="A15" s="170"/>
      <c r="B15" s="47"/>
      <c r="C15" s="47" t="s">
        <v>89</v>
      </c>
      <c r="D15" s="48">
        <v>10</v>
      </c>
      <c r="E15" s="49" t="s">
        <v>47</v>
      </c>
      <c r="F15" s="49">
        <f>ROUNDUP(D15*0.75,2)</f>
        <v>7.5</v>
      </c>
      <c r="G15" s="50">
        <f>ROUNDUP((K4*D15)+(K5*D15*0.75)+(K6*(D15*2)),0)</f>
        <v>0</v>
      </c>
      <c r="H15" s="50">
        <f>G15+(G15*15/100)</f>
        <v>0</v>
      </c>
      <c r="I15" s="177"/>
      <c r="J15" s="177"/>
      <c r="K15" s="51" t="s">
        <v>71</v>
      </c>
      <c r="L15" s="52">
        <f>ROUNDUP((K4*M15)+(K5*M15*0.75)+(K6*(M15*2)),2)</f>
        <v>0</v>
      </c>
      <c r="M15" s="48">
        <v>2</v>
      </c>
      <c r="N15" s="53">
        <f t="shared" si="0"/>
        <v>1.5</v>
      </c>
      <c r="O15" s="54"/>
      <c r="P15" s="84" t="s">
        <v>60</v>
      </c>
      <c r="R15" s="204"/>
      <c r="S15" s="136"/>
      <c r="T15" s="129"/>
      <c r="U15" s="124" t="s">
        <v>231</v>
      </c>
      <c r="V15" s="125" t="s">
        <v>58</v>
      </c>
      <c r="W15" s="125" t="s">
        <v>58</v>
      </c>
      <c r="X15" s="126"/>
    </row>
    <row r="16" spans="1:24" ht="18.75" customHeight="1" x14ac:dyDescent="0.15">
      <c r="A16" s="170"/>
      <c r="B16" s="47"/>
      <c r="C16" s="47"/>
      <c r="D16" s="48"/>
      <c r="E16" s="49"/>
      <c r="F16" s="49"/>
      <c r="G16" s="50"/>
      <c r="H16" s="50"/>
      <c r="I16" s="177"/>
      <c r="J16" s="177"/>
      <c r="K16" s="51" t="s">
        <v>86</v>
      </c>
      <c r="L16" s="52">
        <f>ROUNDUP((K4*M16)+(K5*M16*0.75)+(K6*(M16*2)),2)</f>
        <v>0</v>
      </c>
      <c r="M16" s="48">
        <v>1</v>
      </c>
      <c r="N16" s="53">
        <f t="shared" si="0"/>
        <v>0.75</v>
      </c>
      <c r="O16" s="54"/>
      <c r="P16" s="84"/>
      <c r="R16" s="204"/>
      <c r="S16" s="136"/>
      <c r="T16" s="129"/>
      <c r="U16" s="124" t="s">
        <v>232</v>
      </c>
      <c r="V16" s="125" t="s">
        <v>42</v>
      </c>
      <c r="W16" s="125" t="s">
        <v>42</v>
      </c>
      <c r="X16" s="126"/>
    </row>
    <row r="17" spans="1:24" ht="18.75" customHeight="1" x14ac:dyDescent="0.15">
      <c r="A17" s="170"/>
      <c r="B17" s="47"/>
      <c r="C17" s="47"/>
      <c r="D17" s="48"/>
      <c r="E17" s="49"/>
      <c r="F17" s="49"/>
      <c r="G17" s="50"/>
      <c r="H17" s="50"/>
      <c r="I17" s="177"/>
      <c r="J17" s="177"/>
      <c r="K17" s="51" t="s">
        <v>109</v>
      </c>
      <c r="L17" s="52">
        <f>ROUNDUP((K4*M17)+(K5*M17*0.75)+(K6*(M17*2)),2)</f>
        <v>0</v>
      </c>
      <c r="M17" s="48">
        <v>1</v>
      </c>
      <c r="N17" s="53">
        <f t="shared" si="0"/>
        <v>0.75</v>
      </c>
      <c r="O17" s="54"/>
      <c r="P17" s="84"/>
      <c r="R17" s="204"/>
      <c r="S17" s="136"/>
      <c r="T17" s="129"/>
      <c r="U17" s="124" t="s">
        <v>233</v>
      </c>
      <c r="V17" s="125" t="s">
        <v>42</v>
      </c>
      <c r="W17" s="125" t="s">
        <v>42</v>
      </c>
      <c r="X17" s="126"/>
    </row>
    <row r="18" spans="1:24" ht="18.75" customHeight="1" x14ac:dyDescent="0.15">
      <c r="A18" s="170"/>
      <c r="B18" s="47"/>
      <c r="C18" s="47"/>
      <c r="D18" s="48"/>
      <c r="E18" s="49"/>
      <c r="F18" s="49"/>
      <c r="G18" s="50"/>
      <c r="H18" s="50"/>
      <c r="I18" s="177"/>
      <c r="J18" s="177"/>
      <c r="K18" s="51" t="s">
        <v>117</v>
      </c>
      <c r="L18" s="52">
        <f>ROUNDUP((K4*M18)+(K5*M18*0.75)+(K6*(M18*2)),2)</f>
        <v>0</v>
      </c>
      <c r="M18" s="48">
        <v>1</v>
      </c>
      <c r="N18" s="53">
        <f t="shared" si="0"/>
        <v>0.75</v>
      </c>
      <c r="O18" s="54"/>
      <c r="P18" s="84" t="s">
        <v>46</v>
      </c>
      <c r="R18" s="204"/>
      <c r="S18" s="136"/>
      <c r="T18" s="134"/>
      <c r="U18" s="134"/>
      <c r="V18" s="135"/>
      <c r="W18" s="135"/>
      <c r="X18" s="128"/>
    </row>
    <row r="19" spans="1:24" ht="18.75" customHeight="1" x14ac:dyDescent="0.15">
      <c r="A19" s="170"/>
      <c r="B19" s="47"/>
      <c r="C19" s="47"/>
      <c r="D19" s="48"/>
      <c r="E19" s="49"/>
      <c r="F19" s="49"/>
      <c r="G19" s="50"/>
      <c r="H19" s="50"/>
      <c r="I19" s="177"/>
      <c r="J19" s="177"/>
      <c r="K19" s="51"/>
      <c r="L19" s="52"/>
      <c r="M19" s="48"/>
      <c r="N19" s="53"/>
      <c r="O19" s="54"/>
      <c r="P19" s="84"/>
      <c r="R19" s="204"/>
      <c r="S19" s="137"/>
      <c r="T19" s="138"/>
      <c r="U19" s="138"/>
      <c r="V19" s="139"/>
      <c r="W19" s="139"/>
      <c r="X19" s="140"/>
    </row>
    <row r="20" spans="1:24" ht="18.75" customHeight="1" x14ac:dyDescent="0.15">
      <c r="A20" s="170"/>
      <c r="B20" s="56"/>
      <c r="C20" s="56"/>
      <c r="D20" s="57"/>
      <c r="E20" s="58"/>
      <c r="F20" s="58"/>
      <c r="G20" s="59"/>
      <c r="H20" s="59"/>
      <c r="I20" s="185"/>
      <c r="J20" s="185"/>
      <c r="K20" s="60"/>
      <c r="L20" s="61"/>
      <c r="M20" s="57"/>
      <c r="N20" s="62"/>
      <c r="O20" s="63"/>
      <c r="P20" s="85"/>
      <c r="R20" s="204"/>
      <c r="S20" s="136" t="s">
        <v>238</v>
      </c>
      <c r="T20" s="134" t="s">
        <v>66</v>
      </c>
      <c r="U20" s="134"/>
      <c r="V20" s="135">
        <v>10</v>
      </c>
      <c r="W20" s="135">
        <v>10</v>
      </c>
      <c r="X20" s="128">
        <v>10</v>
      </c>
    </row>
    <row r="21" spans="1:24" ht="18.75" customHeight="1" x14ac:dyDescent="0.15">
      <c r="A21" s="170"/>
      <c r="B21" s="47" t="s">
        <v>166</v>
      </c>
      <c r="C21" s="47" t="s">
        <v>168</v>
      </c>
      <c r="D21" s="48">
        <v>5</v>
      </c>
      <c r="E21" s="49" t="s">
        <v>47</v>
      </c>
      <c r="F21" s="49">
        <f>ROUNDUP(D21*0.75,2)</f>
        <v>3.75</v>
      </c>
      <c r="G21" s="50">
        <f>ROUNDUP((K4*D21)+(K5*D21*0.75)+(K6*(D21*2)),0)</f>
        <v>0</v>
      </c>
      <c r="H21" s="50">
        <f>G21</f>
        <v>0</v>
      </c>
      <c r="I21" s="175" t="s">
        <v>167</v>
      </c>
      <c r="J21" s="176"/>
      <c r="K21" s="51" t="s">
        <v>43</v>
      </c>
      <c r="L21" s="52">
        <f>ROUNDUP((K4*M21)+(K5*M21*0.75)+(K6*(M21*2)),2)</f>
        <v>0</v>
      </c>
      <c r="M21" s="48">
        <v>1</v>
      </c>
      <c r="N21" s="53">
        <f>ROUNDUP(M21*0.75,2)</f>
        <v>0.75</v>
      </c>
      <c r="O21" s="54" t="s">
        <v>46</v>
      </c>
      <c r="P21" s="84"/>
      <c r="R21" s="204"/>
      <c r="S21" s="136"/>
      <c r="T21" s="134"/>
      <c r="U21" s="134"/>
      <c r="V21" s="135"/>
      <c r="W21" s="135"/>
      <c r="X21" s="128"/>
    </row>
    <row r="22" spans="1:24" ht="18.75" customHeight="1" x14ac:dyDescent="0.15">
      <c r="A22" s="170"/>
      <c r="B22" s="47"/>
      <c r="C22" s="47" t="s">
        <v>66</v>
      </c>
      <c r="D22" s="48">
        <v>10</v>
      </c>
      <c r="E22" s="49" t="s">
        <v>47</v>
      </c>
      <c r="F22" s="49">
        <f>ROUNDUP(D22*0.75,2)</f>
        <v>7.5</v>
      </c>
      <c r="G22" s="50">
        <f>ROUNDUP((K4*D22)+(K5*D22*0.75)+(K6*(D22*2)),0)</f>
        <v>0</v>
      </c>
      <c r="H22" s="50">
        <f>G22+(G22*3/100)</f>
        <v>0</v>
      </c>
      <c r="I22" s="177"/>
      <c r="J22" s="177"/>
      <c r="K22" s="51" t="s">
        <v>70</v>
      </c>
      <c r="L22" s="52">
        <f>ROUNDUP((K4*M22)+(K5*M22*0.75)+(K6*(M22*2)),2)</f>
        <v>0</v>
      </c>
      <c r="M22" s="48">
        <v>20</v>
      </c>
      <c r="N22" s="53">
        <f>ROUNDUP(M22*0.75,2)</f>
        <v>15</v>
      </c>
      <c r="O22" s="54"/>
      <c r="P22" s="84"/>
      <c r="R22" s="204"/>
      <c r="S22" s="136"/>
      <c r="T22" s="134"/>
      <c r="U22" s="134"/>
      <c r="V22" s="135"/>
      <c r="W22" s="135"/>
      <c r="X22" s="128"/>
    </row>
    <row r="23" spans="1:24" ht="18.75" customHeight="1" x14ac:dyDescent="0.15">
      <c r="A23" s="170"/>
      <c r="B23" s="47"/>
      <c r="C23" s="47" t="s">
        <v>110</v>
      </c>
      <c r="D23" s="48">
        <v>3</v>
      </c>
      <c r="E23" s="49" t="s">
        <v>47</v>
      </c>
      <c r="F23" s="49">
        <f>ROUNDUP(D23*0.75,2)</f>
        <v>2.25</v>
      </c>
      <c r="G23" s="50">
        <f>ROUNDUP((K4*D23)+(K5*D23*0.75)+(K6*(D23*2)),0)</f>
        <v>0</v>
      </c>
      <c r="H23" s="50">
        <f>G23</f>
        <v>0</v>
      </c>
      <c r="I23" s="177"/>
      <c r="J23" s="177"/>
      <c r="K23" s="51" t="s">
        <v>52</v>
      </c>
      <c r="L23" s="52">
        <f>ROUNDUP((K4*M23)+(K5*M23*0.75)+(K6*(M23*2)),2)</f>
        <v>0</v>
      </c>
      <c r="M23" s="48">
        <v>1</v>
      </c>
      <c r="N23" s="53">
        <f>ROUNDUP(M23*0.75,2)</f>
        <v>0.75</v>
      </c>
      <c r="O23" s="54" t="s">
        <v>46</v>
      </c>
      <c r="P23" s="84"/>
      <c r="R23" s="204"/>
      <c r="S23" s="136"/>
      <c r="T23" s="134"/>
      <c r="U23" s="134"/>
      <c r="V23" s="135"/>
      <c r="W23" s="135"/>
      <c r="X23" s="128"/>
    </row>
    <row r="24" spans="1:24" ht="18.75" customHeight="1" x14ac:dyDescent="0.15">
      <c r="A24" s="170"/>
      <c r="B24" s="47"/>
      <c r="C24" s="47"/>
      <c r="D24" s="48"/>
      <c r="E24" s="49"/>
      <c r="F24" s="49"/>
      <c r="G24" s="50"/>
      <c r="H24" s="50"/>
      <c r="I24" s="177"/>
      <c r="J24" s="177"/>
      <c r="K24" s="51" t="s">
        <v>109</v>
      </c>
      <c r="L24" s="52">
        <f>ROUNDUP((K4*M24)+(K5*M24*0.75)+(K6*(M24*2)),2)</f>
        <v>0</v>
      </c>
      <c r="M24" s="48">
        <v>1</v>
      </c>
      <c r="N24" s="53">
        <f>ROUNDUP(M24*0.75,2)</f>
        <v>0.75</v>
      </c>
      <c r="O24" s="54"/>
      <c r="P24" s="84"/>
      <c r="R24" s="204"/>
      <c r="S24" s="136"/>
      <c r="T24" s="134"/>
      <c r="U24" s="134"/>
      <c r="V24" s="135"/>
      <c r="W24" s="135"/>
      <c r="X24" s="128"/>
    </row>
    <row r="25" spans="1:24" ht="18.75" customHeight="1" x14ac:dyDescent="0.15">
      <c r="A25" s="170"/>
      <c r="B25" s="47"/>
      <c r="C25" s="47"/>
      <c r="D25" s="48"/>
      <c r="E25" s="49"/>
      <c r="F25" s="49"/>
      <c r="G25" s="50"/>
      <c r="H25" s="50"/>
      <c r="I25" s="177"/>
      <c r="J25" s="177"/>
      <c r="K25" s="51" t="s">
        <v>71</v>
      </c>
      <c r="L25" s="52">
        <f>ROUNDUP((K4*M25)+(K5*M25*0.75)+(K6*(M25*2)),2)</f>
        <v>0</v>
      </c>
      <c r="M25" s="48">
        <v>2</v>
      </c>
      <c r="N25" s="53">
        <f>ROUNDUP(M25*0.75,2)</f>
        <v>1.5</v>
      </c>
      <c r="O25" s="54"/>
      <c r="P25" s="84" t="s">
        <v>60</v>
      </c>
      <c r="R25" s="204"/>
      <c r="S25" s="147" t="s">
        <v>92</v>
      </c>
      <c r="T25" s="147" t="s">
        <v>169</v>
      </c>
      <c r="U25" s="147"/>
      <c r="V25" s="148">
        <v>10</v>
      </c>
      <c r="W25" s="148"/>
      <c r="X25" s="149"/>
    </row>
    <row r="26" spans="1:24" ht="18.75" customHeight="1" x14ac:dyDescent="0.15">
      <c r="A26" s="170"/>
      <c r="B26" s="47"/>
      <c r="C26" s="47"/>
      <c r="D26" s="48"/>
      <c r="E26" s="49"/>
      <c r="F26" s="49"/>
      <c r="G26" s="50"/>
      <c r="H26" s="50"/>
      <c r="I26" s="177"/>
      <c r="J26" s="177"/>
      <c r="K26" s="51"/>
      <c r="L26" s="52"/>
      <c r="M26" s="48"/>
      <c r="N26" s="53"/>
      <c r="O26" s="54"/>
      <c r="P26" s="84"/>
      <c r="R26" s="204"/>
      <c r="S26" s="136"/>
      <c r="T26" s="134" t="s">
        <v>130</v>
      </c>
      <c r="U26" s="134"/>
      <c r="V26" s="135">
        <v>1</v>
      </c>
      <c r="W26" s="135">
        <v>1</v>
      </c>
      <c r="X26" s="128"/>
    </row>
    <row r="27" spans="1:24" ht="18.75" customHeight="1" x14ac:dyDescent="0.15">
      <c r="A27" s="170"/>
      <c r="B27" s="56"/>
      <c r="C27" s="56"/>
      <c r="D27" s="57"/>
      <c r="E27" s="58"/>
      <c r="F27" s="58"/>
      <c r="G27" s="59"/>
      <c r="H27" s="59"/>
      <c r="I27" s="185"/>
      <c r="J27" s="185"/>
      <c r="K27" s="60"/>
      <c r="L27" s="61"/>
      <c r="M27" s="57"/>
      <c r="N27" s="62"/>
      <c r="O27" s="63"/>
      <c r="P27" s="85"/>
      <c r="R27" s="204"/>
      <c r="S27" s="136"/>
      <c r="T27" s="134"/>
      <c r="U27" s="134" t="s">
        <v>67</v>
      </c>
      <c r="V27" s="135" t="s">
        <v>58</v>
      </c>
      <c r="W27" s="135" t="s">
        <v>58</v>
      </c>
      <c r="X27" s="128"/>
    </row>
    <row r="28" spans="1:24" ht="18.75" customHeight="1" thickBot="1" x14ac:dyDescent="0.2">
      <c r="A28" s="170"/>
      <c r="B28" s="47" t="s">
        <v>92</v>
      </c>
      <c r="C28" s="47" t="s">
        <v>169</v>
      </c>
      <c r="D28" s="48">
        <v>20</v>
      </c>
      <c r="E28" s="49" t="s">
        <v>47</v>
      </c>
      <c r="F28" s="49">
        <f>ROUNDUP(D28*0.75,2)</f>
        <v>15</v>
      </c>
      <c r="G28" s="50">
        <f>ROUNDUP((K4*D28)+(K5*D28*0.75)+(K6*(D28*2)),0)</f>
        <v>0</v>
      </c>
      <c r="H28" s="50">
        <f>G28+(G28*3/100)</f>
        <v>0</v>
      </c>
      <c r="I28" s="175" t="s">
        <v>93</v>
      </c>
      <c r="J28" s="176"/>
      <c r="K28" s="51" t="s">
        <v>70</v>
      </c>
      <c r="L28" s="52">
        <f>ROUNDUP((K4*M28)+(K5*M28*0.75)+(K6*(M28*2)),2)</f>
        <v>0</v>
      </c>
      <c r="M28" s="48">
        <v>100</v>
      </c>
      <c r="N28" s="53">
        <f>ROUNDUP(M28*0.75,2)</f>
        <v>75</v>
      </c>
      <c r="O28" s="54"/>
      <c r="P28" s="84"/>
      <c r="R28" s="205"/>
      <c r="S28" s="141"/>
      <c r="T28" s="142"/>
      <c r="U28" s="142" t="s">
        <v>96</v>
      </c>
      <c r="V28" s="143" t="s">
        <v>42</v>
      </c>
      <c r="W28" s="143" t="s">
        <v>42</v>
      </c>
      <c r="X28" s="144"/>
    </row>
    <row r="29" spans="1:24" ht="18.75" customHeight="1" x14ac:dyDescent="0.15">
      <c r="A29" s="170"/>
      <c r="B29" s="47"/>
      <c r="C29" s="47" t="s">
        <v>130</v>
      </c>
      <c r="D29" s="48">
        <v>2</v>
      </c>
      <c r="E29" s="49" t="s">
        <v>51</v>
      </c>
      <c r="F29" s="49">
        <f>ROUNDUP(D29*0.75,2)</f>
        <v>1.5</v>
      </c>
      <c r="G29" s="50">
        <f>ROUNDUP((K4*D29)+(K5*D29*0.75)+(K6*(D29*2)),0)</f>
        <v>0</v>
      </c>
      <c r="H29" s="50">
        <f>G29</f>
        <v>0</v>
      </c>
      <c r="I29" s="177"/>
      <c r="J29" s="177"/>
      <c r="K29" s="51" t="s">
        <v>96</v>
      </c>
      <c r="L29" s="52">
        <f>ROUNDUP((K4*M29)+(K5*M29*0.75)+(K6*(M29*2)),2)</f>
        <v>0</v>
      </c>
      <c r="M29" s="48">
        <v>3</v>
      </c>
      <c r="N29" s="53">
        <f>ROUNDUP(M29*0.75,2)</f>
        <v>2.25</v>
      </c>
      <c r="O29" s="54" t="s">
        <v>60</v>
      </c>
      <c r="P29" s="84"/>
      <c r="R29" s="2"/>
      <c r="S29" s="2"/>
      <c r="T29" s="2"/>
      <c r="U29" s="2"/>
      <c r="V29" s="2"/>
      <c r="W29" s="2"/>
      <c r="X29" s="2"/>
    </row>
    <row r="30" spans="1:24" ht="18.75" customHeight="1" x14ac:dyDescent="0.15">
      <c r="A30" s="170"/>
      <c r="B30" s="47"/>
      <c r="C30" s="47"/>
      <c r="D30" s="48"/>
      <c r="E30" s="49"/>
      <c r="F30" s="49"/>
      <c r="G30" s="50"/>
      <c r="H30" s="50"/>
      <c r="I30" s="177"/>
      <c r="J30" s="177"/>
      <c r="K30" s="51"/>
      <c r="L30" s="52"/>
      <c r="M30" s="48"/>
      <c r="N30" s="53"/>
      <c r="O30" s="54"/>
      <c r="P30" s="84"/>
      <c r="R30" s="2"/>
      <c r="S30" s="2"/>
      <c r="T30" s="2"/>
      <c r="U30" s="2"/>
      <c r="V30" s="2"/>
      <c r="W30" s="2"/>
      <c r="X30" s="2"/>
    </row>
    <row r="31" spans="1:24" ht="18.75" customHeight="1" thickBot="1" x14ac:dyDescent="0.2">
      <c r="A31" s="171"/>
      <c r="B31" s="75"/>
      <c r="C31" s="75"/>
      <c r="D31" s="76"/>
      <c r="E31" s="77"/>
      <c r="F31" s="77"/>
      <c r="G31" s="78"/>
      <c r="H31" s="78"/>
      <c r="I31" s="178"/>
      <c r="J31" s="178"/>
      <c r="K31" s="79"/>
      <c r="L31" s="80"/>
      <c r="M31" s="76"/>
      <c r="N31" s="81"/>
      <c r="O31" s="82"/>
      <c r="P31" s="86"/>
      <c r="R31" s="2"/>
      <c r="S31" s="2"/>
      <c r="T31" s="2"/>
      <c r="U31" s="2"/>
      <c r="V31" s="2"/>
      <c r="W31" s="2"/>
      <c r="X31" s="2"/>
    </row>
    <row r="32" spans="1:24" ht="18.75" customHeight="1" x14ac:dyDescent="0.15">
      <c r="R32" s="2"/>
      <c r="S32" s="2"/>
      <c r="T32" s="2"/>
      <c r="U32" s="2"/>
      <c r="V32" s="2"/>
      <c r="W32" s="2"/>
      <c r="X32" s="2"/>
    </row>
    <row r="33" spans="18:24" ht="18.75" customHeight="1" x14ac:dyDescent="0.15">
      <c r="R33" s="2"/>
      <c r="S33" s="2"/>
      <c r="T33" s="2"/>
      <c r="U33" s="2"/>
      <c r="V33" s="2"/>
      <c r="W33" s="2"/>
      <c r="X33" s="2"/>
    </row>
    <row r="34" spans="18:24" ht="18.75" customHeight="1" x14ac:dyDescent="0.15">
      <c r="R34" s="2"/>
      <c r="S34" s="2"/>
      <c r="T34" s="2"/>
      <c r="U34" s="2"/>
      <c r="V34" s="2"/>
      <c r="W34" s="2"/>
      <c r="X34" s="2"/>
    </row>
    <row r="35" spans="18:24" ht="18.75" customHeight="1" x14ac:dyDescent="0.15">
      <c r="R35" s="2"/>
      <c r="S35" s="2"/>
      <c r="T35" s="2"/>
      <c r="U35" s="2"/>
      <c r="V35" s="2"/>
      <c r="W35" s="2"/>
      <c r="X35" s="2"/>
    </row>
    <row r="36" spans="18:24" ht="18.75" customHeight="1" x14ac:dyDescent="0.15">
      <c r="S36" s="145"/>
      <c r="T36" s="145"/>
      <c r="U36" s="145"/>
      <c r="V36" s="146"/>
      <c r="W36" s="146"/>
      <c r="X36" s="146"/>
    </row>
    <row r="37" spans="18:24" ht="18.75" customHeight="1" x14ac:dyDescent="0.15">
      <c r="S37" s="145"/>
      <c r="T37" s="145"/>
      <c r="U37" s="145"/>
      <c r="V37" s="146"/>
      <c r="W37" s="146"/>
      <c r="X37" s="146"/>
    </row>
    <row r="38" spans="18:24" ht="18.75" customHeight="1" x14ac:dyDescent="0.15">
      <c r="S38" s="145"/>
      <c r="T38" s="145"/>
      <c r="U38" s="145"/>
      <c r="V38" s="146"/>
      <c r="W38" s="146"/>
      <c r="X38" s="146"/>
    </row>
    <row r="39" spans="18:24" ht="18.75" customHeight="1" x14ac:dyDescent="0.15">
      <c r="S39" s="145"/>
      <c r="T39" s="145"/>
      <c r="U39" s="145"/>
      <c r="V39" s="146"/>
      <c r="W39" s="146"/>
      <c r="X39" s="146"/>
    </row>
    <row r="40" spans="18:24" ht="18.75" customHeight="1" x14ac:dyDescent="0.15">
      <c r="S40" s="145"/>
      <c r="T40" s="145"/>
      <c r="U40" s="145"/>
      <c r="V40" s="146"/>
      <c r="W40" s="146"/>
      <c r="X40" s="146"/>
    </row>
  </sheetData>
  <mergeCells count="16">
    <mergeCell ref="A1:B1"/>
    <mergeCell ref="C1:K1"/>
    <mergeCell ref="K2:M2"/>
    <mergeCell ref="R5:V5"/>
    <mergeCell ref="O6:P6"/>
    <mergeCell ref="R6:T7"/>
    <mergeCell ref="A7:E7"/>
    <mergeCell ref="O7:P7"/>
    <mergeCell ref="A9:A31"/>
    <mergeCell ref="I28:J31"/>
    <mergeCell ref="R9:R28"/>
    <mergeCell ref="I8:J8"/>
    <mergeCell ref="K8:L8"/>
    <mergeCell ref="I9:J11"/>
    <mergeCell ref="I12:J20"/>
    <mergeCell ref="I21:J27"/>
  </mergeCells>
  <phoneticPr fontId="3"/>
  <printOptions horizontalCentered="1" verticalCentered="1"/>
  <pageMargins left="0.39370078740157483" right="0.39370078740157483" top="0.39370078740157483" bottom="0.39370078740157483" header="0" footer="0"/>
  <pageSetup paperSize="12" scale="5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X86"/>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208</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7"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47" t="s">
        <v>253</v>
      </c>
      <c r="T10" s="147" t="s">
        <v>131</v>
      </c>
      <c r="U10" s="147"/>
      <c r="V10" s="148">
        <v>20</v>
      </c>
      <c r="W10" s="148">
        <v>10</v>
      </c>
      <c r="X10" s="149">
        <v>5</v>
      </c>
    </row>
    <row r="11" spans="1:24" ht="18.75" customHeight="1" x14ac:dyDescent="0.15">
      <c r="A11" s="170"/>
      <c r="B11" s="56"/>
      <c r="C11" s="56"/>
      <c r="D11" s="57"/>
      <c r="E11" s="58"/>
      <c r="F11" s="58"/>
      <c r="G11" s="59"/>
      <c r="H11" s="59"/>
      <c r="I11" s="185"/>
      <c r="J11" s="185"/>
      <c r="K11" s="60"/>
      <c r="L11" s="61"/>
      <c r="M11" s="57"/>
      <c r="N11" s="62"/>
      <c r="O11" s="63"/>
      <c r="P11" s="85"/>
      <c r="R11" s="204"/>
      <c r="S11" s="136" t="s">
        <v>254</v>
      </c>
      <c r="T11" s="161" t="s">
        <v>108</v>
      </c>
      <c r="U11" s="124"/>
      <c r="V11" s="125">
        <v>20</v>
      </c>
      <c r="W11" s="125">
        <v>15</v>
      </c>
      <c r="X11" s="126">
        <v>15</v>
      </c>
    </row>
    <row r="12" spans="1:24" ht="18.75" customHeight="1" x14ac:dyDescent="0.15">
      <c r="A12" s="170"/>
      <c r="B12" s="47" t="s">
        <v>174</v>
      </c>
      <c r="C12" s="47" t="s">
        <v>131</v>
      </c>
      <c r="D12" s="48">
        <v>1</v>
      </c>
      <c r="E12" s="49" t="s">
        <v>84</v>
      </c>
      <c r="F12" s="49">
        <f>ROUNDUP(D12*0.75,2)</f>
        <v>0.75</v>
      </c>
      <c r="G12" s="50">
        <f>ROUNDUP((K4*D12)+(K5*D12*0.75)+(K6*(D12*2)),0)</f>
        <v>0</v>
      </c>
      <c r="H12" s="50">
        <f>G12</f>
        <v>0</v>
      </c>
      <c r="I12" s="175" t="s">
        <v>175</v>
      </c>
      <c r="J12" s="176"/>
      <c r="K12" s="51" t="s">
        <v>56</v>
      </c>
      <c r="L12" s="52">
        <f>ROUNDUP((K4*M12)+(K5*M12*0.75)+(K6*(M12*2)),2)</f>
        <v>0</v>
      </c>
      <c r="M12" s="48">
        <v>3</v>
      </c>
      <c r="N12" s="53">
        <f t="shared" ref="N12:N20" si="0">ROUNDUP(M12*0.75,2)</f>
        <v>2.25</v>
      </c>
      <c r="O12" s="54" t="s">
        <v>46</v>
      </c>
      <c r="P12" s="84" t="s">
        <v>60</v>
      </c>
      <c r="R12" s="204"/>
      <c r="S12" s="136"/>
      <c r="T12" s="161" t="s">
        <v>66</v>
      </c>
      <c r="U12" s="124"/>
      <c r="V12" s="125">
        <v>5</v>
      </c>
      <c r="W12" s="125">
        <v>5</v>
      </c>
      <c r="X12" s="126">
        <v>5</v>
      </c>
    </row>
    <row r="13" spans="1:24" ht="18.75" customHeight="1" x14ac:dyDescent="0.15">
      <c r="A13" s="170"/>
      <c r="B13" s="47"/>
      <c r="C13" s="47" t="s">
        <v>85</v>
      </c>
      <c r="D13" s="48">
        <v>0.5</v>
      </c>
      <c r="E13" s="49" t="s">
        <v>47</v>
      </c>
      <c r="F13" s="49">
        <f>ROUNDUP(D13*0.75,2)</f>
        <v>0.38</v>
      </c>
      <c r="G13" s="50">
        <f>ROUNDUP((K4*D13)+(K5*D13*0.75)+(K6*(D13*2)),0)</f>
        <v>0</v>
      </c>
      <c r="H13" s="50">
        <f>G13+(G13*20/100)</f>
        <v>0</v>
      </c>
      <c r="I13" s="177"/>
      <c r="J13" s="177"/>
      <c r="K13" s="51" t="s">
        <v>71</v>
      </c>
      <c r="L13" s="52">
        <f>ROUNDUP((K4*M13)+(K5*M13*0.75)+(K6*(M13*2)),2)</f>
        <v>0</v>
      </c>
      <c r="M13" s="48">
        <v>2</v>
      </c>
      <c r="N13" s="53">
        <f t="shared" si="0"/>
        <v>1.5</v>
      </c>
      <c r="O13" s="54"/>
      <c r="P13" s="84" t="s">
        <v>60</v>
      </c>
      <c r="R13" s="204"/>
      <c r="S13" s="136"/>
      <c r="T13" s="161"/>
      <c r="U13" s="124" t="s">
        <v>231</v>
      </c>
      <c r="V13" s="125" t="s">
        <v>58</v>
      </c>
      <c r="W13" s="125" t="s">
        <v>58</v>
      </c>
      <c r="X13" s="126"/>
    </row>
    <row r="14" spans="1:24" ht="18.75" customHeight="1" x14ac:dyDescent="0.15">
      <c r="A14" s="170"/>
      <c r="B14" s="47"/>
      <c r="C14" s="47" t="s">
        <v>108</v>
      </c>
      <c r="D14" s="48">
        <v>20</v>
      </c>
      <c r="E14" s="49" t="s">
        <v>47</v>
      </c>
      <c r="F14" s="49">
        <f>ROUNDUP(D14*0.75,2)</f>
        <v>15</v>
      </c>
      <c r="G14" s="50">
        <f>ROUNDUP((K4*D14)+(K5*D14*0.75)+(K6*(D14*2)),0)</f>
        <v>0</v>
      </c>
      <c r="H14" s="50">
        <f>G14+(G14*10/100)</f>
        <v>0</v>
      </c>
      <c r="I14" s="177"/>
      <c r="J14" s="177"/>
      <c r="K14" s="51" t="s">
        <v>86</v>
      </c>
      <c r="L14" s="52">
        <f>ROUNDUP((K4*M14)+(K5*M14*0.75)+(K6*(M14*2)),2)</f>
        <v>0</v>
      </c>
      <c r="M14" s="48">
        <v>1</v>
      </c>
      <c r="N14" s="53">
        <f t="shared" si="0"/>
        <v>0.75</v>
      </c>
      <c r="O14" s="54"/>
      <c r="P14" s="84"/>
      <c r="R14" s="204"/>
      <c r="S14" s="136"/>
      <c r="T14" s="129"/>
      <c r="U14" s="124" t="s">
        <v>232</v>
      </c>
      <c r="V14" s="125" t="s">
        <v>42</v>
      </c>
      <c r="W14" s="125" t="s">
        <v>42</v>
      </c>
      <c r="X14" s="126"/>
    </row>
    <row r="15" spans="1:24" ht="18.75" customHeight="1" x14ac:dyDescent="0.15">
      <c r="A15" s="170"/>
      <c r="B15" s="47"/>
      <c r="C15" s="47" t="s">
        <v>66</v>
      </c>
      <c r="D15" s="48">
        <v>5</v>
      </c>
      <c r="E15" s="49" t="s">
        <v>47</v>
      </c>
      <c r="F15" s="49">
        <f>ROUNDUP(D15*0.75,2)</f>
        <v>3.75</v>
      </c>
      <c r="G15" s="50">
        <f>ROUNDUP((K4*D15)+(K5*D15*0.75)+(K6*(D15*2)),0)</f>
        <v>0</v>
      </c>
      <c r="H15" s="50">
        <f>G15+(G15*3/100)</f>
        <v>0</v>
      </c>
      <c r="I15" s="177"/>
      <c r="J15" s="177"/>
      <c r="K15" s="51" t="s">
        <v>43</v>
      </c>
      <c r="L15" s="52">
        <f>ROUNDUP((K4*M15)+(K5*M15*0.75)+(K6*(M15*2)),2)</f>
        <v>0</v>
      </c>
      <c r="M15" s="48">
        <v>1</v>
      </c>
      <c r="N15" s="53">
        <f t="shared" si="0"/>
        <v>0.75</v>
      </c>
      <c r="O15" s="54"/>
      <c r="P15" s="84"/>
      <c r="R15" s="204"/>
      <c r="S15" s="136"/>
      <c r="T15" s="129"/>
      <c r="U15" s="124" t="s">
        <v>233</v>
      </c>
      <c r="V15" s="125" t="s">
        <v>42</v>
      </c>
      <c r="W15" s="125" t="s">
        <v>42</v>
      </c>
      <c r="X15" s="126"/>
    </row>
    <row r="16" spans="1:24" ht="18.75" customHeight="1" x14ac:dyDescent="0.15">
      <c r="A16" s="170"/>
      <c r="B16" s="47"/>
      <c r="C16" s="47"/>
      <c r="D16" s="48"/>
      <c r="E16" s="49"/>
      <c r="F16" s="49"/>
      <c r="G16" s="50"/>
      <c r="H16" s="50"/>
      <c r="I16" s="177"/>
      <c r="J16" s="177"/>
      <c r="K16" s="51" t="s">
        <v>53</v>
      </c>
      <c r="L16" s="52">
        <f>ROUNDUP((K4*M16)+(K5*M16*0.75)+(K6*(M16*2)),2)</f>
        <v>0</v>
      </c>
      <c r="M16" s="48">
        <v>0.1</v>
      </c>
      <c r="N16" s="53">
        <f t="shared" si="0"/>
        <v>0.08</v>
      </c>
      <c r="O16" s="54"/>
      <c r="P16" s="84"/>
      <c r="R16" s="204"/>
      <c r="S16" s="136"/>
      <c r="T16" s="134"/>
      <c r="U16" s="134"/>
      <c r="V16" s="135"/>
      <c r="W16" s="135"/>
      <c r="X16" s="128"/>
    </row>
    <row r="17" spans="1:24" ht="18.75" customHeight="1" x14ac:dyDescent="0.15">
      <c r="A17" s="170"/>
      <c r="B17" s="47"/>
      <c r="C17" s="47"/>
      <c r="D17" s="48"/>
      <c r="E17" s="49"/>
      <c r="F17" s="49"/>
      <c r="G17" s="50"/>
      <c r="H17" s="50"/>
      <c r="I17" s="177"/>
      <c r="J17" s="177"/>
      <c r="K17" s="51" t="s">
        <v>140</v>
      </c>
      <c r="L17" s="52">
        <f>ROUNDUP((K4*M17)+(K5*M17*0.75)+(K6*(M17*2)),2)</f>
        <v>0</v>
      </c>
      <c r="M17" s="48">
        <v>1</v>
      </c>
      <c r="N17" s="53">
        <f t="shared" si="0"/>
        <v>0.75</v>
      </c>
      <c r="O17" s="54"/>
      <c r="P17" s="84"/>
      <c r="R17" s="204"/>
      <c r="S17" s="136"/>
      <c r="T17" s="134"/>
      <c r="U17" s="134"/>
      <c r="V17" s="135"/>
      <c r="W17" s="135"/>
      <c r="X17" s="128"/>
    </row>
    <row r="18" spans="1:24" ht="18.75" customHeight="1" x14ac:dyDescent="0.15">
      <c r="A18" s="170"/>
      <c r="B18" s="47"/>
      <c r="C18" s="47"/>
      <c r="D18" s="48"/>
      <c r="E18" s="49"/>
      <c r="F18" s="49"/>
      <c r="G18" s="50"/>
      <c r="H18" s="50"/>
      <c r="I18" s="177"/>
      <c r="J18" s="177"/>
      <c r="K18" s="51" t="s">
        <v>52</v>
      </c>
      <c r="L18" s="52">
        <f>ROUNDUP((K4*M18)+(K5*M18*0.75)+(K6*(M18*2)),2)</f>
        <v>0</v>
      </c>
      <c r="M18" s="48">
        <v>0.5</v>
      </c>
      <c r="N18" s="53">
        <f t="shared" si="0"/>
        <v>0.38</v>
      </c>
      <c r="O18" s="54"/>
      <c r="P18" s="84"/>
      <c r="R18" s="204"/>
      <c r="S18" s="136"/>
      <c r="T18" s="134"/>
      <c r="U18" s="134"/>
      <c r="V18" s="135"/>
      <c r="W18" s="135"/>
      <c r="X18" s="128"/>
    </row>
    <row r="19" spans="1:24" ht="18.75" customHeight="1" x14ac:dyDescent="0.15">
      <c r="A19" s="170"/>
      <c r="B19" s="47"/>
      <c r="C19" s="47"/>
      <c r="D19" s="48"/>
      <c r="E19" s="49"/>
      <c r="F19" s="49"/>
      <c r="G19" s="50"/>
      <c r="H19" s="50"/>
      <c r="I19" s="177"/>
      <c r="J19" s="177"/>
      <c r="K19" s="51" t="s">
        <v>71</v>
      </c>
      <c r="L19" s="52">
        <f>ROUNDUP((K4*M19)+(K5*M19*0.75)+(K6*(M19*2)),2)</f>
        <v>0</v>
      </c>
      <c r="M19" s="48">
        <v>0.2</v>
      </c>
      <c r="N19" s="53">
        <f t="shared" si="0"/>
        <v>0.15</v>
      </c>
      <c r="O19" s="54"/>
      <c r="P19" s="84" t="s">
        <v>60</v>
      </c>
      <c r="R19" s="204"/>
      <c r="S19" s="137"/>
      <c r="T19" s="138"/>
      <c r="U19" s="138"/>
      <c r="V19" s="139"/>
      <c r="W19" s="139"/>
      <c r="X19" s="140"/>
    </row>
    <row r="20" spans="1:24" ht="18.75" customHeight="1" x14ac:dyDescent="0.15">
      <c r="A20" s="170"/>
      <c r="B20" s="47"/>
      <c r="C20" s="47"/>
      <c r="D20" s="48"/>
      <c r="E20" s="49"/>
      <c r="F20" s="49"/>
      <c r="G20" s="50"/>
      <c r="H20" s="50"/>
      <c r="I20" s="177"/>
      <c r="J20" s="177"/>
      <c r="K20" s="51" t="s">
        <v>70</v>
      </c>
      <c r="L20" s="52">
        <f>ROUNDUP((K4*M20)+(K5*M20*0.75)+(K6*(M20*2)),2)</f>
        <v>0</v>
      </c>
      <c r="M20" s="48">
        <v>1</v>
      </c>
      <c r="N20" s="53">
        <f t="shared" si="0"/>
        <v>0.75</v>
      </c>
      <c r="O20" s="54"/>
      <c r="P20" s="84"/>
      <c r="R20" s="204"/>
      <c r="S20" s="147" t="s">
        <v>255</v>
      </c>
      <c r="T20" s="147" t="s">
        <v>94</v>
      </c>
      <c r="U20" s="147"/>
      <c r="V20" s="148">
        <v>25</v>
      </c>
      <c r="W20" s="148">
        <v>15</v>
      </c>
      <c r="X20" s="149">
        <v>10</v>
      </c>
    </row>
    <row r="21" spans="1:24" ht="18.75" customHeight="1" x14ac:dyDescent="0.15">
      <c r="A21" s="170"/>
      <c r="B21" s="47"/>
      <c r="C21" s="47"/>
      <c r="D21" s="48"/>
      <c r="E21" s="49"/>
      <c r="F21" s="49"/>
      <c r="G21" s="50"/>
      <c r="H21" s="50"/>
      <c r="I21" s="177"/>
      <c r="J21" s="177"/>
      <c r="K21" s="51"/>
      <c r="L21" s="52"/>
      <c r="M21" s="48"/>
      <c r="N21" s="53"/>
      <c r="O21" s="54"/>
      <c r="P21" s="84"/>
      <c r="R21" s="204"/>
      <c r="S21" s="134"/>
      <c r="T21" s="134"/>
      <c r="U21" s="134"/>
      <c r="V21" s="135"/>
      <c r="W21" s="135"/>
      <c r="X21" s="128"/>
    </row>
    <row r="22" spans="1:24" ht="18.75" customHeight="1" x14ac:dyDescent="0.15">
      <c r="A22" s="170"/>
      <c r="B22" s="56"/>
      <c r="C22" s="56"/>
      <c r="D22" s="57"/>
      <c r="E22" s="58"/>
      <c r="F22" s="58"/>
      <c r="G22" s="59"/>
      <c r="H22" s="59"/>
      <c r="I22" s="185"/>
      <c r="J22" s="185"/>
      <c r="K22" s="60"/>
      <c r="L22" s="61"/>
      <c r="M22" s="57"/>
      <c r="N22" s="62"/>
      <c r="O22" s="63"/>
      <c r="P22" s="85"/>
      <c r="R22" s="204"/>
      <c r="S22" s="134"/>
      <c r="T22" s="134"/>
      <c r="U22" s="134"/>
      <c r="V22" s="135"/>
      <c r="W22" s="135"/>
      <c r="X22" s="128"/>
    </row>
    <row r="23" spans="1:24" ht="18.75" customHeight="1" x14ac:dyDescent="0.15">
      <c r="A23" s="170"/>
      <c r="B23" s="47" t="s">
        <v>176</v>
      </c>
      <c r="C23" s="47" t="s">
        <v>177</v>
      </c>
      <c r="D23" s="55">
        <v>0.16666666666666666</v>
      </c>
      <c r="E23" s="49" t="s">
        <v>152</v>
      </c>
      <c r="F23" s="49">
        <f>ROUNDUP(D23*0.75,2)</f>
        <v>0.13</v>
      </c>
      <c r="G23" s="50">
        <f>ROUNDUP((K4*D23)+(K5*D23*0.75)+(K6*(D23*2)),0)</f>
        <v>0</v>
      </c>
      <c r="H23" s="50">
        <f>G23</f>
        <v>0</v>
      </c>
      <c r="I23" s="175" t="s">
        <v>218</v>
      </c>
      <c r="J23" s="176"/>
      <c r="K23" s="51" t="s">
        <v>70</v>
      </c>
      <c r="L23" s="52">
        <f>ROUNDUP((K4*M23)+(K5*M23*0.75)+(K6*(M23*2)),2)</f>
        <v>0</v>
      </c>
      <c r="M23" s="48">
        <v>30</v>
      </c>
      <c r="N23" s="53">
        <f>ROUNDUP(M23*0.75,2)</f>
        <v>22.5</v>
      </c>
      <c r="O23" s="54" t="s">
        <v>46</v>
      </c>
      <c r="P23" s="84"/>
      <c r="R23" s="204"/>
      <c r="S23" s="138"/>
      <c r="T23" s="138"/>
      <c r="U23" s="138"/>
      <c r="V23" s="139"/>
      <c r="W23" s="139"/>
      <c r="X23" s="140"/>
    </row>
    <row r="24" spans="1:24" ht="18.75" customHeight="1" x14ac:dyDescent="0.15">
      <c r="A24" s="170"/>
      <c r="B24" s="47"/>
      <c r="C24" s="47" t="s">
        <v>94</v>
      </c>
      <c r="D24" s="48">
        <v>30</v>
      </c>
      <c r="E24" s="49" t="s">
        <v>47</v>
      </c>
      <c r="F24" s="49">
        <f>ROUNDUP(D24*0.75,2)</f>
        <v>22.5</v>
      </c>
      <c r="G24" s="50">
        <f>ROUNDUP((K4*D24)+(K5*D24*0.75)+(K6*(D24*2)),0)</f>
        <v>0</v>
      </c>
      <c r="H24" s="50">
        <f>G24+(G24*10/100)</f>
        <v>0</v>
      </c>
      <c r="I24" s="177"/>
      <c r="J24" s="177"/>
      <c r="K24" s="51" t="s">
        <v>86</v>
      </c>
      <c r="L24" s="52">
        <f>ROUNDUP((K4*M24)+(K5*M24*0.75)+(K6*(M24*2)),2)</f>
        <v>0</v>
      </c>
      <c r="M24" s="48">
        <v>1</v>
      </c>
      <c r="N24" s="53">
        <f>ROUNDUP(M24*0.75,2)</f>
        <v>0.75</v>
      </c>
      <c r="O24" s="54"/>
      <c r="P24" s="84"/>
      <c r="R24" s="204"/>
      <c r="S24" s="136" t="s">
        <v>265</v>
      </c>
      <c r="T24" s="134" t="s">
        <v>83</v>
      </c>
      <c r="U24" s="134"/>
      <c r="V24" s="135" t="s">
        <v>42</v>
      </c>
      <c r="W24" s="135" t="s">
        <v>42</v>
      </c>
      <c r="X24" s="128"/>
    </row>
    <row r="25" spans="1:24" ht="18.75" customHeight="1" x14ac:dyDescent="0.15">
      <c r="A25" s="170"/>
      <c r="B25" s="47"/>
      <c r="C25" s="47" t="s">
        <v>119</v>
      </c>
      <c r="D25" s="48">
        <v>5</v>
      </c>
      <c r="E25" s="49" t="s">
        <v>47</v>
      </c>
      <c r="F25" s="49">
        <f>ROUNDUP(D25*0.75,2)</f>
        <v>3.75</v>
      </c>
      <c r="G25" s="50">
        <f>ROUNDUP((K4*D25)+(K5*D25*0.75)+(K6*(D25*2)),0)</f>
        <v>0</v>
      </c>
      <c r="H25" s="50">
        <f>G25</f>
        <v>0</v>
      </c>
      <c r="I25" s="177"/>
      <c r="J25" s="177"/>
      <c r="K25" s="51" t="s">
        <v>52</v>
      </c>
      <c r="L25" s="52">
        <f>ROUNDUP((K4*M25)+(K5*M25*0.75)+(K6*(M25*2)),2)</f>
        <v>0</v>
      </c>
      <c r="M25" s="48">
        <v>1.5</v>
      </c>
      <c r="N25" s="53">
        <f>ROUNDUP(M25*0.75,2)</f>
        <v>1.1300000000000001</v>
      </c>
      <c r="O25" s="54" t="s">
        <v>46</v>
      </c>
      <c r="P25" s="84"/>
      <c r="R25" s="204"/>
      <c r="S25" s="136"/>
      <c r="T25" s="134"/>
      <c r="U25" s="134" t="s">
        <v>67</v>
      </c>
      <c r="V25" s="135" t="s">
        <v>58</v>
      </c>
      <c r="W25" s="135" t="s">
        <v>58</v>
      </c>
      <c r="X25" s="128"/>
    </row>
    <row r="26" spans="1:24" ht="18.75" customHeight="1" x14ac:dyDescent="0.15">
      <c r="A26" s="170"/>
      <c r="B26" s="47"/>
      <c r="C26" s="47"/>
      <c r="D26" s="48"/>
      <c r="E26" s="49"/>
      <c r="F26" s="49"/>
      <c r="G26" s="50"/>
      <c r="H26" s="50"/>
      <c r="I26" s="177"/>
      <c r="J26" s="177"/>
      <c r="K26" s="51" t="s">
        <v>71</v>
      </c>
      <c r="L26" s="52">
        <f>ROUNDUP((K4*M26)+(K5*M26*0.75)+(K6*(M26*2)),2)</f>
        <v>0</v>
      </c>
      <c r="M26" s="48">
        <v>1.5</v>
      </c>
      <c r="N26" s="53">
        <f>ROUNDUP(M26*0.75,2)</f>
        <v>1.1300000000000001</v>
      </c>
      <c r="O26" s="54"/>
      <c r="P26" s="84" t="s">
        <v>60</v>
      </c>
      <c r="R26" s="204"/>
      <c r="S26" s="136"/>
      <c r="T26" s="134"/>
      <c r="U26" s="134" t="s">
        <v>266</v>
      </c>
      <c r="V26" s="135" t="s">
        <v>42</v>
      </c>
      <c r="W26" s="135" t="s">
        <v>42</v>
      </c>
      <c r="X26" s="128"/>
    </row>
    <row r="27" spans="1:24" ht="18.75" customHeight="1" x14ac:dyDescent="0.15">
      <c r="A27" s="170"/>
      <c r="B27" s="47"/>
      <c r="C27" s="47"/>
      <c r="D27" s="48"/>
      <c r="E27" s="49"/>
      <c r="F27" s="49"/>
      <c r="G27" s="50"/>
      <c r="H27" s="50"/>
      <c r="I27" s="177"/>
      <c r="J27" s="177"/>
      <c r="K27" s="51"/>
      <c r="L27" s="52"/>
      <c r="M27" s="48"/>
      <c r="N27" s="53"/>
      <c r="O27" s="54"/>
      <c r="P27" s="84"/>
      <c r="R27" s="204"/>
      <c r="S27" s="137"/>
      <c r="T27" s="138"/>
      <c r="U27" s="138"/>
      <c r="V27" s="139"/>
      <c r="W27" s="139"/>
      <c r="X27" s="140"/>
    </row>
    <row r="28" spans="1:24" ht="18.75" customHeight="1" thickBot="1" x14ac:dyDescent="0.2">
      <c r="A28" s="170"/>
      <c r="B28" s="56"/>
      <c r="C28" s="56"/>
      <c r="D28" s="57"/>
      <c r="E28" s="58"/>
      <c r="F28" s="58"/>
      <c r="G28" s="59"/>
      <c r="H28" s="59"/>
      <c r="I28" s="185"/>
      <c r="J28" s="185"/>
      <c r="K28" s="60"/>
      <c r="L28" s="61"/>
      <c r="M28" s="57"/>
      <c r="N28" s="62"/>
      <c r="O28" s="63"/>
      <c r="P28" s="85"/>
      <c r="R28" s="205"/>
      <c r="S28" s="141" t="s">
        <v>132</v>
      </c>
      <c r="T28" s="142" t="s">
        <v>133</v>
      </c>
      <c r="U28" s="142"/>
      <c r="V28" s="143">
        <v>0</v>
      </c>
      <c r="W28" s="143">
        <v>0</v>
      </c>
      <c r="X28" s="144">
        <v>0</v>
      </c>
    </row>
    <row r="29" spans="1:24" ht="18.75" customHeight="1" x14ac:dyDescent="0.15">
      <c r="A29" s="170"/>
      <c r="B29" s="47" t="s">
        <v>124</v>
      </c>
      <c r="C29" s="47" t="s">
        <v>83</v>
      </c>
      <c r="D29" s="48">
        <v>0.5</v>
      </c>
      <c r="E29" s="49" t="s">
        <v>47</v>
      </c>
      <c r="F29" s="49">
        <f>ROUNDUP(D29*0.75,2)</f>
        <v>0.38</v>
      </c>
      <c r="G29" s="50">
        <f>ROUNDUP((K4*D29)+(K5*D29*0.75)+(K6*(D29*2)),0)</f>
        <v>0</v>
      </c>
      <c r="H29" s="50">
        <f>G29</f>
        <v>0</v>
      </c>
      <c r="I29" s="175" t="s">
        <v>93</v>
      </c>
      <c r="J29" s="176"/>
      <c r="K29" s="51" t="s">
        <v>70</v>
      </c>
      <c r="L29" s="52">
        <f>ROUNDUP((K4*M29)+(K5*M29*0.75)+(K6*(M29*2)),2)</f>
        <v>0</v>
      </c>
      <c r="M29" s="48">
        <v>100</v>
      </c>
      <c r="N29" s="53">
        <f>ROUNDUP(M29*0.75,2)</f>
        <v>75</v>
      </c>
      <c r="O29" s="54" t="s">
        <v>46</v>
      </c>
      <c r="P29" s="84"/>
      <c r="R29" s="2"/>
      <c r="S29" s="2"/>
      <c r="T29" s="2"/>
      <c r="U29" s="2"/>
      <c r="V29" s="2"/>
      <c r="W29" s="2"/>
      <c r="X29" s="2"/>
    </row>
    <row r="30" spans="1:24" ht="18.75" customHeight="1" x14ac:dyDescent="0.15">
      <c r="A30" s="170"/>
      <c r="B30" s="47"/>
      <c r="C30" s="47" t="s">
        <v>127</v>
      </c>
      <c r="D30" s="48">
        <v>3</v>
      </c>
      <c r="E30" s="49" t="s">
        <v>47</v>
      </c>
      <c r="F30" s="49">
        <f>ROUNDUP(D30*0.75,2)</f>
        <v>2.25</v>
      </c>
      <c r="G30" s="50">
        <f>ROUNDUP((K4*D30)+(K5*D30*0.75)+(K6*(D30*2)),0)</f>
        <v>0</v>
      </c>
      <c r="H30" s="50">
        <f>G30+(G30*40/100)</f>
        <v>0</v>
      </c>
      <c r="I30" s="177"/>
      <c r="J30" s="177"/>
      <c r="K30" s="51" t="s">
        <v>53</v>
      </c>
      <c r="L30" s="52">
        <f>ROUNDUP((K4*M30)+(K5*M30*0.75)+(K6*(M30*2)),2)</f>
        <v>0</v>
      </c>
      <c r="M30" s="48">
        <v>0.1</v>
      </c>
      <c r="N30" s="53">
        <f>ROUNDUP(M30*0.75,2)</f>
        <v>0.08</v>
      </c>
      <c r="O30" s="54"/>
      <c r="P30" s="84"/>
      <c r="R30" s="2"/>
      <c r="S30" s="2"/>
      <c r="T30" s="2"/>
      <c r="U30" s="2"/>
      <c r="V30" s="2"/>
      <c r="W30" s="2"/>
      <c r="X30" s="2"/>
    </row>
    <row r="31" spans="1:24" ht="18.75" customHeight="1" x14ac:dyDescent="0.15">
      <c r="A31" s="170"/>
      <c r="B31" s="47"/>
      <c r="C31" s="47"/>
      <c r="D31" s="48"/>
      <c r="E31" s="49"/>
      <c r="F31" s="49"/>
      <c r="G31" s="50"/>
      <c r="H31" s="50"/>
      <c r="I31" s="177"/>
      <c r="J31" s="177"/>
      <c r="K31" s="51" t="s">
        <v>71</v>
      </c>
      <c r="L31" s="52">
        <f>ROUNDUP((K4*M31)+(K5*M31*0.75)+(K6*(M31*2)),2)</f>
        <v>0</v>
      </c>
      <c r="M31" s="48">
        <v>0.5</v>
      </c>
      <c r="N31" s="53">
        <f>ROUNDUP(M31*0.75,2)</f>
        <v>0.38</v>
      </c>
      <c r="O31" s="54"/>
      <c r="P31" s="84" t="s">
        <v>60</v>
      </c>
      <c r="R31" s="2"/>
      <c r="S31" s="2"/>
      <c r="T31" s="2"/>
      <c r="U31" s="2"/>
      <c r="V31" s="2"/>
      <c r="W31" s="2"/>
      <c r="X31" s="2"/>
    </row>
    <row r="32" spans="1:24" ht="18.75" customHeight="1" x14ac:dyDescent="0.15">
      <c r="A32" s="170"/>
      <c r="B32" s="47"/>
      <c r="C32" s="47"/>
      <c r="D32" s="48"/>
      <c r="E32" s="49"/>
      <c r="F32" s="49"/>
      <c r="G32" s="50"/>
      <c r="H32" s="50"/>
      <c r="I32" s="177"/>
      <c r="J32" s="177"/>
      <c r="K32" s="51"/>
      <c r="L32" s="52"/>
      <c r="M32" s="48"/>
      <c r="N32" s="53"/>
      <c r="O32" s="54"/>
      <c r="P32" s="84"/>
      <c r="R32" s="2"/>
      <c r="S32" s="2"/>
      <c r="T32" s="2"/>
      <c r="U32" s="2"/>
      <c r="V32" s="2"/>
      <c r="W32" s="2"/>
      <c r="X32" s="2"/>
    </row>
    <row r="33" spans="1:24" ht="18.75" customHeight="1" x14ac:dyDescent="0.15">
      <c r="A33" s="170"/>
      <c r="B33" s="56"/>
      <c r="C33" s="56"/>
      <c r="D33" s="57"/>
      <c r="E33" s="58"/>
      <c r="F33" s="58"/>
      <c r="G33" s="59"/>
      <c r="H33" s="59"/>
      <c r="I33" s="185"/>
      <c r="J33" s="185"/>
      <c r="K33" s="60"/>
      <c r="L33" s="61"/>
      <c r="M33" s="57"/>
      <c r="N33" s="62"/>
      <c r="O33" s="63"/>
      <c r="P33" s="85"/>
      <c r="R33" s="2"/>
      <c r="S33" s="2"/>
      <c r="T33" s="2"/>
      <c r="U33" s="2"/>
      <c r="V33" s="2"/>
      <c r="W33" s="2"/>
      <c r="X33" s="2"/>
    </row>
    <row r="34" spans="1:24" ht="18.75" customHeight="1" x14ac:dyDescent="0.15">
      <c r="A34" s="170"/>
      <c r="B34" s="47" t="s">
        <v>132</v>
      </c>
      <c r="C34" s="47" t="s">
        <v>133</v>
      </c>
      <c r="D34" s="55">
        <v>0.16666666666666666</v>
      </c>
      <c r="E34" s="49" t="s">
        <v>51</v>
      </c>
      <c r="F34" s="49">
        <f>ROUNDUP(D34*0.75,2)</f>
        <v>0.13</v>
      </c>
      <c r="G34" s="50">
        <f>ROUNDUP((K4*D34)+(K5*D34*0.75)+(K6*(D34*2)),0)</f>
        <v>0</v>
      </c>
      <c r="H34" s="50">
        <f>G34</f>
        <v>0</v>
      </c>
      <c r="I34" s="175" t="s">
        <v>73</v>
      </c>
      <c r="J34" s="176"/>
      <c r="K34" s="51"/>
      <c r="L34" s="52"/>
      <c r="M34" s="48"/>
      <c r="N34" s="53"/>
      <c r="O34" s="54"/>
      <c r="P34" s="84"/>
      <c r="R34" s="2"/>
      <c r="S34" s="2"/>
      <c r="T34" s="2"/>
      <c r="U34" s="2"/>
      <c r="V34" s="2"/>
      <c r="W34" s="2"/>
      <c r="X34" s="2"/>
    </row>
    <row r="35" spans="1:24" ht="18.75" customHeight="1" x14ac:dyDescent="0.15">
      <c r="A35" s="170"/>
      <c r="B35" s="47"/>
      <c r="C35" s="47"/>
      <c r="D35" s="48"/>
      <c r="E35" s="49"/>
      <c r="F35" s="49"/>
      <c r="G35" s="50"/>
      <c r="H35" s="50"/>
      <c r="I35" s="177"/>
      <c r="J35" s="177"/>
      <c r="K35" s="51"/>
      <c r="L35" s="52"/>
      <c r="M35" s="48"/>
      <c r="N35" s="53"/>
      <c r="O35" s="54"/>
      <c r="P35" s="84"/>
      <c r="R35" s="2"/>
      <c r="S35" s="2"/>
      <c r="T35" s="2"/>
      <c r="U35" s="2"/>
      <c r="V35" s="2"/>
      <c r="W35" s="2"/>
      <c r="X35" s="2"/>
    </row>
    <row r="36" spans="1:24" ht="18.75" customHeight="1" thickBot="1" x14ac:dyDescent="0.2">
      <c r="A36" s="171"/>
      <c r="B36" s="75"/>
      <c r="C36" s="75"/>
      <c r="D36" s="76"/>
      <c r="E36" s="77"/>
      <c r="F36" s="77"/>
      <c r="G36" s="78"/>
      <c r="H36" s="78"/>
      <c r="I36" s="178"/>
      <c r="J36" s="178"/>
      <c r="K36" s="79"/>
      <c r="L36" s="80"/>
      <c r="M36" s="76"/>
      <c r="N36" s="81"/>
      <c r="O36" s="82"/>
      <c r="P36" s="86"/>
      <c r="R36" s="2"/>
      <c r="S36" s="2"/>
      <c r="T36" s="2"/>
      <c r="U36" s="2"/>
      <c r="V36" s="2"/>
      <c r="W36" s="2"/>
      <c r="X36" s="2"/>
    </row>
    <row r="37" spans="1:24" ht="18.75" customHeight="1" x14ac:dyDescent="0.15">
      <c r="R37" s="2"/>
      <c r="S37" s="2"/>
      <c r="T37" s="2"/>
      <c r="U37" s="2"/>
      <c r="V37" s="2"/>
      <c r="W37" s="2"/>
      <c r="X37" s="2"/>
    </row>
    <row r="38" spans="1:24" ht="18.75" customHeight="1" x14ac:dyDescent="0.15">
      <c r="R38" s="2"/>
      <c r="S38" s="2"/>
      <c r="T38" s="2"/>
      <c r="U38" s="2"/>
      <c r="V38" s="2"/>
      <c r="W38" s="2"/>
      <c r="X38" s="2"/>
    </row>
    <row r="39" spans="1:24" ht="18.75" customHeight="1" x14ac:dyDescent="0.15">
      <c r="R39" s="2"/>
      <c r="S39" s="2"/>
      <c r="T39" s="2"/>
      <c r="U39" s="2"/>
      <c r="V39" s="2"/>
      <c r="W39" s="2"/>
      <c r="X39" s="2"/>
    </row>
    <row r="40" spans="1:24" ht="18.75" customHeight="1" x14ac:dyDescent="0.15">
      <c r="R40" s="2"/>
      <c r="S40" s="2"/>
      <c r="T40" s="2"/>
      <c r="U40" s="2"/>
      <c r="V40" s="2"/>
      <c r="W40" s="2"/>
      <c r="X40" s="2"/>
    </row>
    <row r="41" spans="1:24" ht="18.75" customHeight="1" x14ac:dyDescent="0.15">
      <c r="R41" s="2"/>
      <c r="S41" s="2"/>
      <c r="T41" s="2"/>
      <c r="U41" s="2"/>
      <c r="V41" s="2"/>
      <c r="W41" s="2"/>
      <c r="X41" s="2"/>
    </row>
    <row r="42" spans="1:24" ht="18.75" customHeight="1" x14ac:dyDescent="0.15">
      <c r="R42" s="2"/>
      <c r="S42" s="2"/>
      <c r="T42" s="2"/>
      <c r="U42" s="2"/>
      <c r="V42" s="2"/>
      <c r="W42" s="2"/>
      <c r="X42" s="2"/>
    </row>
    <row r="43" spans="1:24" ht="18.75" customHeight="1" x14ac:dyDescent="0.15">
      <c r="S43" s="145"/>
      <c r="T43" s="145"/>
      <c r="U43" s="145"/>
      <c r="V43" s="146"/>
      <c r="W43" s="146"/>
      <c r="X43" s="146"/>
    </row>
    <row r="44" spans="1:24" ht="18.75" customHeight="1" x14ac:dyDescent="0.15">
      <c r="S44" s="145"/>
      <c r="T44" s="145"/>
      <c r="U44" s="145"/>
      <c r="V44" s="146"/>
      <c r="W44" s="146"/>
      <c r="X44" s="146"/>
    </row>
    <row r="45" spans="1:24" ht="18.75" customHeight="1" x14ac:dyDescent="0.15">
      <c r="S45" s="145"/>
      <c r="T45" s="145"/>
      <c r="U45" s="145"/>
      <c r="V45" s="146"/>
      <c r="W45" s="146"/>
      <c r="X45" s="146"/>
    </row>
    <row r="46" spans="1:24" ht="18.75" customHeight="1" x14ac:dyDescent="0.15">
      <c r="S46" s="145"/>
      <c r="T46" s="145"/>
      <c r="U46" s="145"/>
      <c r="V46" s="146"/>
      <c r="W46" s="146"/>
      <c r="X46" s="146"/>
    </row>
    <row r="47" spans="1:24" ht="18.75" customHeight="1" x14ac:dyDescent="0.15">
      <c r="S47" s="145"/>
      <c r="T47" s="145"/>
      <c r="U47" s="145"/>
      <c r="V47" s="146"/>
      <c r="W47" s="146"/>
      <c r="X47" s="146"/>
    </row>
    <row r="48" spans="1: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row r="53" spans="19:24" ht="18.75" customHeight="1" x14ac:dyDescent="0.15">
      <c r="S53" s="145"/>
      <c r="T53" s="145"/>
      <c r="U53" s="145"/>
      <c r="V53" s="146"/>
      <c r="W53" s="146"/>
      <c r="X53" s="146"/>
    </row>
    <row r="54" spans="19:24" ht="18.75" customHeight="1" x14ac:dyDescent="0.15">
      <c r="S54" s="145"/>
      <c r="T54" s="145"/>
      <c r="U54" s="145"/>
      <c r="V54" s="146"/>
      <c r="W54" s="146"/>
      <c r="X54" s="146"/>
    </row>
    <row r="55" spans="19:24" ht="18.75" customHeight="1" x14ac:dyDescent="0.15">
      <c r="S55" s="145"/>
      <c r="T55" s="145"/>
      <c r="U55" s="145"/>
      <c r="V55" s="146"/>
      <c r="W55" s="146"/>
      <c r="X55" s="146"/>
    </row>
    <row r="56" spans="19:24" ht="18.75" customHeight="1" x14ac:dyDescent="0.15">
      <c r="S56" s="145"/>
      <c r="T56" s="145"/>
      <c r="U56" s="145"/>
      <c r="V56" s="146"/>
      <c r="W56" s="146"/>
      <c r="X56" s="146"/>
    </row>
    <row r="57" spans="19:24" ht="18.75" customHeight="1" x14ac:dyDescent="0.15">
      <c r="S57" s="145"/>
      <c r="T57" s="145"/>
      <c r="U57" s="145"/>
      <c r="V57" s="146"/>
      <c r="W57" s="146"/>
      <c r="X57" s="146"/>
    </row>
    <row r="58" spans="19:24" ht="18.75" customHeight="1" x14ac:dyDescent="0.15">
      <c r="S58" s="145"/>
      <c r="T58" s="145"/>
      <c r="U58" s="145"/>
      <c r="V58" s="146"/>
      <c r="W58" s="146"/>
      <c r="X58" s="146"/>
    </row>
    <row r="59" spans="19:24" ht="18.75" customHeight="1" x14ac:dyDescent="0.15">
      <c r="S59" s="145"/>
      <c r="T59" s="145"/>
      <c r="U59" s="145"/>
      <c r="V59" s="146"/>
      <c r="W59" s="146"/>
      <c r="X59" s="146"/>
    </row>
    <row r="60" spans="19:24" ht="18.75" customHeight="1" x14ac:dyDescent="0.15">
      <c r="S60" s="145"/>
      <c r="T60" s="145"/>
      <c r="U60" s="145"/>
      <c r="V60" s="146"/>
      <c r="W60" s="146"/>
      <c r="X60" s="146"/>
    </row>
    <row r="61" spans="19:24" ht="18.75" customHeight="1" x14ac:dyDescent="0.15">
      <c r="S61" s="145"/>
      <c r="T61" s="145"/>
      <c r="U61" s="145"/>
      <c r="V61" s="146"/>
      <c r="W61" s="146"/>
      <c r="X61" s="146"/>
    </row>
    <row r="62" spans="19:24" ht="18.75" customHeight="1" x14ac:dyDescent="0.15">
      <c r="S62" s="145"/>
      <c r="T62" s="145"/>
      <c r="U62" s="145"/>
      <c r="V62" s="146"/>
      <c r="W62" s="146"/>
      <c r="X62" s="146"/>
    </row>
    <row r="63" spans="19:24" ht="18.75" customHeight="1" x14ac:dyDescent="0.15">
      <c r="S63" s="145"/>
      <c r="T63" s="145"/>
      <c r="U63" s="145"/>
      <c r="V63" s="146"/>
      <c r="W63" s="146"/>
      <c r="X63" s="146"/>
    </row>
    <row r="64" spans="19:24" ht="18.75" customHeight="1" x14ac:dyDescent="0.15">
      <c r="S64" s="145"/>
      <c r="T64" s="145"/>
      <c r="U64" s="145"/>
      <c r="V64" s="146"/>
      <c r="W64" s="146"/>
      <c r="X64" s="146"/>
    </row>
    <row r="65" spans="19:24" ht="18.75" customHeight="1" x14ac:dyDescent="0.15">
      <c r="S65" s="145"/>
      <c r="T65" s="145"/>
      <c r="U65" s="145"/>
      <c r="V65" s="146"/>
      <c r="W65" s="146"/>
      <c r="X65" s="146"/>
    </row>
    <row r="66" spans="19:24" ht="18.75" customHeight="1" x14ac:dyDescent="0.15">
      <c r="S66" s="145"/>
      <c r="T66" s="145"/>
      <c r="U66" s="145"/>
      <c r="V66" s="146"/>
      <c r="W66" s="146"/>
      <c r="X66" s="146"/>
    </row>
    <row r="67" spans="19:24" ht="18.75" customHeight="1" x14ac:dyDescent="0.15">
      <c r="S67" s="145"/>
      <c r="T67" s="145"/>
      <c r="U67" s="145"/>
      <c r="V67" s="146"/>
      <c r="W67" s="146"/>
      <c r="X67" s="146"/>
    </row>
    <row r="68" spans="19:24" ht="18.75" customHeight="1" x14ac:dyDescent="0.15">
      <c r="S68" s="145"/>
      <c r="T68" s="145"/>
      <c r="U68" s="145"/>
      <c r="V68" s="146"/>
      <c r="W68" s="146"/>
      <c r="X68" s="146"/>
    </row>
    <row r="69" spans="19:24" ht="18.75" customHeight="1" x14ac:dyDescent="0.15">
      <c r="S69" s="145"/>
      <c r="T69" s="145"/>
      <c r="U69" s="145"/>
      <c r="V69" s="146"/>
      <c r="W69" s="146"/>
      <c r="X69" s="146"/>
    </row>
    <row r="70" spans="19:24" ht="18.75" customHeight="1" x14ac:dyDescent="0.15">
      <c r="S70" s="145"/>
      <c r="T70" s="145"/>
      <c r="U70" s="145"/>
      <c r="V70" s="146"/>
      <c r="W70" s="146"/>
      <c r="X70" s="146"/>
    </row>
    <row r="71" spans="19:24" ht="18.75" customHeight="1" x14ac:dyDescent="0.15">
      <c r="S71" s="145"/>
      <c r="T71" s="145"/>
      <c r="U71" s="145"/>
      <c r="V71" s="146"/>
      <c r="W71" s="146"/>
      <c r="X71" s="146"/>
    </row>
    <row r="72" spans="19:24" ht="18.75" customHeight="1" x14ac:dyDescent="0.15">
      <c r="S72" s="145"/>
      <c r="T72" s="145"/>
      <c r="U72" s="145"/>
      <c r="V72" s="146"/>
      <c r="W72" s="146"/>
      <c r="X72" s="146"/>
    </row>
    <row r="73" spans="19:24" ht="18.75" customHeight="1" x14ac:dyDescent="0.15">
      <c r="S73" s="145"/>
      <c r="T73" s="145"/>
      <c r="U73" s="145"/>
      <c r="V73" s="146"/>
      <c r="W73" s="146"/>
      <c r="X73" s="146"/>
    </row>
    <row r="74" spans="19:24" ht="18.75" customHeight="1" x14ac:dyDescent="0.15">
      <c r="S74" s="145"/>
      <c r="T74" s="145"/>
      <c r="U74" s="145"/>
      <c r="V74" s="146"/>
      <c r="W74" s="146"/>
      <c r="X74" s="146"/>
    </row>
    <row r="75" spans="19:24" ht="18.75" customHeight="1" x14ac:dyDescent="0.15">
      <c r="S75" s="145"/>
      <c r="T75" s="145"/>
      <c r="U75" s="145"/>
      <c r="V75" s="146"/>
      <c r="W75" s="146"/>
      <c r="X75" s="146"/>
    </row>
    <row r="76" spans="19:24" ht="18.75" customHeight="1" x14ac:dyDescent="0.15">
      <c r="S76" s="145"/>
      <c r="T76" s="145"/>
      <c r="U76" s="145"/>
      <c r="V76" s="146"/>
      <c r="W76" s="146"/>
      <c r="X76" s="146"/>
    </row>
    <row r="77" spans="19:24" ht="18.75" customHeight="1" x14ac:dyDescent="0.15">
      <c r="S77" s="145"/>
      <c r="T77" s="145"/>
      <c r="U77" s="145"/>
      <c r="V77" s="146"/>
      <c r="W77" s="146"/>
      <c r="X77" s="146"/>
    </row>
    <row r="78" spans="19:24" ht="18.75" customHeight="1" x14ac:dyDescent="0.15">
      <c r="S78" s="145"/>
      <c r="T78" s="145"/>
      <c r="U78" s="145"/>
      <c r="V78" s="146"/>
      <c r="W78" s="146"/>
      <c r="X78" s="146"/>
    </row>
    <row r="79" spans="19:24" ht="18.75" customHeight="1" x14ac:dyDescent="0.15">
      <c r="S79" s="145"/>
      <c r="T79" s="145"/>
      <c r="U79" s="145"/>
      <c r="V79" s="146"/>
      <c r="W79" s="146"/>
      <c r="X79" s="146"/>
    </row>
    <row r="80" spans="19:24" ht="18.75" customHeight="1" x14ac:dyDescent="0.15">
      <c r="S80" s="145"/>
      <c r="T80" s="145"/>
      <c r="U80" s="145"/>
      <c r="V80" s="146"/>
      <c r="W80" s="146"/>
      <c r="X80" s="146"/>
    </row>
    <row r="81" spans="19:24" ht="18.75" customHeight="1" x14ac:dyDescent="0.15">
      <c r="S81" s="145"/>
      <c r="T81" s="145"/>
      <c r="U81" s="145"/>
      <c r="V81" s="146"/>
      <c r="W81" s="146"/>
      <c r="X81" s="146"/>
    </row>
    <row r="82" spans="19:24" ht="18.75" customHeight="1" x14ac:dyDescent="0.15">
      <c r="S82" s="145"/>
      <c r="T82" s="145"/>
      <c r="U82" s="145"/>
      <c r="V82" s="146"/>
      <c r="W82" s="146"/>
      <c r="X82" s="146"/>
    </row>
    <row r="83" spans="19:24" ht="18.75" customHeight="1" x14ac:dyDescent="0.15">
      <c r="S83" s="145"/>
      <c r="T83" s="145"/>
      <c r="U83" s="145"/>
      <c r="V83" s="146"/>
      <c r="W83" s="146"/>
      <c r="X83" s="146"/>
    </row>
    <row r="84" spans="19:24" ht="18.75" customHeight="1" x14ac:dyDescent="0.15">
      <c r="S84" s="145"/>
      <c r="T84" s="145"/>
      <c r="U84" s="145"/>
      <c r="V84" s="146"/>
      <c r="W84" s="146"/>
      <c r="X84" s="146"/>
    </row>
    <row r="85" spans="19:24" ht="18.75" customHeight="1" x14ac:dyDescent="0.15">
      <c r="S85" s="145"/>
      <c r="T85" s="145"/>
      <c r="U85" s="145"/>
      <c r="V85" s="146"/>
      <c r="W85" s="146"/>
      <c r="X85" s="146"/>
    </row>
    <row r="86" spans="19:24" ht="18.75" customHeight="1" x14ac:dyDescent="0.15">
      <c r="S86" s="145"/>
      <c r="T86" s="145"/>
      <c r="U86" s="145"/>
      <c r="V86" s="146"/>
      <c r="W86" s="146"/>
      <c r="X86" s="146"/>
    </row>
  </sheetData>
  <mergeCells count="17">
    <mergeCell ref="A1:B1"/>
    <mergeCell ref="C1:K1"/>
    <mergeCell ref="K2:M2"/>
    <mergeCell ref="R5:V5"/>
    <mergeCell ref="O6:P6"/>
    <mergeCell ref="R6:T7"/>
    <mergeCell ref="A7:E7"/>
    <mergeCell ref="O7:P7"/>
    <mergeCell ref="I34:J36"/>
    <mergeCell ref="A9:A36"/>
    <mergeCell ref="I29:J33"/>
    <mergeCell ref="R9:R28"/>
    <mergeCell ref="I8:J8"/>
    <mergeCell ref="K8:L8"/>
    <mergeCell ref="I9:J11"/>
    <mergeCell ref="I12:J22"/>
    <mergeCell ref="I23:J28"/>
  </mergeCells>
  <phoneticPr fontId="3"/>
  <printOptions horizontalCentered="1" verticalCentered="1"/>
  <pageMargins left="0.39370078740157483" right="0.39370078740157483" top="0.39370078740157483" bottom="0.39370078740157483" header="0" footer="0"/>
  <pageSetup paperSize="12" scale="4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X94"/>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2" customWidth="1"/>
    <col min="19" max="19" width="24.375" style="2" customWidth="1"/>
    <col min="20" max="20" width="21.25" style="2" customWidth="1"/>
    <col min="21" max="21" width="10" style="2" customWidth="1"/>
    <col min="22" max="24" width="18" style="2"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14" t="s">
        <v>8</v>
      </c>
      <c r="S5" s="215"/>
      <c r="T5" s="215"/>
      <c r="U5" s="215"/>
      <c r="V5" s="215"/>
    </row>
    <row r="6" spans="1:24" ht="30" customHeight="1" x14ac:dyDescent="0.15">
      <c r="A6" s="100"/>
      <c r="B6" s="100"/>
      <c r="C6" s="101"/>
      <c r="D6" s="3"/>
      <c r="E6" s="101"/>
      <c r="F6" s="4"/>
      <c r="G6" s="14"/>
      <c r="H6" s="14"/>
      <c r="I6" s="101"/>
      <c r="J6" s="10" t="s">
        <v>9</v>
      </c>
      <c r="K6" s="11"/>
      <c r="L6" s="12"/>
      <c r="M6" s="12"/>
      <c r="N6" s="13"/>
      <c r="O6" s="190" t="s">
        <v>10</v>
      </c>
      <c r="P6" s="191"/>
      <c r="Q6" s="106"/>
      <c r="R6" s="192" t="s">
        <v>11</v>
      </c>
      <c r="S6" s="216"/>
      <c r="T6" s="217"/>
      <c r="U6" s="15" t="s">
        <v>12</v>
      </c>
      <c r="V6" s="15" t="s">
        <v>13</v>
      </c>
      <c r="W6" s="15" t="s">
        <v>14</v>
      </c>
      <c r="X6" s="16" t="s">
        <v>15</v>
      </c>
    </row>
    <row r="7" spans="1:24" ht="24" customHeight="1" thickBot="1" x14ac:dyDescent="0.3">
      <c r="A7" s="198" t="s">
        <v>209</v>
      </c>
      <c r="B7" s="199"/>
      <c r="C7" s="199"/>
      <c r="D7" s="199"/>
      <c r="E7" s="199"/>
      <c r="F7" s="102"/>
      <c r="G7" s="102"/>
      <c r="H7" s="102"/>
      <c r="I7" s="2"/>
      <c r="J7" s="2"/>
      <c r="K7" s="107"/>
      <c r="L7" s="17"/>
      <c r="M7" s="1"/>
      <c r="N7" s="1"/>
      <c r="O7" s="200" t="s">
        <v>100</v>
      </c>
      <c r="P7" s="201"/>
      <c r="Q7" s="108"/>
      <c r="R7" s="218"/>
      <c r="S7" s="219"/>
      <c r="T7" s="220"/>
      <c r="U7" s="7" t="s">
        <v>17</v>
      </c>
      <c r="V7" s="7" t="s">
        <v>101</v>
      </c>
      <c r="W7" s="7" t="s">
        <v>19</v>
      </c>
      <c r="X7" s="18" t="s">
        <v>102</v>
      </c>
    </row>
    <row r="8" spans="1:24" ht="21.75" thickBot="1" x14ac:dyDescent="0.2">
      <c r="A8" s="74"/>
      <c r="B8" s="32" t="s">
        <v>21</v>
      </c>
      <c r="C8" s="32" t="s">
        <v>22</v>
      </c>
      <c r="D8" s="33" t="s">
        <v>23</v>
      </c>
      <c r="E8" s="32" t="s">
        <v>24</v>
      </c>
      <c r="F8" s="34" t="s">
        <v>25</v>
      </c>
      <c r="G8" s="34" t="s">
        <v>26</v>
      </c>
      <c r="H8" s="167" t="s">
        <v>27</v>
      </c>
      <c r="I8" s="179" t="s">
        <v>28</v>
      </c>
      <c r="J8" s="180"/>
      <c r="K8" s="181" t="s">
        <v>29</v>
      </c>
      <c r="L8" s="182"/>
      <c r="M8" s="35" t="s">
        <v>30</v>
      </c>
      <c r="N8" s="36" t="s">
        <v>31</v>
      </c>
      <c r="O8" s="37" t="s">
        <v>32</v>
      </c>
      <c r="P8" s="38" t="s">
        <v>33</v>
      </c>
      <c r="Q8" s="19"/>
      <c r="R8" s="89"/>
      <c r="S8" s="64" t="s">
        <v>21</v>
      </c>
      <c r="T8" s="65" t="s">
        <v>34</v>
      </c>
      <c r="U8" s="66" t="s">
        <v>33</v>
      </c>
      <c r="V8" s="66" t="s">
        <v>35</v>
      </c>
      <c r="W8" s="66" t="s">
        <v>35</v>
      </c>
      <c r="X8" s="67" t="s">
        <v>35</v>
      </c>
    </row>
    <row r="9" spans="1:24" ht="18.75" customHeight="1" x14ac:dyDescent="0.15">
      <c r="A9" s="169" t="s">
        <v>75</v>
      </c>
      <c r="B9" s="39" t="s">
        <v>179</v>
      </c>
      <c r="C9" s="39" t="s">
        <v>180</v>
      </c>
      <c r="D9" s="40">
        <v>40</v>
      </c>
      <c r="E9" s="41" t="s">
        <v>47</v>
      </c>
      <c r="F9" s="41">
        <f>ROUNDUP(D9*0.75,2)</f>
        <v>30</v>
      </c>
      <c r="G9" s="42">
        <f>ROUNDUP((K4*D9)+(K5*D9*0.75)+(K6*(D9*2)),0)</f>
        <v>0</v>
      </c>
      <c r="H9" s="42">
        <f>G9</f>
        <v>0</v>
      </c>
      <c r="I9" s="183" t="s">
        <v>219</v>
      </c>
      <c r="J9" s="184"/>
      <c r="K9" s="43" t="s">
        <v>70</v>
      </c>
      <c r="L9" s="44">
        <f>ROUNDUP((K4*M9)+(K5*M9*0.75)+(K6*(M9*2)),2)</f>
        <v>0</v>
      </c>
      <c r="M9" s="40">
        <v>100</v>
      </c>
      <c r="N9" s="45">
        <f>ROUNDUP(M9*0.75,2)</f>
        <v>75</v>
      </c>
      <c r="O9" s="46" t="s">
        <v>126</v>
      </c>
      <c r="P9" s="83"/>
      <c r="R9" s="172" t="s">
        <v>75</v>
      </c>
      <c r="S9" s="97" t="s">
        <v>267</v>
      </c>
      <c r="T9" s="68" t="s">
        <v>180</v>
      </c>
      <c r="U9" s="68"/>
      <c r="V9" s="69">
        <v>20</v>
      </c>
      <c r="W9" s="69">
        <v>10</v>
      </c>
      <c r="X9" s="93">
        <v>10</v>
      </c>
    </row>
    <row r="10" spans="1:24" ht="18.75" customHeight="1" x14ac:dyDescent="0.15">
      <c r="A10" s="170"/>
      <c r="B10" s="47"/>
      <c r="C10" s="47" t="s">
        <v>39</v>
      </c>
      <c r="D10" s="55">
        <v>0.5</v>
      </c>
      <c r="E10" s="49" t="s">
        <v>51</v>
      </c>
      <c r="F10" s="49">
        <f>ROUNDUP(D10*0.75,2)</f>
        <v>0.38</v>
      </c>
      <c r="G10" s="50">
        <f>ROUNDUP((K4*D10)+(K5*D10*0.75)+(K6*(D10*2)),0)</f>
        <v>0</v>
      </c>
      <c r="H10" s="50">
        <f>G10</f>
        <v>0</v>
      </c>
      <c r="I10" s="177"/>
      <c r="J10" s="177"/>
      <c r="K10" s="51" t="s">
        <v>71</v>
      </c>
      <c r="L10" s="52">
        <f>ROUNDUP((K4*M10)+(K5*M10*0.75)+(K6*(M10*2)),2)</f>
        <v>0</v>
      </c>
      <c r="M10" s="48">
        <v>4</v>
      </c>
      <c r="N10" s="53">
        <f>ROUNDUP(M10*0.75,2)</f>
        <v>3</v>
      </c>
      <c r="O10" s="54" t="s">
        <v>50</v>
      </c>
      <c r="P10" s="84" t="s">
        <v>60</v>
      </c>
      <c r="R10" s="170"/>
      <c r="S10" s="87"/>
      <c r="T10" s="70" t="s">
        <v>39</v>
      </c>
      <c r="U10" s="70"/>
      <c r="V10" s="109" t="s">
        <v>264</v>
      </c>
      <c r="W10" s="71" t="s">
        <v>40</v>
      </c>
      <c r="X10" s="94"/>
    </row>
    <row r="11" spans="1:24" ht="18.75" customHeight="1" x14ac:dyDescent="0.15">
      <c r="A11" s="170"/>
      <c r="B11" s="47"/>
      <c r="C11" s="47" t="s">
        <v>38</v>
      </c>
      <c r="D11" s="48">
        <v>10</v>
      </c>
      <c r="E11" s="49" t="s">
        <v>47</v>
      </c>
      <c r="F11" s="49">
        <f>ROUNDUP(D11*0.75,2)</f>
        <v>7.5</v>
      </c>
      <c r="G11" s="50">
        <f>ROUNDUP((K4*D11)+(K5*D11*0.75)+(K6*(D11*2)),0)</f>
        <v>0</v>
      </c>
      <c r="H11" s="50">
        <f>G11+(G11*2/100)</f>
        <v>0</v>
      </c>
      <c r="I11" s="177"/>
      <c r="J11" s="177"/>
      <c r="K11" s="51" t="s">
        <v>86</v>
      </c>
      <c r="L11" s="52">
        <f>ROUNDUP((K4*M11)+(K5*M11*0.75)+(K6*(M11*2)),2)</f>
        <v>0</v>
      </c>
      <c r="M11" s="48">
        <v>1</v>
      </c>
      <c r="N11" s="53">
        <f>ROUNDUP(M11*0.75,2)</f>
        <v>0.75</v>
      </c>
      <c r="O11" s="54"/>
      <c r="P11" s="84"/>
      <c r="R11" s="170"/>
      <c r="S11" s="87"/>
      <c r="T11" s="70"/>
      <c r="U11" s="124" t="s">
        <v>231</v>
      </c>
      <c r="V11" s="125" t="s">
        <v>58</v>
      </c>
      <c r="W11" s="125" t="s">
        <v>58</v>
      </c>
      <c r="X11" s="94"/>
    </row>
    <row r="12" spans="1:24" ht="18.75" customHeight="1" x14ac:dyDescent="0.15">
      <c r="A12" s="170"/>
      <c r="B12" s="47"/>
      <c r="C12" s="47" t="s">
        <v>59</v>
      </c>
      <c r="D12" s="48">
        <v>20</v>
      </c>
      <c r="E12" s="49" t="s">
        <v>47</v>
      </c>
      <c r="F12" s="49">
        <f>ROUNDUP(D12*0.75,2)</f>
        <v>15</v>
      </c>
      <c r="G12" s="50">
        <f>ROUNDUP((K4*D12)+(K5*D12*0.75)+(K6*(D12*2)),0)</f>
        <v>0</v>
      </c>
      <c r="H12" s="50">
        <f>G12+(G12*3/100)</f>
        <v>0</v>
      </c>
      <c r="I12" s="177"/>
      <c r="J12" s="177"/>
      <c r="K12" s="51" t="s">
        <v>52</v>
      </c>
      <c r="L12" s="52">
        <f>ROUNDUP((K4*M12)+(K5*M12*0.75)+(K6*(M12*2)),2)</f>
        <v>0</v>
      </c>
      <c r="M12" s="48">
        <v>1.5</v>
      </c>
      <c r="N12" s="53">
        <f>ROUNDUP(M12*0.75,2)</f>
        <v>1.1300000000000001</v>
      </c>
      <c r="O12" s="54"/>
      <c r="P12" s="84"/>
      <c r="R12" s="170"/>
      <c r="S12" s="87"/>
      <c r="T12" s="70"/>
      <c r="U12" s="124" t="s">
        <v>232</v>
      </c>
      <c r="V12" s="125" t="s">
        <v>42</v>
      </c>
      <c r="W12" s="125" t="s">
        <v>42</v>
      </c>
      <c r="X12" s="94"/>
    </row>
    <row r="13" spans="1:24" ht="18.75" customHeight="1" x14ac:dyDescent="0.15">
      <c r="A13" s="170"/>
      <c r="B13" s="47"/>
      <c r="C13" s="47" t="s">
        <v>181</v>
      </c>
      <c r="D13" s="48">
        <v>5</v>
      </c>
      <c r="E13" s="49" t="s">
        <v>47</v>
      </c>
      <c r="F13" s="49">
        <f>ROUNDUP(D13*0.75,2)</f>
        <v>3.75</v>
      </c>
      <c r="G13" s="50">
        <f>ROUNDUP((K4*D13)+(K5*D13*0.75)+(K6*(D13*2)),0)</f>
        <v>0</v>
      </c>
      <c r="H13" s="50">
        <f>G13</f>
        <v>0</v>
      </c>
      <c r="I13" s="177"/>
      <c r="J13" s="177"/>
      <c r="K13" s="51" t="s">
        <v>109</v>
      </c>
      <c r="L13" s="52">
        <f>ROUNDUP((K4*M13)+(K5*M13*0.75)+(K6*(M13*2)),2)</f>
        <v>0</v>
      </c>
      <c r="M13" s="48">
        <v>3</v>
      </c>
      <c r="N13" s="53">
        <f>ROUNDUP(M13*0.75,2)</f>
        <v>2.25</v>
      </c>
      <c r="O13" s="54" t="s">
        <v>60</v>
      </c>
      <c r="P13" s="84"/>
      <c r="R13" s="170"/>
      <c r="S13" s="87"/>
      <c r="T13" s="70"/>
      <c r="U13" s="124" t="s">
        <v>233</v>
      </c>
      <c r="V13" s="125" t="s">
        <v>42</v>
      </c>
      <c r="W13" s="125" t="s">
        <v>42</v>
      </c>
      <c r="X13" s="94"/>
    </row>
    <row r="14" spans="1:24" ht="18.75" customHeight="1" x14ac:dyDescent="0.15">
      <c r="A14" s="170"/>
      <c r="B14" s="47"/>
      <c r="C14" s="47"/>
      <c r="D14" s="48"/>
      <c r="E14" s="49"/>
      <c r="F14" s="49"/>
      <c r="G14" s="50"/>
      <c r="H14" s="50"/>
      <c r="I14" s="177"/>
      <c r="J14" s="177"/>
      <c r="K14" s="51"/>
      <c r="L14" s="52"/>
      <c r="M14" s="48"/>
      <c r="N14" s="53"/>
      <c r="O14" s="54"/>
      <c r="P14" s="84"/>
      <c r="R14" s="170"/>
      <c r="S14" s="87"/>
      <c r="T14" s="70"/>
      <c r="U14" s="70"/>
      <c r="V14" s="71"/>
      <c r="W14" s="71"/>
      <c r="X14" s="94"/>
    </row>
    <row r="15" spans="1:24" ht="18.75" customHeight="1" x14ac:dyDescent="0.15">
      <c r="A15" s="170"/>
      <c r="B15" s="47"/>
      <c r="C15" s="47"/>
      <c r="D15" s="48"/>
      <c r="E15" s="49"/>
      <c r="F15" s="49"/>
      <c r="G15" s="50"/>
      <c r="H15" s="50"/>
      <c r="I15" s="177"/>
      <c r="J15" s="177"/>
      <c r="K15" s="51"/>
      <c r="L15" s="52"/>
      <c r="M15" s="48"/>
      <c r="N15" s="53"/>
      <c r="O15" s="54"/>
      <c r="P15" s="84"/>
      <c r="R15" s="170"/>
      <c r="S15" s="87"/>
      <c r="T15" s="70"/>
      <c r="U15" s="70"/>
      <c r="V15" s="71"/>
      <c r="W15" s="71"/>
      <c r="X15" s="94"/>
    </row>
    <row r="16" spans="1:24" ht="18.75" customHeight="1" x14ac:dyDescent="0.15">
      <c r="A16" s="170"/>
      <c r="B16" s="47"/>
      <c r="C16" s="47"/>
      <c r="D16" s="48"/>
      <c r="E16" s="49"/>
      <c r="F16" s="49"/>
      <c r="G16" s="50"/>
      <c r="H16" s="50"/>
      <c r="I16" s="177"/>
      <c r="J16" s="177"/>
      <c r="K16" s="51"/>
      <c r="L16" s="52"/>
      <c r="M16" s="48"/>
      <c r="N16" s="53"/>
      <c r="O16" s="54"/>
      <c r="P16" s="84"/>
      <c r="R16" s="170"/>
      <c r="S16" s="103" t="s">
        <v>269</v>
      </c>
      <c r="T16" s="103" t="s">
        <v>87</v>
      </c>
      <c r="U16" s="103"/>
      <c r="V16" s="104">
        <v>5</v>
      </c>
      <c r="W16" s="104">
        <v>3</v>
      </c>
      <c r="X16" s="105"/>
    </row>
    <row r="17" spans="1:24" ht="18.75" customHeight="1" x14ac:dyDescent="0.15">
      <c r="A17" s="170"/>
      <c r="B17" s="56"/>
      <c r="C17" s="56"/>
      <c r="D17" s="57"/>
      <c r="E17" s="58"/>
      <c r="F17" s="58"/>
      <c r="G17" s="59"/>
      <c r="H17" s="59"/>
      <c r="I17" s="185"/>
      <c r="J17" s="185"/>
      <c r="K17" s="60"/>
      <c r="L17" s="61"/>
      <c r="M17" s="57"/>
      <c r="N17" s="62"/>
      <c r="O17" s="63"/>
      <c r="P17" s="85"/>
      <c r="R17" s="170"/>
      <c r="S17" s="70"/>
      <c r="T17" s="70" t="s">
        <v>169</v>
      </c>
      <c r="U17" s="70"/>
      <c r="V17" s="71">
        <v>10</v>
      </c>
      <c r="W17" s="71"/>
      <c r="X17" s="94"/>
    </row>
    <row r="18" spans="1:24" ht="18.75" customHeight="1" x14ac:dyDescent="0.15">
      <c r="A18" s="170"/>
      <c r="B18" s="47" t="s">
        <v>182</v>
      </c>
      <c r="C18" s="47" t="s">
        <v>87</v>
      </c>
      <c r="D18" s="48">
        <v>10</v>
      </c>
      <c r="E18" s="49" t="s">
        <v>47</v>
      </c>
      <c r="F18" s="49">
        <f>ROUNDUP(D18*0.75,2)</f>
        <v>7.5</v>
      </c>
      <c r="G18" s="50">
        <f>ROUNDUP((K4*D18)+(K5*D18*0.75)+(K6*(D18*2)),0)</f>
        <v>0</v>
      </c>
      <c r="H18" s="50">
        <f>G18</f>
        <v>0</v>
      </c>
      <c r="I18" s="175" t="s">
        <v>183</v>
      </c>
      <c r="J18" s="176"/>
      <c r="K18" s="51" t="s">
        <v>43</v>
      </c>
      <c r="L18" s="52">
        <f>ROUNDUP((K4*M18)+(K5*M18*0.75)+(K6*(M18*2)),2)</f>
        <v>0</v>
      </c>
      <c r="M18" s="48">
        <v>1</v>
      </c>
      <c r="N18" s="53">
        <f>ROUNDUP(M18*0.75,2)</f>
        <v>0.75</v>
      </c>
      <c r="O18" s="54"/>
      <c r="P18" s="84"/>
      <c r="R18" s="170"/>
      <c r="S18" s="70"/>
      <c r="T18" s="70" t="s">
        <v>66</v>
      </c>
      <c r="U18" s="70"/>
      <c r="V18" s="71">
        <v>10</v>
      </c>
      <c r="W18" s="71">
        <v>10</v>
      </c>
      <c r="X18" s="94">
        <v>10</v>
      </c>
    </row>
    <row r="19" spans="1:24" ht="18.75" customHeight="1" x14ac:dyDescent="0.15">
      <c r="A19" s="170"/>
      <c r="B19" s="47"/>
      <c r="C19" s="47" t="s">
        <v>169</v>
      </c>
      <c r="D19" s="48">
        <v>20</v>
      </c>
      <c r="E19" s="49" t="s">
        <v>47</v>
      </c>
      <c r="F19" s="49">
        <f>ROUNDUP(D19*0.75,2)</f>
        <v>15</v>
      </c>
      <c r="G19" s="50">
        <f>ROUNDUP((K4*D19)+(K5*D19*0.75)+(K6*(D19*2)),0)</f>
        <v>0</v>
      </c>
      <c r="H19" s="50">
        <f>G19+(G19*3/100)</f>
        <v>0</v>
      </c>
      <c r="I19" s="177"/>
      <c r="J19" s="177"/>
      <c r="K19" s="51" t="s">
        <v>53</v>
      </c>
      <c r="L19" s="52">
        <f>ROUNDUP((K4*M19)+(K5*M19*0.75)+(K6*(M19*2)),2)</f>
        <v>0</v>
      </c>
      <c r="M19" s="48">
        <v>0.1</v>
      </c>
      <c r="N19" s="53">
        <f>ROUNDUP(M19*0.75,2)</f>
        <v>0.08</v>
      </c>
      <c r="O19" s="54"/>
      <c r="P19" s="84"/>
      <c r="R19" s="170"/>
      <c r="S19" s="70"/>
      <c r="T19" s="70" t="s">
        <v>59</v>
      </c>
      <c r="U19" s="70"/>
      <c r="V19" s="71">
        <v>20</v>
      </c>
      <c r="W19" s="71">
        <v>20</v>
      </c>
      <c r="X19" s="94">
        <v>20</v>
      </c>
    </row>
    <row r="20" spans="1:24" ht="18.75" customHeight="1" x14ac:dyDescent="0.15">
      <c r="A20" s="170"/>
      <c r="B20" s="47"/>
      <c r="C20" s="47" t="s">
        <v>66</v>
      </c>
      <c r="D20" s="48">
        <v>10</v>
      </c>
      <c r="E20" s="49" t="s">
        <v>47</v>
      </c>
      <c r="F20" s="49">
        <f>ROUNDUP(D20*0.75,2)</f>
        <v>7.5</v>
      </c>
      <c r="G20" s="50">
        <f>ROUNDUP((K4*D20)+(K5*D20*0.75)+(K6*(D20*2)),0)</f>
        <v>0</v>
      </c>
      <c r="H20" s="50">
        <f>G20+(G20*3/100)</f>
        <v>0</v>
      </c>
      <c r="I20" s="177"/>
      <c r="J20" s="177"/>
      <c r="K20" s="51" t="s">
        <v>91</v>
      </c>
      <c r="L20" s="52">
        <f>ROUNDUP((K4*M20)+(K5*M20*0.75)+(K6*(M20*2)),2)</f>
        <v>0</v>
      </c>
      <c r="M20" s="48">
        <v>0.01</v>
      </c>
      <c r="N20" s="53">
        <f>ROUNDUP(M20*0.75,2)</f>
        <v>0.01</v>
      </c>
      <c r="O20" s="54"/>
      <c r="P20" s="84"/>
      <c r="R20" s="170"/>
      <c r="S20" s="87"/>
      <c r="T20" s="70"/>
      <c r="U20" s="70" t="s">
        <v>270</v>
      </c>
      <c r="V20" s="71" t="s">
        <v>271</v>
      </c>
      <c r="W20" s="71" t="s">
        <v>271</v>
      </c>
      <c r="X20" s="94"/>
    </row>
    <row r="21" spans="1:24" ht="18.75" customHeight="1" x14ac:dyDescent="0.15">
      <c r="A21" s="170"/>
      <c r="B21" s="47"/>
      <c r="C21" s="47"/>
      <c r="D21" s="48"/>
      <c r="E21" s="49"/>
      <c r="F21" s="49"/>
      <c r="G21" s="50"/>
      <c r="H21" s="50"/>
      <c r="I21" s="177"/>
      <c r="J21" s="177"/>
      <c r="K21" s="51" t="s">
        <v>71</v>
      </c>
      <c r="L21" s="52">
        <f>ROUNDUP((K4*M21)+(K5*M21*0.75)+(K6*(M21*2)),2)</f>
        <v>0</v>
      </c>
      <c r="M21" s="48">
        <v>0.4</v>
      </c>
      <c r="N21" s="53">
        <f>ROUNDUP(M21*0.75,2)</f>
        <v>0.3</v>
      </c>
      <c r="O21" s="54"/>
      <c r="P21" s="84" t="s">
        <v>60</v>
      </c>
      <c r="R21" s="170"/>
      <c r="S21" s="87"/>
      <c r="T21" s="70"/>
      <c r="U21" s="70" t="s">
        <v>272</v>
      </c>
      <c r="V21" s="71" t="s">
        <v>273</v>
      </c>
      <c r="W21" s="71" t="s">
        <v>273</v>
      </c>
      <c r="X21" s="94"/>
    </row>
    <row r="22" spans="1:24" ht="18.75" customHeight="1" x14ac:dyDescent="0.15">
      <c r="A22" s="170"/>
      <c r="B22" s="47"/>
      <c r="C22" s="47"/>
      <c r="D22" s="48"/>
      <c r="E22" s="49"/>
      <c r="F22" s="49"/>
      <c r="G22" s="50"/>
      <c r="H22" s="50"/>
      <c r="I22" s="177"/>
      <c r="J22" s="177"/>
      <c r="K22" s="51"/>
      <c r="L22" s="52"/>
      <c r="M22" s="48"/>
      <c r="N22" s="53"/>
      <c r="O22" s="54"/>
      <c r="P22" s="84"/>
      <c r="R22" s="170"/>
      <c r="S22" s="87"/>
      <c r="T22" s="70"/>
      <c r="U22" s="70"/>
      <c r="V22" s="71"/>
      <c r="W22" s="71"/>
      <c r="X22" s="94"/>
    </row>
    <row r="23" spans="1:24" ht="18.75" customHeight="1" x14ac:dyDescent="0.15">
      <c r="A23" s="170"/>
      <c r="B23" s="56"/>
      <c r="C23" s="56"/>
      <c r="D23" s="57"/>
      <c r="E23" s="58"/>
      <c r="F23" s="58"/>
      <c r="G23" s="59"/>
      <c r="H23" s="59"/>
      <c r="I23" s="185"/>
      <c r="J23" s="185"/>
      <c r="K23" s="60"/>
      <c r="L23" s="61"/>
      <c r="M23" s="57"/>
      <c r="N23" s="62"/>
      <c r="O23" s="63"/>
      <c r="P23" s="85"/>
      <c r="R23" s="170"/>
      <c r="S23" s="103" t="s">
        <v>268</v>
      </c>
      <c r="T23" s="103" t="s">
        <v>38</v>
      </c>
      <c r="U23" s="103"/>
      <c r="V23" s="104">
        <v>10</v>
      </c>
      <c r="W23" s="104">
        <v>10</v>
      </c>
      <c r="X23" s="105"/>
    </row>
    <row r="24" spans="1:24" ht="18.75" customHeight="1" x14ac:dyDescent="0.15">
      <c r="A24" s="170"/>
      <c r="B24" s="47" t="s">
        <v>111</v>
      </c>
      <c r="C24" s="47" t="s">
        <v>112</v>
      </c>
      <c r="D24" s="55">
        <v>0.25</v>
      </c>
      <c r="E24" s="49" t="s">
        <v>79</v>
      </c>
      <c r="F24" s="49">
        <f>ROUNDUP(D24*0.75,2)</f>
        <v>0.19</v>
      </c>
      <c r="G24" s="50">
        <f>ROUNDUP((K4*D24)+(K5*D24*0.75)+(K6*(D24*2)),0)</f>
        <v>0</v>
      </c>
      <c r="H24" s="50">
        <f>G24</f>
        <v>0</v>
      </c>
      <c r="I24" s="175" t="s">
        <v>73</v>
      </c>
      <c r="J24" s="176"/>
      <c r="K24" s="51"/>
      <c r="L24" s="52"/>
      <c r="M24" s="48"/>
      <c r="N24" s="53"/>
      <c r="O24" s="54"/>
      <c r="P24" s="84"/>
      <c r="R24" s="170"/>
      <c r="S24" s="72"/>
      <c r="T24" s="72"/>
      <c r="U24" s="72"/>
      <c r="V24" s="73"/>
      <c r="W24" s="73"/>
      <c r="X24" s="95"/>
    </row>
    <row r="25" spans="1:24" ht="18.75" customHeight="1" thickBot="1" x14ac:dyDescent="0.2">
      <c r="A25" s="171"/>
      <c r="B25" s="75"/>
      <c r="C25" s="75"/>
      <c r="D25" s="76"/>
      <c r="E25" s="77"/>
      <c r="F25" s="77"/>
      <c r="G25" s="78"/>
      <c r="H25" s="78"/>
      <c r="I25" s="178"/>
      <c r="J25" s="178"/>
      <c r="K25" s="79"/>
      <c r="L25" s="80"/>
      <c r="M25" s="76"/>
      <c r="N25" s="81"/>
      <c r="O25" s="82"/>
      <c r="P25" s="86"/>
      <c r="R25" s="171"/>
      <c r="S25" s="90" t="s">
        <v>111</v>
      </c>
      <c r="T25" s="91" t="s">
        <v>112</v>
      </c>
      <c r="U25" s="91"/>
      <c r="V25" s="92">
        <v>0</v>
      </c>
      <c r="W25" s="92">
        <v>0</v>
      </c>
      <c r="X25" s="96">
        <v>0</v>
      </c>
    </row>
    <row r="26" spans="1:24" ht="18.75" customHeight="1" x14ac:dyDescent="0.15">
      <c r="S26" s="30"/>
      <c r="T26" s="30"/>
      <c r="U26" s="30"/>
      <c r="V26" s="31"/>
      <c r="W26" s="31"/>
      <c r="X26" s="31"/>
    </row>
    <row r="27" spans="1:24" ht="18.75" customHeight="1" x14ac:dyDescent="0.15">
      <c r="S27" s="30"/>
      <c r="T27" s="30"/>
      <c r="U27" s="30"/>
      <c r="V27" s="31"/>
      <c r="W27" s="31"/>
      <c r="X27" s="31"/>
    </row>
    <row r="28" spans="1:24" ht="18.75" customHeight="1" x14ac:dyDescent="0.15">
      <c r="S28" s="30"/>
      <c r="T28" s="30"/>
      <c r="U28" s="30"/>
      <c r="V28" s="31"/>
      <c r="W28" s="31"/>
      <c r="X28" s="31"/>
    </row>
    <row r="29" spans="1:24" ht="18.75" customHeight="1" x14ac:dyDescent="0.15">
      <c r="S29" s="30"/>
      <c r="T29" s="30"/>
      <c r="U29" s="30"/>
      <c r="V29" s="31"/>
      <c r="W29" s="31"/>
      <c r="X29" s="31"/>
    </row>
    <row r="30" spans="1:24" ht="18.75" customHeight="1" x14ac:dyDescent="0.15">
      <c r="S30" s="30"/>
      <c r="T30" s="30"/>
      <c r="U30" s="30"/>
      <c r="V30" s="31"/>
      <c r="W30" s="31"/>
      <c r="X30" s="31"/>
    </row>
    <row r="31" spans="1:24" ht="18.75" customHeight="1" x14ac:dyDescent="0.15">
      <c r="S31" s="30"/>
      <c r="T31" s="30"/>
      <c r="U31" s="30"/>
      <c r="V31" s="31"/>
      <c r="W31" s="31"/>
      <c r="X31" s="31"/>
    </row>
    <row r="32" spans="1:24" ht="18.75" customHeight="1" x14ac:dyDescent="0.15">
      <c r="S32" s="30"/>
      <c r="T32" s="30"/>
      <c r="U32" s="30"/>
      <c r="V32" s="31"/>
      <c r="W32" s="31"/>
      <c r="X32" s="31"/>
    </row>
    <row r="33" spans="19:24" ht="18.75" customHeight="1" x14ac:dyDescent="0.15">
      <c r="S33" s="30"/>
      <c r="T33" s="30"/>
      <c r="U33" s="30"/>
      <c r="V33" s="31"/>
      <c r="W33" s="31"/>
      <c r="X33" s="31"/>
    </row>
    <row r="34" spans="19:24" ht="18.75" customHeight="1" x14ac:dyDescent="0.15">
      <c r="S34" s="30"/>
      <c r="T34" s="30"/>
      <c r="U34" s="30"/>
      <c r="V34" s="31"/>
      <c r="W34" s="31"/>
      <c r="X34" s="31"/>
    </row>
    <row r="35" spans="19:24" ht="18.75" customHeight="1" x14ac:dyDescent="0.15">
      <c r="S35" s="30"/>
      <c r="T35" s="30"/>
      <c r="U35" s="30"/>
      <c r="V35" s="31"/>
      <c r="W35" s="31"/>
      <c r="X35" s="31"/>
    </row>
    <row r="36" spans="19:24" ht="18.75" customHeight="1" x14ac:dyDescent="0.15">
      <c r="S36" s="30"/>
      <c r="T36" s="30"/>
      <c r="U36" s="30"/>
      <c r="V36" s="31"/>
      <c r="W36" s="31"/>
      <c r="X36" s="31"/>
    </row>
    <row r="37" spans="19:24" ht="18.75" customHeight="1" x14ac:dyDescent="0.15">
      <c r="S37" s="30"/>
      <c r="T37" s="30"/>
      <c r="U37" s="30"/>
      <c r="V37" s="31"/>
      <c r="W37" s="31"/>
      <c r="X37" s="31"/>
    </row>
    <row r="38" spans="19:24" ht="18.75" customHeight="1" x14ac:dyDescent="0.15">
      <c r="S38" s="30"/>
      <c r="T38" s="30"/>
      <c r="U38" s="30"/>
      <c r="V38" s="31"/>
      <c r="W38" s="31"/>
      <c r="X38" s="31"/>
    </row>
    <row r="39" spans="19:24" ht="18.75" customHeight="1" x14ac:dyDescent="0.15">
      <c r="S39" s="30"/>
      <c r="T39" s="30"/>
      <c r="U39" s="30"/>
      <c r="V39" s="31"/>
      <c r="W39" s="31"/>
      <c r="X39" s="31"/>
    </row>
    <row r="40" spans="19:24" ht="18.75" customHeight="1" x14ac:dyDescent="0.15">
      <c r="S40" s="30"/>
      <c r="T40" s="30"/>
      <c r="U40" s="30"/>
      <c r="V40" s="31"/>
      <c r="W40" s="31"/>
      <c r="X40" s="31"/>
    </row>
    <row r="41" spans="19:24" ht="18.75" customHeight="1" x14ac:dyDescent="0.15">
      <c r="S41" s="30"/>
      <c r="T41" s="30"/>
      <c r="U41" s="30"/>
      <c r="V41" s="31"/>
      <c r="W41" s="31"/>
      <c r="X41" s="31"/>
    </row>
    <row r="42" spans="19:24" ht="18.75" customHeight="1" x14ac:dyDescent="0.15">
      <c r="S42" s="30"/>
      <c r="T42" s="30"/>
      <c r="U42" s="30"/>
      <c r="V42" s="31"/>
      <c r="W42" s="31"/>
      <c r="X42" s="31"/>
    </row>
    <row r="43" spans="19:24" ht="18.75" customHeight="1" x14ac:dyDescent="0.15">
      <c r="S43" s="30"/>
      <c r="T43" s="30"/>
      <c r="U43" s="30"/>
      <c r="V43" s="31"/>
      <c r="W43" s="31"/>
      <c r="X43" s="31"/>
    </row>
    <row r="44" spans="19:24" ht="18.75" customHeight="1" x14ac:dyDescent="0.15">
      <c r="S44" s="30"/>
      <c r="T44" s="30"/>
      <c r="U44" s="30"/>
      <c r="V44" s="31"/>
      <c r="W44" s="31"/>
      <c r="X44" s="31"/>
    </row>
    <row r="45" spans="19:24" ht="18.75" customHeight="1" x14ac:dyDescent="0.15">
      <c r="S45" s="30"/>
      <c r="T45" s="30"/>
      <c r="U45" s="30"/>
      <c r="V45" s="31"/>
      <c r="W45" s="31"/>
      <c r="X45" s="31"/>
    </row>
    <row r="46" spans="19:24" ht="18.75" customHeight="1" x14ac:dyDescent="0.15">
      <c r="S46" s="30"/>
      <c r="T46" s="30"/>
      <c r="U46" s="30"/>
      <c r="V46" s="31"/>
      <c r="W46" s="31"/>
      <c r="X46" s="31"/>
    </row>
    <row r="47" spans="19:24" ht="18.75" customHeight="1" x14ac:dyDescent="0.15">
      <c r="S47" s="30"/>
      <c r="T47" s="30"/>
      <c r="U47" s="30"/>
      <c r="V47" s="31"/>
      <c r="W47" s="31"/>
      <c r="X47" s="31"/>
    </row>
    <row r="48" spans="19:24" ht="18.75" customHeight="1" x14ac:dyDescent="0.15">
      <c r="S48" s="30"/>
      <c r="T48" s="30"/>
      <c r="U48" s="30"/>
      <c r="V48" s="31"/>
      <c r="W48" s="31"/>
      <c r="X48" s="31"/>
    </row>
    <row r="49" spans="19:24" ht="18.75" customHeight="1" x14ac:dyDescent="0.15">
      <c r="S49" s="30"/>
      <c r="T49" s="30"/>
      <c r="U49" s="30"/>
      <c r="V49" s="31"/>
      <c r="W49" s="31"/>
      <c r="X49" s="31"/>
    </row>
    <row r="50" spans="19:24" ht="18.75" customHeight="1" x14ac:dyDescent="0.15">
      <c r="S50" s="30"/>
      <c r="T50" s="30"/>
      <c r="U50" s="30"/>
      <c r="V50" s="31"/>
      <c r="W50" s="31"/>
      <c r="X50" s="31"/>
    </row>
    <row r="51" spans="19:24" ht="18.75" customHeight="1" x14ac:dyDescent="0.15">
      <c r="S51" s="30"/>
      <c r="T51" s="30"/>
      <c r="U51" s="30"/>
      <c r="V51" s="31"/>
      <c r="W51" s="31"/>
      <c r="X51" s="31"/>
    </row>
    <row r="52" spans="19:24" ht="18.75" customHeight="1" x14ac:dyDescent="0.15">
      <c r="S52" s="30"/>
      <c r="T52" s="30"/>
      <c r="U52" s="30"/>
      <c r="V52" s="31"/>
      <c r="W52" s="31"/>
      <c r="X52" s="31"/>
    </row>
    <row r="53" spans="19:24" ht="18.75" customHeight="1" x14ac:dyDescent="0.15">
      <c r="S53" s="30"/>
      <c r="T53" s="30"/>
      <c r="U53" s="30"/>
      <c r="V53" s="31"/>
      <c r="W53" s="31"/>
      <c r="X53" s="31"/>
    </row>
    <row r="54" spans="19:24" ht="18.75" customHeight="1" x14ac:dyDescent="0.15">
      <c r="S54" s="30"/>
      <c r="T54" s="30"/>
      <c r="U54" s="30"/>
      <c r="V54" s="31"/>
      <c r="W54" s="31"/>
      <c r="X54" s="31"/>
    </row>
    <row r="55" spans="19:24" ht="18.75" customHeight="1" x14ac:dyDescent="0.15">
      <c r="S55" s="30"/>
      <c r="T55" s="30"/>
      <c r="U55" s="30"/>
      <c r="V55" s="31"/>
      <c r="W55" s="31"/>
      <c r="X55" s="31"/>
    </row>
    <row r="56" spans="19:24" ht="18.75" customHeight="1" x14ac:dyDescent="0.15">
      <c r="S56" s="30"/>
      <c r="T56" s="30"/>
      <c r="U56" s="30"/>
      <c r="V56" s="31"/>
      <c r="W56" s="31"/>
      <c r="X56" s="31"/>
    </row>
    <row r="57" spans="19:24" ht="18.75" customHeight="1" x14ac:dyDescent="0.15">
      <c r="S57" s="30"/>
      <c r="T57" s="30"/>
      <c r="U57" s="30"/>
      <c r="V57" s="31"/>
      <c r="W57" s="31"/>
      <c r="X57" s="31"/>
    </row>
    <row r="58" spans="19:24" ht="18.75" customHeight="1" x14ac:dyDescent="0.15">
      <c r="S58" s="30"/>
      <c r="T58" s="30"/>
      <c r="U58" s="30"/>
      <c r="V58" s="31"/>
      <c r="W58" s="31"/>
      <c r="X58" s="31"/>
    </row>
    <row r="59" spans="19:24" ht="18.75" customHeight="1" x14ac:dyDescent="0.15">
      <c r="S59" s="30"/>
      <c r="T59" s="30"/>
      <c r="U59" s="30"/>
      <c r="V59" s="31"/>
      <c r="W59" s="31"/>
      <c r="X59" s="31"/>
    </row>
    <row r="60" spans="19:24" ht="18.75" customHeight="1" x14ac:dyDescent="0.15">
      <c r="S60" s="30"/>
      <c r="T60" s="30"/>
      <c r="U60" s="30"/>
      <c r="V60" s="31"/>
      <c r="W60" s="31"/>
      <c r="X60" s="31"/>
    </row>
    <row r="61" spans="19:24" ht="18.75" customHeight="1" x14ac:dyDescent="0.15">
      <c r="S61" s="30"/>
      <c r="T61" s="30"/>
      <c r="U61" s="30"/>
      <c r="V61" s="31"/>
      <c r="W61" s="31"/>
      <c r="X61" s="31"/>
    </row>
    <row r="62" spans="19:24" ht="18.75" customHeight="1" x14ac:dyDescent="0.15">
      <c r="S62" s="30"/>
      <c r="T62" s="30"/>
      <c r="U62" s="30"/>
      <c r="V62" s="31"/>
      <c r="W62" s="31"/>
      <c r="X62" s="31"/>
    </row>
    <row r="63" spans="19:24" ht="18.75" customHeight="1" x14ac:dyDescent="0.15">
      <c r="S63" s="30"/>
      <c r="T63" s="30"/>
      <c r="U63" s="30"/>
      <c r="V63" s="31"/>
      <c r="W63" s="31"/>
      <c r="X63" s="31"/>
    </row>
    <row r="64" spans="19:24" ht="18.75" customHeight="1" x14ac:dyDescent="0.15">
      <c r="S64" s="30"/>
      <c r="T64" s="30"/>
      <c r="U64" s="30"/>
      <c r="V64" s="31"/>
      <c r="W64" s="31"/>
      <c r="X64" s="31"/>
    </row>
    <row r="65" spans="19:24" ht="18.75" customHeight="1" x14ac:dyDescent="0.15">
      <c r="S65" s="30"/>
      <c r="T65" s="30"/>
      <c r="U65" s="30"/>
      <c r="V65" s="31"/>
      <c r="W65" s="31"/>
      <c r="X65" s="31"/>
    </row>
    <row r="66" spans="19:24" ht="18.75" customHeight="1" x14ac:dyDescent="0.15">
      <c r="S66" s="30"/>
      <c r="T66" s="30"/>
      <c r="U66" s="30"/>
      <c r="V66" s="31"/>
      <c r="W66" s="31"/>
      <c r="X66" s="31"/>
    </row>
    <row r="67" spans="19:24" ht="18.75" customHeight="1" x14ac:dyDescent="0.15">
      <c r="S67" s="30"/>
      <c r="T67" s="30"/>
      <c r="U67" s="30"/>
      <c r="V67" s="31"/>
      <c r="W67" s="31"/>
      <c r="X67" s="31"/>
    </row>
    <row r="68" spans="19:24" ht="18.75" customHeight="1" x14ac:dyDescent="0.15">
      <c r="S68" s="30"/>
      <c r="T68" s="30"/>
      <c r="U68" s="30"/>
      <c r="V68" s="31"/>
      <c r="W68" s="31"/>
      <c r="X68" s="31"/>
    </row>
    <row r="69" spans="19:24" ht="18.75" customHeight="1" x14ac:dyDescent="0.15">
      <c r="S69" s="30"/>
      <c r="T69" s="30"/>
      <c r="U69" s="30"/>
      <c r="V69" s="31"/>
      <c r="W69" s="31"/>
      <c r="X69" s="31"/>
    </row>
    <row r="70" spans="19:24" ht="18.75" customHeight="1" x14ac:dyDescent="0.15">
      <c r="S70" s="30"/>
      <c r="T70" s="30"/>
      <c r="U70" s="30"/>
      <c r="V70" s="31"/>
      <c r="W70" s="31"/>
      <c r="X70" s="31"/>
    </row>
    <row r="71" spans="19:24" ht="18.75" customHeight="1" x14ac:dyDescent="0.15">
      <c r="S71" s="30"/>
      <c r="T71" s="30"/>
      <c r="U71" s="30"/>
      <c r="V71" s="31"/>
      <c r="W71" s="31"/>
      <c r="X71" s="31"/>
    </row>
    <row r="72" spans="19:24" ht="18.75" customHeight="1" x14ac:dyDescent="0.15">
      <c r="S72" s="30"/>
      <c r="T72" s="30"/>
      <c r="U72" s="30"/>
      <c r="V72" s="31"/>
      <c r="W72" s="31"/>
      <c r="X72" s="31"/>
    </row>
    <row r="73" spans="19:24" ht="18.75" customHeight="1" x14ac:dyDescent="0.15">
      <c r="S73" s="30"/>
      <c r="T73" s="30"/>
      <c r="U73" s="30"/>
      <c r="V73" s="31"/>
      <c r="W73" s="31"/>
      <c r="X73" s="31"/>
    </row>
    <row r="74" spans="19:24" ht="18.75" customHeight="1" x14ac:dyDescent="0.15">
      <c r="S74" s="30"/>
      <c r="T74" s="30"/>
      <c r="U74" s="30"/>
      <c r="V74" s="31"/>
      <c r="W74" s="31"/>
      <c r="X74" s="31"/>
    </row>
    <row r="75" spans="19:24" ht="18.75" customHeight="1" x14ac:dyDescent="0.15">
      <c r="S75" s="30"/>
      <c r="T75" s="30"/>
      <c r="U75" s="30"/>
      <c r="V75" s="31"/>
      <c r="W75" s="31"/>
      <c r="X75" s="31"/>
    </row>
    <row r="76" spans="19:24" ht="18.75" customHeight="1" x14ac:dyDescent="0.15">
      <c r="S76" s="30"/>
      <c r="T76" s="30"/>
      <c r="U76" s="30"/>
      <c r="V76" s="31"/>
      <c r="W76" s="31"/>
      <c r="X76" s="31"/>
    </row>
    <row r="77" spans="19:24" ht="18.75" customHeight="1" x14ac:dyDescent="0.15">
      <c r="S77" s="30"/>
      <c r="T77" s="30"/>
      <c r="U77" s="30"/>
      <c r="V77" s="31"/>
      <c r="W77" s="31"/>
      <c r="X77" s="31"/>
    </row>
    <row r="78" spans="19:24" ht="18.75" customHeight="1" x14ac:dyDescent="0.15">
      <c r="S78" s="30"/>
      <c r="T78" s="30"/>
      <c r="U78" s="30"/>
      <c r="V78" s="31"/>
      <c r="W78" s="31"/>
      <c r="X78" s="31"/>
    </row>
    <row r="79" spans="19:24" ht="18.75" customHeight="1" x14ac:dyDescent="0.15">
      <c r="S79" s="30"/>
      <c r="T79" s="30"/>
      <c r="U79" s="30"/>
      <c r="V79" s="31"/>
      <c r="W79" s="31"/>
      <c r="X79" s="31"/>
    </row>
    <row r="80" spans="19:24" ht="18.75" customHeight="1" x14ac:dyDescent="0.15">
      <c r="S80" s="30"/>
      <c r="T80" s="30"/>
      <c r="U80" s="30"/>
      <c r="V80" s="31"/>
      <c r="W80" s="31"/>
      <c r="X80" s="31"/>
    </row>
    <row r="81" spans="19:24" ht="18.75" customHeight="1" x14ac:dyDescent="0.15">
      <c r="S81" s="30"/>
      <c r="T81" s="30"/>
      <c r="U81" s="30"/>
      <c r="V81" s="31"/>
      <c r="W81" s="31"/>
      <c r="X81" s="31"/>
    </row>
    <row r="82" spans="19:24" ht="18.75" customHeight="1" x14ac:dyDescent="0.15">
      <c r="S82" s="30"/>
      <c r="T82" s="30"/>
      <c r="U82" s="30"/>
      <c r="V82" s="31"/>
      <c r="W82" s="31"/>
      <c r="X82" s="31"/>
    </row>
    <row r="83" spans="19:24" ht="18.75" customHeight="1" x14ac:dyDescent="0.15">
      <c r="S83" s="30"/>
      <c r="T83" s="30"/>
      <c r="U83" s="30"/>
      <c r="V83" s="31"/>
      <c r="W83" s="31"/>
      <c r="X83" s="31"/>
    </row>
    <row r="84" spans="19:24" ht="18.75" customHeight="1" x14ac:dyDescent="0.15">
      <c r="S84" s="30"/>
      <c r="T84" s="30"/>
      <c r="U84" s="30"/>
      <c r="V84" s="31"/>
      <c r="W84" s="31"/>
      <c r="X84" s="31"/>
    </row>
    <row r="85" spans="19:24" ht="18.75" customHeight="1" x14ac:dyDescent="0.15">
      <c r="S85" s="30"/>
      <c r="T85" s="30"/>
      <c r="U85" s="30"/>
      <c r="V85" s="31"/>
      <c r="W85" s="31"/>
      <c r="X85" s="31"/>
    </row>
    <row r="86" spans="19:24" ht="18.75" customHeight="1" x14ac:dyDescent="0.15">
      <c r="S86" s="30"/>
      <c r="T86" s="30"/>
      <c r="U86" s="30"/>
      <c r="V86" s="31"/>
      <c r="W86" s="31"/>
      <c r="X86" s="31"/>
    </row>
    <row r="87" spans="19:24" ht="18.75" customHeight="1" x14ac:dyDescent="0.15">
      <c r="S87" s="30"/>
      <c r="T87" s="30"/>
      <c r="U87" s="30"/>
      <c r="V87" s="31"/>
      <c r="W87" s="31"/>
      <c r="X87" s="31"/>
    </row>
    <row r="88" spans="19:24" ht="18.75" customHeight="1" x14ac:dyDescent="0.15">
      <c r="S88" s="30"/>
      <c r="T88" s="30"/>
      <c r="U88" s="30"/>
      <c r="V88" s="31"/>
      <c r="W88" s="31"/>
      <c r="X88" s="31"/>
    </row>
    <row r="89" spans="19:24" ht="18.75" customHeight="1" x14ac:dyDescent="0.15">
      <c r="S89" s="30"/>
      <c r="T89" s="30"/>
      <c r="U89" s="30"/>
      <c r="V89" s="31"/>
      <c r="W89" s="31"/>
      <c r="X89" s="31"/>
    </row>
    <row r="90" spans="19:24" ht="18.75" customHeight="1" x14ac:dyDescent="0.15">
      <c r="S90" s="30"/>
      <c r="T90" s="30"/>
      <c r="U90" s="30"/>
      <c r="V90" s="31"/>
      <c r="W90" s="31"/>
      <c r="X90" s="31"/>
    </row>
    <row r="91" spans="19:24" ht="18.75" customHeight="1" x14ac:dyDescent="0.15">
      <c r="S91" s="30"/>
      <c r="T91" s="30"/>
      <c r="U91" s="30"/>
      <c r="V91" s="31"/>
      <c r="W91" s="31"/>
      <c r="X91" s="31"/>
    </row>
    <row r="92" spans="19:24" ht="18.75" customHeight="1" x14ac:dyDescent="0.15">
      <c r="S92" s="30"/>
      <c r="T92" s="30"/>
      <c r="U92" s="30"/>
      <c r="V92" s="31"/>
      <c r="W92" s="31"/>
      <c r="X92" s="31"/>
    </row>
    <row r="93" spans="19:24" ht="18.75" customHeight="1" x14ac:dyDescent="0.15">
      <c r="S93" s="30"/>
      <c r="T93" s="30"/>
      <c r="U93" s="30"/>
      <c r="V93" s="31"/>
      <c r="W93" s="31"/>
      <c r="X93" s="31"/>
    </row>
    <row r="94" spans="19:24" ht="18.75" customHeight="1" x14ac:dyDescent="0.15">
      <c r="S94" s="30"/>
      <c r="T94" s="30"/>
      <c r="U94" s="30"/>
      <c r="V94" s="31"/>
      <c r="W94" s="31"/>
      <c r="X94" s="31"/>
    </row>
  </sheetData>
  <mergeCells count="15">
    <mergeCell ref="A1:B1"/>
    <mergeCell ref="C1:K1"/>
    <mergeCell ref="K2:M2"/>
    <mergeCell ref="R5:V5"/>
    <mergeCell ref="O6:P6"/>
    <mergeCell ref="R6:T7"/>
    <mergeCell ref="A7:E7"/>
    <mergeCell ref="O7:P7"/>
    <mergeCell ref="R9:R25"/>
    <mergeCell ref="A9:A25"/>
    <mergeCell ref="I8:J8"/>
    <mergeCell ref="K8:L8"/>
    <mergeCell ref="I9:J17"/>
    <mergeCell ref="I18:J23"/>
    <mergeCell ref="I24:J25"/>
  </mergeCells>
  <phoneticPr fontId="3"/>
  <printOptions horizontalCentered="1" verticalCentered="1"/>
  <pageMargins left="0.39370078740157483" right="0.39370078740157483" top="0.39370078740157483" bottom="0.39370078740157483" header="0" footer="0"/>
  <pageSetup paperSize="12"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3"/>
  <sheetViews>
    <sheetView zoomScale="60" zoomScaleNormal="60" workbookViewId="0">
      <selection activeCell="A6" sqref="A6:A13"/>
    </sheetView>
  </sheetViews>
  <sheetFormatPr defaultRowHeight="13.5" x14ac:dyDescent="0.15"/>
  <cols>
    <col min="1" max="1" width="4.5" style="221" bestFit="1" customWidth="1"/>
    <col min="2" max="2" width="3.375" style="222" bestFit="1" customWidth="1"/>
    <col min="3" max="8" width="17.625" style="222" customWidth="1"/>
    <col min="9" max="9" width="4.5" style="221" bestFit="1" customWidth="1"/>
    <col min="10" max="10" width="3.375" style="222" bestFit="1" customWidth="1"/>
    <col min="11" max="16" width="17.625" style="222" customWidth="1"/>
    <col min="17" max="16384" width="9" style="222"/>
  </cols>
  <sheetData>
    <row r="1" spans="1:16" ht="65.25" customHeight="1" x14ac:dyDescent="0.15">
      <c r="A1" s="321"/>
      <c r="I1" s="321"/>
    </row>
    <row r="2" spans="1:16" s="221" customFormat="1" ht="21.75" customHeight="1" x14ac:dyDescent="0.15">
      <c r="A2" s="322" t="s">
        <v>442</v>
      </c>
      <c r="B2" s="323" t="s">
        <v>443</v>
      </c>
      <c r="C2" s="324" t="s">
        <v>444</v>
      </c>
      <c r="D2" s="325"/>
      <c r="E2" s="324" t="s">
        <v>445</v>
      </c>
      <c r="F2" s="325"/>
      <c r="G2" s="324" t="s">
        <v>446</v>
      </c>
      <c r="H2" s="325"/>
      <c r="I2" s="322" t="s">
        <v>442</v>
      </c>
      <c r="J2" s="323" t="s">
        <v>443</v>
      </c>
      <c r="K2" s="324" t="s">
        <v>444</v>
      </c>
      <c r="L2" s="324"/>
      <c r="M2" s="324" t="s">
        <v>445</v>
      </c>
      <c r="N2" s="324"/>
      <c r="O2" s="324" t="s">
        <v>446</v>
      </c>
      <c r="P2" s="324"/>
    </row>
    <row r="3" spans="1:16" s="221" customFormat="1" ht="13.5" customHeight="1" x14ac:dyDescent="0.15">
      <c r="A3" s="322"/>
      <c r="B3" s="323"/>
      <c r="C3" s="325"/>
      <c r="D3" s="325"/>
      <c r="E3" s="325"/>
      <c r="F3" s="325"/>
      <c r="G3" s="325"/>
      <c r="H3" s="325"/>
      <c r="I3" s="322"/>
      <c r="J3" s="323"/>
      <c r="K3" s="324"/>
      <c r="L3" s="324"/>
      <c r="M3" s="324"/>
      <c r="N3" s="324"/>
      <c r="O3" s="324"/>
      <c r="P3" s="324"/>
    </row>
    <row r="4" spans="1:16" s="221" customFormat="1" ht="18.75" customHeight="1" x14ac:dyDescent="0.15">
      <c r="A4" s="322"/>
      <c r="B4" s="323"/>
      <c r="C4" s="325"/>
      <c r="D4" s="325"/>
      <c r="E4" s="325"/>
      <c r="F4" s="325"/>
      <c r="G4" s="325"/>
      <c r="H4" s="325"/>
      <c r="I4" s="322"/>
      <c r="J4" s="323"/>
      <c r="K4" s="324"/>
      <c r="L4" s="324"/>
      <c r="M4" s="324"/>
      <c r="N4" s="324"/>
      <c r="O4" s="324"/>
      <c r="P4" s="324"/>
    </row>
    <row r="5" spans="1:16" s="221" customFormat="1" ht="15.75" customHeight="1" x14ac:dyDescent="0.15">
      <c r="A5" s="322"/>
      <c r="B5" s="323"/>
      <c r="C5" s="326" t="s">
        <v>3</v>
      </c>
      <c r="D5" s="326" t="s">
        <v>5</v>
      </c>
      <c r="E5" s="326" t="s">
        <v>3</v>
      </c>
      <c r="F5" s="326" t="s">
        <v>5</v>
      </c>
      <c r="G5" s="326" t="s">
        <v>3</v>
      </c>
      <c r="H5" s="326" t="s">
        <v>5</v>
      </c>
      <c r="I5" s="322"/>
      <c r="J5" s="323"/>
      <c r="K5" s="326" t="s">
        <v>3</v>
      </c>
      <c r="L5" s="326" t="s">
        <v>5</v>
      </c>
      <c r="M5" s="326" t="s">
        <v>3</v>
      </c>
      <c r="N5" s="326" t="s">
        <v>5</v>
      </c>
      <c r="O5" s="326" t="s">
        <v>3</v>
      </c>
      <c r="P5" s="326" t="s">
        <v>5</v>
      </c>
    </row>
    <row r="6" spans="1:16" s="221" customFormat="1" ht="13.5" customHeight="1" x14ac:dyDescent="0.15">
      <c r="A6" s="327">
        <v>1</v>
      </c>
      <c r="B6" s="328" t="s">
        <v>364</v>
      </c>
      <c r="C6" s="329" t="s">
        <v>447</v>
      </c>
      <c r="D6" s="329" t="s">
        <v>447</v>
      </c>
      <c r="E6" s="329" t="s">
        <v>448</v>
      </c>
      <c r="F6" s="330" t="s">
        <v>80</v>
      </c>
      <c r="G6" s="329" t="s">
        <v>448</v>
      </c>
      <c r="H6" s="330" t="s">
        <v>80</v>
      </c>
      <c r="I6" s="331">
        <v>16</v>
      </c>
      <c r="J6" s="328" t="s">
        <v>307</v>
      </c>
      <c r="K6" s="332" t="s">
        <v>447</v>
      </c>
      <c r="L6" s="332" t="s">
        <v>447</v>
      </c>
      <c r="M6" s="332" t="s">
        <v>80</v>
      </c>
      <c r="N6" s="333" t="s">
        <v>80</v>
      </c>
      <c r="O6" s="332" t="s">
        <v>80</v>
      </c>
      <c r="P6" s="329" t="s">
        <v>80</v>
      </c>
    </row>
    <row r="7" spans="1:16" x14ac:dyDescent="0.15">
      <c r="A7" s="327"/>
      <c r="B7" s="334"/>
      <c r="C7" s="332" t="s">
        <v>449</v>
      </c>
      <c r="D7" s="332" t="s">
        <v>450</v>
      </c>
      <c r="E7" s="332" t="s">
        <v>227</v>
      </c>
      <c r="F7" s="333" t="s">
        <v>451</v>
      </c>
      <c r="G7" s="332" t="s">
        <v>227</v>
      </c>
      <c r="H7" s="333" t="s">
        <v>451</v>
      </c>
      <c r="I7" s="335"/>
      <c r="J7" s="334"/>
      <c r="K7" s="332" t="s">
        <v>452</v>
      </c>
      <c r="L7" s="332" t="s">
        <v>453</v>
      </c>
      <c r="M7" s="332" t="s">
        <v>236</v>
      </c>
      <c r="N7" s="333" t="s">
        <v>454</v>
      </c>
      <c r="O7" s="332" t="s">
        <v>236</v>
      </c>
      <c r="P7" s="332" t="s">
        <v>454</v>
      </c>
    </row>
    <row r="8" spans="1:16" x14ac:dyDescent="0.15">
      <c r="A8" s="327"/>
      <c r="B8" s="334"/>
      <c r="C8" s="332" t="s">
        <v>455</v>
      </c>
      <c r="D8" s="332" t="s">
        <v>456</v>
      </c>
      <c r="E8" s="332" t="s">
        <v>457</v>
      </c>
      <c r="F8" s="333" t="s">
        <v>458</v>
      </c>
      <c r="G8" s="332" t="s">
        <v>457</v>
      </c>
      <c r="H8" s="333" t="s">
        <v>458</v>
      </c>
      <c r="I8" s="335"/>
      <c r="J8" s="334"/>
      <c r="K8" s="332" t="s">
        <v>459</v>
      </c>
      <c r="L8" s="332" t="s">
        <v>460</v>
      </c>
      <c r="M8" s="332" t="s">
        <v>237</v>
      </c>
      <c r="N8" s="333" t="s">
        <v>238</v>
      </c>
      <c r="O8" s="332" t="s">
        <v>237</v>
      </c>
      <c r="P8" s="332" t="s">
        <v>238</v>
      </c>
    </row>
    <row r="9" spans="1:16" x14ac:dyDescent="0.15">
      <c r="A9" s="327"/>
      <c r="B9" s="336"/>
      <c r="C9" s="337"/>
      <c r="D9" s="337" t="s">
        <v>461</v>
      </c>
      <c r="E9" s="337" t="s">
        <v>72</v>
      </c>
      <c r="F9" s="338" t="s">
        <v>462</v>
      </c>
      <c r="G9" s="337" t="s">
        <v>72</v>
      </c>
      <c r="H9" s="338" t="s">
        <v>462</v>
      </c>
      <c r="I9" s="339"/>
      <c r="J9" s="336"/>
      <c r="K9" s="332" t="s">
        <v>463</v>
      </c>
      <c r="L9" s="332" t="s">
        <v>464</v>
      </c>
      <c r="M9" s="332" t="s">
        <v>465</v>
      </c>
      <c r="N9" s="333" t="s">
        <v>124</v>
      </c>
      <c r="O9" s="332" t="s">
        <v>465</v>
      </c>
      <c r="P9" s="332" t="s">
        <v>124</v>
      </c>
    </row>
    <row r="10" spans="1:16" ht="13.5" customHeight="1" x14ac:dyDescent="0.15">
      <c r="A10" s="340">
        <v>2</v>
      </c>
      <c r="B10" s="341" t="s">
        <v>307</v>
      </c>
      <c r="C10" s="332" t="s">
        <v>466</v>
      </c>
      <c r="D10" s="332" t="s">
        <v>466</v>
      </c>
      <c r="E10" s="332" t="s">
        <v>80</v>
      </c>
      <c r="F10" s="333" t="s">
        <v>80</v>
      </c>
      <c r="G10" s="332" t="s">
        <v>80</v>
      </c>
      <c r="H10" s="333" t="s">
        <v>80</v>
      </c>
      <c r="I10" s="342">
        <v>17</v>
      </c>
      <c r="J10" s="341" t="s">
        <v>321</v>
      </c>
      <c r="K10" s="329" t="s">
        <v>467</v>
      </c>
      <c r="L10" s="329" t="s">
        <v>467</v>
      </c>
      <c r="M10" s="329" t="s">
        <v>468</v>
      </c>
      <c r="N10" s="330" t="s">
        <v>80</v>
      </c>
      <c r="O10" s="329" t="s">
        <v>468</v>
      </c>
      <c r="P10" s="329" t="s">
        <v>80</v>
      </c>
    </row>
    <row r="11" spans="1:16" x14ac:dyDescent="0.15">
      <c r="A11" s="343"/>
      <c r="B11" s="334"/>
      <c r="C11" s="332" t="s">
        <v>452</v>
      </c>
      <c r="D11" s="332" t="s">
        <v>453</v>
      </c>
      <c r="E11" s="332" t="s">
        <v>236</v>
      </c>
      <c r="F11" s="333" t="s">
        <v>454</v>
      </c>
      <c r="G11" s="332" t="s">
        <v>236</v>
      </c>
      <c r="H11" s="333" t="s">
        <v>454</v>
      </c>
      <c r="I11" s="335"/>
      <c r="J11" s="334"/>
      <c r="K11" s="332" t="s">
        <v>469</v>
      </c>
      <c r="L11" s="332" t="s">
        <v>470</v>
      </c>
      <c r="M11" s="332" t="s">
        <v>471</v>
      </c>
      <c r="N11" s="333" t="s">
        <v>472</v>
      </c>
      <c r="O11" s="332" t="s">
        <v>471</v>
      </c>
      <c r="P11" s="332" t="s">
        <v>472</v>
      </c>
    </row>
    <row r="12" spans="1:16" x14ac:dyDescent="0.15">
      <c r="A12" s="343"/>
      <c r="B12" s="334"/>
      <c r="C12" s="332" t="s">
        <v>459</v>
      </c>
      <c r="D12" s="332" t="s">
        <v>460</v>
      </c>
      <c r="E12" s="332" t="s">
        <v>237</v>
      </c>
      <c r="F12" s="333" t="s">
        <v>238</v>
      </c>
      <c r="G12" s="332" t="s">
        <v>237</v>
      </c>
      <c r="H12" s="333" t="s">
        <v>238</v>
      </c>
      <c r="I12" s="335"/>
      <c r="J12" s="334"/>
      <c r="K12" s="332" t="s">
        <v>455</v>
      </c>
      <c r="L12" s="332" t="s">
        <v>473</v>
      </c>
      <c r="M12" s="332" t="s">
        <v>474</v>
      </c>
      <c r="N12" s="333" t="s">
        <v>475</v>
      </c>
      <c r="O12" s="332" t="s">
        <v>474</v>
      </c>
      <c r="P12" s="332" t="s">
        <v>476</v>
      </c>
    </row>
    <row r="13" spans="1:16" x14ac:dyDescent="0.15">
      <c r="A13" s="344"/>
      <c r="B13" s="345"/>
      <c r="C13" s="332" t="s">
        <v>477</v>
      </c>
      <c r="D13" s="332" t="s">
        <v>478</v>
      </c>
      <c r="E13" s="332" t="s">
        <v>479</v>
      </c>
      <c r="F13" s="333" t="s">
        <v>124</v>
      </c>
      <c r="G13" s="332" t="s">
        <v>479</v>
      </c>
      <c r="H13" s="333" t="s">
        <v>124</v>
      </c>
      <c r="I13" s="346"/>
      <c r="J13" s="345"/>
      <c r="K13" s="337" t="s">
        <v>480</v>
      </c>
      <c r="L13" s="337" t="s">
        <v>481</v>
      </c>
      <c r="M13" s="337" t="s">
        <v>124</v>
      </c>
      <c r="N13" s="338" t="s">
        <v>482</v>
      </c>
      <c r="O13" s="337" t="s">
        <v>124</v>
      </c>
      <c r="P13" s="337" t="s">
        <v>482</v>
      </c>
    </row>
    <row r="14" spans="1:16" ht="13.5" customHeight="1" x14ac:dyDescent="0.15">
      <c r="A14" s="327">
        <v>3</v>
      </c>
      <c r="B14" s="328" t="s">
        <v>321</v>
      </c>
      <c r="C14" s="329" t="s">
        <v>483</v>
      </c>
      <c r="D14" s="329" t="s">
        <v>483</v>
      </c>
      <c r="E14" s="329" t="s">
        <v>484</v>
      </c>
      <c r="F14" s="330" t="s">
        <v>80</v>
      </c>
      <c r="G14" s="329" t="s">
        <v>484</v>
      </c>
      <c r="H14" s="330" t="s">
        <v>80</v>
      </c>
      <c r="I14" s="331">
        <v>18</v>
      </c>
      <c r="J14" s="328" t="s">
        <v>337</v>
      </c>
      <c r="K14" s="332" t="s">
        <v>483</v>
      </c>
      <c r="L14" s="332" t="s">
        <v>483</v>
      </c>
      <c r="M14" s="332" t="s">
        <v>80</v>
      </c>
      <c r="N14" s="333" t="s">
        <v>484</v>
      </c>
      <c r="O14" s="332" t="s">
        <v>80</v>
      </c>
      <c r="P14" s="332" t="s">
        <v>484</v>
      </c>
    </row>
    <row r="15" spans="1:16" x14ac:dyDescent="0.15">
      <c r="A15" s="327"/>
      <c r="B15" s="334"/>
      <c r="C15" s="332" t="s">
        <v>469</v>
      </c>
      <c r="D15" s="332" t="s">
        <v>485</v>
      </c>
      <c r="E15" s="332" t="s">
        <v>471</v>
      </c>
      <c r="F15" s="333" t="s">
        <v>472</v>
      </c>
      <c r="G15" s="332" t="s">
        <v>471</v>
      </c>
      <c r="H15" s="333" t="s">
        <v>472</v>
      </c>
      <c r="I15" s="335"/>
      <c r="J15" s="334"/>
      <c r="K15" s="332" t="s">
        <v>486</v>
      </c>
      <c r="L15" s="332" t="s">
        <v>452</v>
      </c>
      <c r="M15" s="332" t="s">
        <v>487</v>
      </c>
      <c r="N15" s="333" t="s">
        <v>488</v>
      </c>
      <c r="O15" s="332" t="s">
        <v>487</v>
      </c>
      <c r="P15" s="332" t="s">
        <v>488</v>
      </c>
    </row>
    <row r="16" spans="1:16" x14ac:dyDescent="0.15">
      <c r="A16" s="327"/>
      <c r="B16" s="334"/>
      <c r="C16" s="332" t="s">
        <v>455</v>
      </c>
      <c r="D16" s="332" t="s">
        <v>473</v>
      </c>
      <c r="E16" s="332" t="s">
        <v>489</v>
      </c>
      <c r="F16" s="333" t="s">
        <v>475</v>
      </c>
      <c r="G16" s="332" t="s">
        <v>489</v>
      </c>
      <c r="H16" s="333" t="s">
        <v>476</v>
      </c>
      <c r="I16" s="335"/>
      <c r="J16" s="334"/>
      <c r="K16" s="332" t="s">
        <v>490</v>
      </c>
      <c r="L16" s="332" t="s">
        <v>491</v>
      </c>
      <c r="M16" s="332" t="s">
        <v>238</v>
      </c>
      <c r="N16" s="333" t="s">
        <v>492</v>
      </c>
      <c r="O16" s="332" t="s">
        <v>238</v>
      </c>
      <c r="P16" s="332" t="s">
        <v>492</v>
      </c>
    </row>
    <row r="17" spans="1:16" x14ac:dyDescent="0.15">
      <c r="A17" s="327"/>
      <c r="B17" s="336"/>
      <c r="C17" s="337" t="s">
        <v>480</v>
      </c>
      <c r="D17" s="337" t="s">
        <v>481</v>
      </c>
      <c r="E17" s="337" t="s">
        <v>124</v>
      </c>
      <c r="F17" s="338" t="s">
        <v>482</v>
      </c>
      <c r="G17" s="337" t="s">
        <v>124</v>
      </c>
      <c r="H17" s="338" t="s">
        <v>482</v>
      </c>
      <c r="I17" s="339"/>
      <c r="J17" s="336"/>
      <c r="K17" s="332" t="s">
        <v>493</v>
      </c>
      <c r="L17" s="332" t="s">
        <v>494</v>
      </c>
      <c r="M17" s="332" t="s">
        <v>495</v>
      </c>
      <c r="N17" s="333" t="s">
        <v>496</v>
      </c>
      <c r="O17" s="332" t="s">
        <v>495</v>
      </c>
      <c r="P17" s="332" t="s">
        <v>496</v>
      </c>
    </row>
    <row r="18" spans="1:16" ht="13.5" customHeight="1" x14ac:dyDescent="0.15">
      <c r="A18" s="340">
        <v>4</v>
      </c>
      <c r="B18" s="341" t="s">
        <v>337</v>
      </c>
      <c r="C18" s="332" t="s">
        <v>483</v>
      </c>
      <c r="D18" s="332" t="s">
        <v>483</v>
      </c>
      <c r="E18" s="332" t="s">
        <v>80</v>
      </c>
      <c r="F18" s="333" t="s">
        <v>484</v>
      </c>
      <c r="G18" s="332" t="s">
        <v>80</v>
      </c>
      <c r="H18" s="333" t="s">
        <v>484</v>
      </c>
      <c r="I18" s="342">
        <v>19</v>
      </c>
      <c r="J18" s="341" t="s">
        <v>346</v>
      </c>
      <c r="K18" s="329" t="s">
        <v>483</v>
      </c>
      <c r="L18" s="329" t="s">
        <v>483</v>
      </c>
      <c r="M18" s="329" t="s">
        <v>484</v>
      </c>
      <c r="N18" s="330" t="s">
        <v>80</v>
      </c>
      <c r="O18" s="329" t="s">
        <v>484</v>
      </c>
      <c r="P18" s="329" t="s">
        <v>80</v>
      </c>
    </row>
    <row r="19" spans="1:16" x14ac:dyDescent="0.15">
      <c r="A19" s="327"/>
      <c r="B19" s="334"/>
      <c r="C19" s="332" t="s">
        <v>486</v>
      </c>
      <c r="D19" s="332" t="s">
        <v>452</v>
      </c>
      <c r="E19" s="332" t="s">
        <v>487</v>
      </c>
      <c r="F19" s="333" t="s">
        <v>488</v>
      </c>
      <c r="G19" s="332" t="s">
        <v>487</v>
      </c>
      <c r="H19" s="333" t="s">
        <v>488</v>
      </c>
      <c r="I19" s="335"/>
      <c r="J19" s="334"/>
      <c r="K19" s="332" t="s">
        <v>497</v>
      </c>
      <c r="L19" s="332" t="s">
        <v>498</v>
      </c>
      <c r="M19" s="332" t="s">
        <v>241</v>
      </c>
      <c r="N19" s="333" t="s">
        <v>499</v>
      </c>
      <c r="O19" s="332" t="s">
        <v>241</v>
      </c>
      <c r="P19" s="332" t="s">
        <v>499</v>
      </c>
    </row>
    <row r="20" spans="1:16" x14ac:dyDescent="0.15">
      <c r="A20" s="327"/>
      <c r="B20" s="334"/>
      <c r="C20" s="332" t="s">
        <v>490</v>
      </c>
      <c r="D20" s="332" t="s">
        <v>491</v>
      </c>
      <c r="E20" s="332" t="s">
        <v>238</v>
      </c>
      <c r="F20" s="333" t="s">
        <v>492</v>
      </c>
      <c r="G20" s="332" t="s">
        <v>238</v>
      </c>
      <c r="H20" s="333" t="s">
        <v>492</v>
      </c>
      <c r="I20" s="335"/>
      <c r="J20" s="334"/>
      <c r="K20" s="332" t="s">
        <v>500</v>
      </c>
      <c r="L20" s="332" t="s">
        <v>452</v>
      </c>
      <c r="M20" s="332" t="s">
        <v>457</v>
      </c>
      <c r="N20" s="333" t="s">
        <v>501</v>
      </c>
      <c r="O20" s="332" t="s">
        <v>242</v>
      </c>
      <c r="P20" s="332" t="s">
        <v>501</v>
      </c>
    </row>
    <row r="21" spans="1:16" x14ac:dyDescent="0.15">
      <c r="A21" s="347"/>
      <c r="B21" s="345"/>
      <c r="C21" s="332" t="s">
        <v>493</v>
      </c>
      <c r="D21" s="332" t="s">
        <v>494</v>
      </c>
      <c r="E21" s="332" t="s">
        <v>495</v>
      </c>
      <c r="F21" s="333" t="s">
        <v>496</v>
      </c>
      <c r="G21" s="332" t="s">
        <v>495</v>
      </c>
      <c r="H21" s="333" t="s">
        <v>496</v>
      </c>
      <c r="I21" s="346"/>
      <c r="J21" s="345"/>
      <c r="K21" s="337" t="s">
        <v>481</v>
      </c>
      <c r="L21" s="337" t="s">
        <v>490</v>
      </c>
      <c r="M21" s="337" t="s">
        <v>502</v>
      </c>
      <c r="N21" s="338" t="s">
        <v>503</v>
      </c>
      <c r="O21" s="337" t="s">
        <v>502</v>
      </c>
      <c r="P21" s="337" t="s">
        <v>503</v>
      </c>
    </row>
    <row r="22" spans="1:16" ht="13.5" customHeight="1" x14ac:dyDescent="0.15">
      <c r="A22" s="327">
        <v>5</v>
      </c>
      <c r="B22" s="328" t="s">
        <v>346</v>
      </c>
      <c r="C22" s="329" t="s">
        <v>483</v>
      </c>
      <c r="D22" s="329" t="s">
        <v>483</v>
      </c>
      <c r="E22" s="329" t="s">
        <v>484</v>
      </c>
      <c r="F22" s="330" t="s">
        <v>80</v>
      </c>
      <c r="G22" s="329" t="s">
        <v>484</v>
      </c>
      <c r="H22" s="330" t="s">
        <v>80</v>
      </c>
      <c r="I22" s="331">
        <v>20</v>
      </c>
      <c r="J22" s="328" t="s">
        <v>353</v>
      </c>
      <c r="K22" s="332" t="s">
        <v>504</v>
      </c>
      <c r="L22" s="332" t="s">
        <v>483</v>
      </c>
      <c r="M22" s="332" t="s">
        <v>80</v>
      </c>
      <c r="N22" s="333" t="s">
        <v>80</v>
      </c>
      <c r="O22" s="332" t="s">
        <v>80</v>
      </c>
      <c r="P22" s="332" t="s">
        <v>80</v>
      </c>
    </row>
    <row r="23" spans="1:16" x14ac:dyDescent="0.15">
      <c r="A23" s="327"/>
      <c r="B23" s="334"/>
      <c r="C23" s="332" t="s">
        <v>497</v>
      </c>
      <c r="D23" s="332" t="s">
        <v>498</v>
      </c>
      <c r="E23" s="332" t="s">
        <v>241</v>
      </c>
      <c r="F23" s="333" t="s">
        <v>499</v>
      </c>
      <c r="G23" s="332" t="s">
        <v>241</v>
      </c>
      <c r="H23" s="333" t="s">
        <v>499</v>
      </c>
      <c r="I23" s="335"/>
      <c r="J23" s="334"/>
      <c r="K23" s="332" t="s">
        <v>505</v>
      </c>
      <c r="L23" s="332" t="s">
        <v>506</v>
      </c>
      <c r="M23" s="332" t="s">
        <v>244</v>
      </c>
      <c r="N23" s="333" t="s">
        <v>471</v>
      </c>
      <c r="O23" s="332" t="s">
        <v>244</v>
      </c>
      <c r="P23" s="332" t="s">
        <v>471</v>
      </c>
    </row>
    <row r="24" spans="1:16" x14ac:dyDescent="0.15">
      <c r="A24" s="327"/>
      <c r="B24" s="334"/>
      <c r="C24" s="332" t="s">
        <v>500</v>
      </c>
      <c r="D24" s="332" t="s">
        <v>452</v>
      </c>
      <c r="E24" s="332" t="s">
        <v>457</v>
      </c>
      <c r="F24" s="333" t="s">
        <v>501</v>
      </c>
      <c r="G24" s="332" t="s">
        <v>242</v>
      </c>
      <c r="H24" s="333" t="s">
        <v>501</v>
      </c>
      <c r="I24" s="335"/>
      <c r="J24" s="334"/>
      <c r="K24" s="332" t="s">
        <v>453</v>
      </c>
      <c r="L24" s="332" t="s">
        <v>507</v>
      </c>
      <c r="M24" s="332" t="s">
        <v>236</v>
      </c>
      <c r="N24" s="333" t="s">
        <v>508</v>
      </c>
      <c r="O24" s="332" t="s">
        <v>236</v>
      </c>
      <c r="P24" s="332" t="s">
        <v>508</v>
      </c>
    </row>
    <row r="25" spans="1:16" x14ac:dyDescent="0.15">
      <c r="A25" s="327"/>
      <c r="B25" s="336"/>
      <c r="C25" s="337" t="s">
        <v>481</v>
      </c>
      <c r="D25" s="337" t="s">
        <v>490</v>
      </c>
      <c r="E25" s="337" t="s">
        <v>502</v>
      </c>
      <c r="F25" s="338" t="s">
        <v>503</v>
      </c>
      <c r="G25" s="337" t="s">
        <v>502</v>
      </c>
      <c r="H25" s="338" t="s">
        <v>503</v>
      </c>
      <c r="I25" s="339"/>
      <c r="J25" s="336"/>
      <c r="K25" s="332" t="s">
        <v>509</v>
      </c>
      <c r="L25" s="332" t="s">
        <v>494</v>
      </c>
      <c r="M25" s="332" t="s">
        <v>510</v>
      </c>
      <c r="N25" s="333" t="s">
        <v>124</v>
      </c>
      <c r="O25" s="332" t="s">
        <v>510</v>
      </c>
      <c r="P25" s="332" t="s">
        <v>124</v>
      </c>
    </row>
    <row r="26" spans="1:16" ht="13.5" customHeight="1" x14ac:dyDescent="0.15">
      <c r="A26" s="340">
        <v>6</v>
      </c>
      <c r="B26" s="341" t="s">
        <v>353</v>
      </c>
      <c r="C26" s="332" t="s">
        <v>504</v>
      </c>
      <c r="D26" s="332" t="s">
        <v>483</v>
      </c>
      <c r="E26" s="332" t="s">
        <v>80</v>
      </c>
      <c r="F26" s="333" t="s">
        <v>80</v>
      </c>
      <c r="G26" s="332" t="s">
        <v>80</v>
      </c>
      <c r="H26" s="333" t="s">
        <v>80</v>
      </c>
      <c r="I26" s="342">
        <v>21</v>
      </c>
      <c r="J26" s="341" t="s">
        <v>57</v>
      </c>
      <c r="K26" s="329" t="s">
        <v>511</v>
      </c>
      <c r="L26" s="329" t="s">
        <v>483</v>
      </c>
      <c r="M26" s="329" t="s">
        <v>80</v>
      </c>
      <c r="N26" s="330" t="s">
        <v>80</v>
      </c>
      <c r="O26" s="329" t="s">
        <v>80</v>
      </c>
      <c r="P26" s="329" t="s">
        <v>80</v>
      </c>
    </row>
    <row r="27" spans="1:16" x14ac:dyDescent="0.15">
      <c r="A27" s="327"/>
      <c r="B27" s="334"/>
      <c r="C27" s="332" t="s">
        <v>505</v>
      </c>
      <c r="D27" s="332" t="s">
        <v>506</v>
      </c>
      <c r="E27" s="332" t="s">
        <v>244</v>
      </c>
      <c r="F27" s="333" t="s">
        <v>471</v>
      </c>
      <c r="G27" s="332" t="s">
        <v>244</v>
      </c>
      <c r="H27" s="333" t="s">
        <v>471</v>
      </c>
      <c r="I27" s="335"/>
      <c r="J27" s="334"/>
      <c r="K27" s="332" t="s">
        <v>512</v>
      </c>
      <c r="L27" s="332" t="s">
        <v>513</v>
      </c>
      <c r="M27" s="332" t="s">
        <v>514</v>
      </c>
      <c r="N27" s="333" t="s">
        <v>515</v>
      </c>
      <c r="O27" s="332" t="s">
        <v>514</v>
      </c>
      <c r="P27" s="332" t="s">
        <v>515</v>
      </c>
    </row>
    <row r="28" spans="1:16" x14ac:dyDescent="0.15">
      <c r="A28" s="327"/>
      <c r="B28" s="334"/>
      <c r="C28" s="332" t="s">
        <v>453</v>
      </c>
      <c r="D28" s="332" t="s">
        <v>507</v>
      </c>
      <c r="E28" s="332" t="s">
        <v>236</v>
      </c>
      <c r="F28" s="333" t="s">
        <v>508</v>
      </c>
      <c r="G28" s="332" t="s">
        <v>236</v>
      </c>
      <c r="H28" s="333" t="s">
        <v>508</v>
      </c>
      <c r="I28" s="335"/>
      <c r="J28" s="334"/>
      <c r="K28" s="332" t="s">
        <v>516</v>
      </c>
      <c r="L28" s="332" t="s">
        <v>517</v>
      </c>
      <c r="M28" s="332" t="s">
        <v>238</v>
      </c>
      <c r="N28" s="333" t="s">
        <v>457</v>
      </c>
      <c r="O28" s="332" t="s">
        <v>238</v>
      </c>
      <c r="P28" s="332" t="s">
        <v>242</v>
      </c>
    </row>
    <row r="29" spans="1:16" x14ac:dyDescent="0.15">
      <c r="A29" s="347"/>
      <c r="B29" s="345"/>
      <c r="C29" s="332" t="s">
        <v>509</v>
      </c>
      <c r="D29" s="332" t="s">
        <v>494</v>
      </c>
      <c r="E29" s="332" t="s">
        <v>510</v>
      </c>
      <c r="F29" s="333" t="s">
        <v>124</v>
      </c>
      <c r="G29" s="332" t="s">
        <v>510</v>
      </c>
      <c r="H29" s="333" t="s">
        <v>124</v>
      </c>
      <c r="I29" s="346"/>
      <c r="J29" s="345"/>
      <c r="K29" s="337" t="s">
        <v>518</v>
      </c>
      <c r="L29" s="337" t="s">
        <v>477</v>
      </c>
      <c r="M29" s="337" t="s">
        <v>92</v>
      </c>
      <c r="N29" s="338" t="s">
        <v>479</v>
      </c>
      <c r="O29" s="337" t="s">
        <v>92</v>
      </c>
      <c r="P29" s="337" t="s">
        <v>479</v>
      </c>
    </row>
    <row r="30" spans="1:16" ht="13.5" customHeight="1" x14ac:dyDescent="0.15">
      <c r="A30" s="327">
        <v>7</v>
      </c>
      <c r="B30" s="328" t="s">
        <v>57</v>
      </c>
      <c r="C30" s="329" t="s">
        <v>511</v>
      </c>
      <c r="D30" s="329" t="s">
        <v>483</v>
      </c>
      <c r="E30" s="329" t="s">
        <v>80</v>
      </c>
      <c r="F30" s="330" t="s">
        <v>80</v>
      </c>
      <c r="G30" s="329" t="s">
        <v>80</v>
      </c>
      <c r="H30" s="330" t="s">
        <v>80</v>
      </c>
      <c r="I30" s="331">
        <v>22</v>
      </c>
      <c r="J30" s="328" t="s">
        <v>364</v>
      </c>
      <c r="K30" s="332" t="s">
        <v>483</v>
      </c>
      <c r="L30" s="332" t="s">
        <v>483</v>
      </c>
      <c r="M30" s="332" t="s">
        <v>80</v>
      </c>
      <c r="N30" s="333" t="s">
        <v>484</v>
      </c>
      <c r="O30" s="332" t="s">
        <v>80</v>
      </c>
      <c r="P30" s="332" t="s">
        <v>484</v>
      </c>
    </row>
    <row r="31" spans="1:16" x14ac:dyDescent="0.15">
      <c r="A31" s="327"/>
      <c r="B31" s="334"/>
      <c r="C31" s="332" t="s">
        <v>512</v>
      </c>
      <c r="D31" s="332" t="s">
        <v>513</v>
      </c>
      <c r="E31" s="332" t="s">
        <v>514</v>
      </c>
      <c r="F31" s="333" t="s">
        <v>515</v>
      </c>
      <c r="G31" s="332" t="s">
        <v>514</v>
      </c>
      <c r="H31" s="333" t="s">
        <v>515</v>
      </c>
      <c r="I31" s="335"/>
      <c r="J31" s="334"/>
      <c r="K31" s="332" t="s">
        <v>519</v>
      </c>
      <c r="L31" s="332" t="s">
        <v>520</v>
      </c>
      <c r="M31" s="332" t="s">
        <v>521</v>
      </c>
      <c r="N31" s="333" t="s">
        <v>522</v>
      </c>
      <c r="O31" s="332" t="s">
        <v>521</v>
      </c>
      <c r="P31" s="332" t="s">
        <v>522</v>
      </c>
    </row>
    <row r="32" spans="1:16" x14ac:dyDescent="0.15">
      <c r="A32" s="327"/>
      <c r="B32" s="334"/>
      <c r="C32" s="332" t="s">
        <v>516</v>
      </c>
      <c r="D32" s="332" t="s">
        <v>517</v>
      </c>
      <c r="E32" s="332" t="s">
        <v>238</v>
      </c>
      <c r="F32" s="333" t="s">
        <v>457</v>
      </c>
      <c r="G32" s="332" t="s">
        <v>238</v>
      </c>
      <c r="H32" s="333" t="s">
        <v>242</v>
      </c>
      <c r="I32" s="335"/>
      <c r="J32" s="334"/>
      <c r="K32" s="332" t="s">
        <v>523</v>
      </c>
      <c r="L32" s="332" t="s">
        <v>493</v>
      </c>
      <c r="M32" s="332" t="s">
        <v>524</v>
      </c>
      <c r="N32" s="333" t="s">
        <v>525</v>
      </c>
      <c r="O32" s="332" t="s">
        <v>524</v>
      </c>
      <c r="P32" s="332" t="s">
        <v>525</v>
      </c>
    </row>
    <row r="33" spans="1:16" x14ac:dyDescent="0.15">
      <c r="A33" s="327"/>
      <c r="B33" s="336"/>
      <c r="C33" s="337" t="s">
        <v>518</v>
      </c>
      <c r="D33" s="337" t="s">
        <v>477</v>
      </c>
      <c r="E33" s="337" t="s">
        <v>92</v>
      </c>
      <c r="F33" s="338" t="s">
        <v>479</v>
      </c>
      <c r="G33" s="337" t="s">
        <v>92</v>
      </c>
      <c r="H33" s="338" t="s">
        <v>479</v>
      </c>
      <c r="I33" s="339"/>
      <c r="J33" s="336"/>
      <c r="K33" s="332" t="s">
        <v>526</v>
      </c>
      <c r="L33" s="332"/>
      <c r="M33" s="332" t="s">
        <v>527</v>
      </c>
      <c r="N33" s="333" t="s">
        <v>528</v>
      </c>
      <c r="O33" s="332" t="s">
        <v>527</v>
      </c>
      <c r="P33" s="332" t="s">
        <v>528</v>
      </c>
    </row>
    <row r="34" spans="1:16" ht="13.5" customHeight="1" x14ac:dyDescent="0.15">
      <c r="A34" s="340">
        <v>8</v>
      </c>
      <c r="B34" s="341" t="s">
        <v>364</v>
      </c>
      <c r="C34" s="332" t="s">
        <v>483</v>
      </c>
      <c r="D34" s="332" t="s">
        <v>483</v>
      </c>
      <c r="E34" s="332" t="s">
        <v>80</v>
      </c>
      <c r="F34" s="333" t="s">
        <v>484</v>
      </c>
      <c r="G34" s="332" t="s">
        <v>80</v>
      </c>
      <c r="H34" s="333" t="s">
        <v>484</v>
      </c>
      <c r="I34" s="342">
        <v>23</v>
      </c>
      <c r="J34" s="341" t="s">
        <v>307</v>
      </c>
      <c r="K34" s="329" t="s">
        <v>529</v>
      </c>
      <c r="L34" s="329" t="s">
        <v>483</v>
      </c>
      <c r="M34" s="329" t="s">
        <v>530</v>
      </c>
      <c r="N34" s="330" t="s">
        <v>80</v>
      </c>
      <c r="O34" s="329" t="s">
        <v>530</v>
      </c>
      <c r="P34" s="329" t="s">
        <v>80</v>
      </c>
    </row>
    <row r="35" spans="1:16" x14ac:dyDescent="0.15">
      <c r="A35" s="327"/>
      <c r="B35" s="334"/>
      <c r="C35" s="332" t="s">
        <v>519</v>
      </c>
      <c r="D35" s="332" t="s">
        <v>520</v>
      </c>
      <c r="E35" s="332" t="s">
        <v>521</v>
      </c>
      <c r="F35" s="333" t="s">
        <v>522</v>
      </c>
      <c r="G35" s="332" t="s">
        <v>521</v>
      </c>
      <c r="H35" s="333" t="s">
        <v>522</v>
      </c>
      <c r="I35" s="335"/>
      <c r="J35" s="334"/>
      <c r="K35" s="332" t="s">
        <v>531</v>
      </c>
      <c r="L35" s="332" t="s">
        <v>450</v>
      </c>
      <c r="M35" s="332" t="s">
        <v>532</v>
      </c>
      <c r="N35" s="333" t="s">
        <v>533</v>
      </c>
      <c r="O35" s="332" t="s">
        <v>532</v>
      </c>
      <c r="P35" s="332" t="s">
        <v>533</v>
      </c>
    </row>
    <row r="36" spans="1:16" x14ac:dyDescent="0.15">
      <c r="A36" s="327"/>
      <c r="B36" s="334"/>
      <c r="C36" s="332" t="s">
        <v>523</v>
      </c>
      <c r="D36" s="332" t="s">
        <v>493</v>
      </c>
      <c r="E36" s="332" t="s">
        <v>524</v>
      </c>
      <c r="F36" s="333" t="s">
        <v>525</v>
      </c>
      <c r="G36" s="332" t="s">
        <v>524</v>
      </c>
      <c r="H36" s="333" t="s">
        <v>525</v>
      </c>
      <c r="I36" s="335"/>
      <c r="J36" s="334"/>
      <c r="K36" s="332" t="s">
        <v>477</v>
      </c>
      <c r="L36" s="332" t="s">
        <v>534</v>
      </c>
      <c r="M36" s="332" t="s">
        <v>457</v>
      </c>
      <c r="N36" s="333" t="s">
        <v>535</v>
      </c>
      <c r="O36" s="332" t="s">
        <v>457</v>
      </c>
      <c r="P36" s="332" t="s">
        <v>535</v>
      </c>
    </row>
    <row r="37" spans="1:16" x14ac:dyDescent="0.15">
      <c r="A37" s="347"/>
      <c r="B37" s="345"/>
      <c r="C37" s="332" t="s">
        <v>526</v>
      </c>
      <c r="D37" s="332"/>
      <c r="E37" s="332" t="s">
        <v>527</v>
      </c>
      <c r="F37" s="333" t="s">
        <v>528</v>
      </c>
      <c r="G37" s="332" t="s">
        <v>527</v>
      </c>
      <c r="H37" s="333" t="s">
        <v>528</v>
      </c>
      <c r="I37" s="346"/>
      <c r="J37" s="345"/>
      <c r="K37" s="337"/>
      <c r="L37" s="337" t="s">
        <v>536</v>
      </c>
      <c r="M37" s="337" t="s">
        <v>537</v>
      </c>
      <c r="N37" s="338" t="s">
        <v>496</v>
      </c>
      <c r="O37" s="337" t="s">
        <v>537</v>
      </c>
      <c r="P37" s="337" t="s">
        <v>496</v>
      </c>
    </row>
    <row r="38" spans="1:16" ht="13.5" customHeight="1" x14ac:dyDescent="0.15">
      <c r="A38" s="327">
        <v>9</v>
      </c>
      <c r="B38" s="328" t="s">
        <v>307</v>
      </c>
      <c r="C38" s="329" t="s">
        <v>529</v>
      </c>
      <c r="D38" s="329" t="s">
        <v>483</v>
      </c>
      <c r="E38" s="329" t="s">
        <v>530</v>
      </c>
      <c r="F38" s="330" t="s">
        <v>80</v>
      </c>
      <c r="G38" s="329" t="s">
        <v>530</v>
      </c>
      <c r="H38" s="330" t="s">
        <v>80</v>
      </c>
      <c r="I38" s="331">
        <v>24</v>
      </c>
      <c r="J38" s="328" t="s">
        <v>321</v>
      </c>
      <c r="K38" s="332" t="s">
        <v>483</v>
      </c>
      <c r="L38" s="332" t="s">
        <v>483</v>
      </c>
      <c r="M38" s="332" t="s">
        <v>80</v>
      </c>
      <c r="N38" s="333" t="s">
        <v>80</v>
      </c>
      <c r="O38" s="332" t="s">
        <v>80</v>
      </c>
      <c r="P38" s="332" t="s">
        <v>80</v>
      </c>
    </row>
    <row r="39" spans="1:16" x14ac:dyDescent="0.15">
      <c r="A39" s="327"/>
      <c r="B39" s="334"/>
      <c r="C39" s="332" t="s">
        <v>531</v>
      </c>
      <c r="D39" s="332" t="s">
        <v>450</v>
      </c>
      <c r="E39" s="332" t="s">
        <v>532</v>
      </c>
      <c r="F39" s="333" t="s">
        <v>533</v>
      </c>
      <c r="G39" s="332" t="s">
        <v>532</v>
      </c>
      <c r="H39" s="333" t="s">
        <v>533</v>
      </c>
      <c r="I39" s="335"/>
      <c r="J39" s="334"/>
      <c r="K39" s="332" t="s">
        <v>538</v>
      </c>
      <c r="L39" s="332" t="s">
        <v>539</v>
      </c>
      <c r="M39" s="332" t="s">
        <v>540</v>
      </c>
      <c r="N39" s="333" t="s">
        <v>541</v>
      </c>
      <c r="O39" s="332" t="s">
        <v>540</v>
      </c>
      <c r="P39" s="332" t="s">
        <v>541</v>
      </c>
    </row>
    <row r="40" spans="1:16" x14ac:dyDescent="0.15">
      <c r="A40" s="327"/>
      <c r="B40" s="334"/>
      <c r="C40" s="332" t="s">
        <v>477</v>
      </c>
      <c r="D40" s="332" t="s">
        <v>534</v>
      </c>
      <c r="E40" s="332" t="s">
        <v>457</v>
      </c>
      <c r="F40" s="333" t="s">
        <v>535</v>
      </c>
      <c r="G40" s="332" t="s">
        <v>457</v>
      </c>
      <c r="H40" s="333" t="s">
        <v>535</v>
      </c>
      <c r="I40" s="335"/>
      <c r="J40" s="334"/>
      <c r="K40" s="332" t="s">
        <v>542</v>
      </c>
      <c r="L40" s="332" t="s">
        <v>452</v>
      </c>
      <c r="M40" s="332" t="s">
        <v>508</v>
      </c>
      <c r="N40" s="333" t="s">
        <v>543</v>
      </c>
      <c r="O40" s="332" t="s">
        <v>508</v>
      </c>
      <c r="P40" s="332" t="s">
        <v>543</v>
      </c>
    </row>
    <row r="41" spans="1:16" x14ac:dyDescent="0.15">
      <c r="A41" s="327"/>
      <c r="B41" s="336"/>
      <c r="C41" s="337"/>
      <c r="D41" s="337" t="s">
        <v>536</v>
      </c>
      <c r="E41" s="337" t="s">
        <v>537</v>
      </c>
      <c r="F41" s="338" t="s">
        <v>496</v>
      </c>
      <c r="G41" s="337" t="s">
        <v>537</v>
      </c>
      <c r="H41" s="338" t="s">
        <v>496</v>
      </c>
      <c r="I41" s="339"/>
      <c r="J41" s="336"/>
      <c r="K41" s="332" t="s">
        <v>453</v>
      </c>
      <c r="L41" s="332" t="s">
        <v>544</v>
      </c>
      <c r="M41" s="332" t="s">
        <v>92</v>
      </c>
      <c r="N41" s="333" t="s">
        <v>502</v>
      </c>
      <c r="O41" s="332" t="s">
        <v>92</v>
      </c>
      <c r="P41" s="332" t="s">
        <v>502</v>
      </c>
    </row>
    <row r="42" spans="1:16" ht="13.5" customHeight="1" x14ac:dyDescent="0.15">
      <c r="A42" s="340">
        <v>10</v>
      </c>
      <c r="B42" s="341" t="s">
        <v>321</v>
      </c>
      <c r="C42" s="332" t="s">
        <v>483</v>
      </c>
      <c r="D42" s="332" t="s">
        <v>483</v>
      </c>
      <c r="E42" s="332" t="s">
        <v>80</v>
      </c>
      <c r="F42" s="333" t="s">
        <v>80</v>
      </c>
      <c r="G42" s="332" t="s">
        <v>80</v>
      </c>
      <c r="H42" s="333" t="s">
        <v>80</v>
      </c>
      <c r="I42" s="342">
        <v>25</v>
      </c>
      <c r="J42" s="341" t="s">
        <v>337</v>
      </c>
      <c r="K42" s="329" t="s">
        <v>483</v>
      </c>
      <c r="L42" s="329" t="s">
        <v>483</v>
      </c>
      <c r="M42" s="329" t="s">
        <v>80</v>
      </c>
      <c r="N42" s="330" t="s">
        <v>484</v>
      </c>
      <c r="O42" s="329" t="s">
        <v>80</v>
      </c>
      <c r="P42" s="329" t="s">
        <v>484</v>
      </c>
    </row>
    <row r="43" spans="1:16" x14ac:dyDescent="0.15">
      <c r="A43" s="327"/>
      <c r="B43" s="334"/>
      <c r="C43" s="332" t="s">
        <v>538</v>
      </c>
      <c r="D43" s="332" t="s">
        <v>539</v>
      </c>
      <c r="E43" s="332" t="s">
        <v>540</v>
      </c>
      <c r="F43" s="333" t="s">
        <v>541</v>
      </c>
      <c r="G43" s="332" t="s">
        <v>540</v>
      </c>
      <c r="H43" s="333" t="s">
        <v>541</v>
      </c>
      <c r="I43" s="335"/>
      <c r="J43" s="334"/>
      <c r="K43" s="332" t="s">
        <v>545</v>
      </c>
      <c r="L43" s="332" t="s">
        <v>452</v>
      </c>
      <c r="M43" s="332" t="s">
        <v>546</v>
      </c>
      <c r="N43" s="333" t="s">
        <v>547</v>
      </c>
      <c r="O43" s="332" t="s">
        <v>546</v>
      </c>
      <c r="P43" s="332" t="s">
        <v>547</v>
      </c>
    </row>
    <row r="44" spans="1:16" x14ac:dyDescent="0.15">
      <c r="A44" s="327"/>
      <c r="B44" s="334"/>
      <c r="C44" s="332" t="s">
        <v>542</v>
      </c>
      <c r="D44" s="332" t="s">
        <v>452</v>
      </c>
      <c r="E44" s="332" t="s">
        <v>508</v>
      </c>
      <c r="F44" s="333" t="s">
        <v>543</v>
      </c>
      <c r="G44" s="332" t="s">
        <v>508</v>
      </c>
      <c r="H44" s="333" t="s">
        <v>543</v>
      </c>
      <c r="I44" s="335"/>
      <c r="J44" s="334"/>
      <c r="K44" s="332" t="s">
        <v>452</v>
      </c>
      <c r="L44" s="332" t="s">
        <v>548</v>
      </c>
      <c r="M44" s="332" t="s">
        <v>475</v>
      </c>
      <c r="N44" s="333" t="s">
        <v>457</v>
      </c>
      <c r="O44" s="332" t="s">
        <v>476</v>
      </c>
      <c r="P44" s="332" t="s">
        <v>457</v>
      </c>
    </row>
    <row r="45" spans="1:16" x14ac:dyDescent="0.15">
      <c r="A45" s="347"/>
      <c r="B45" s="345"/>
      <c r="C45" s="332" t="s">
        <v>453</v>
      </c>
      <c r="D45" s="332" t="s">
        <v>544</v>
      </c>
      <c r="E45" s="332" t="s">
        <v>92</v>
      </c>
      <c r="F45" s="333" t="s">
        <v>502</v>
      </c>
      <c r="G45" s="332" t="s">
        <v>92</v>
      </c>
      <c r="H45" s="333" t="s">
        <v>502</v>
      </c>
      <c r="I45" s="346"/>
      <c r="J45" s="345"/>
      <c r="K45" s="337" t="s">
        <v>493</v>
      </c>
      <c r="L45" s="337" t="s">
        <v>509</v>
      </c>
      <c r="M45" s="337" t="s">
        <v>495</v>
      </c>
      <c r="N45" s="338" t="s">
        <v>549</v>
      </c>
      <c r="O45" s="337" t="s">
        <v>495</v>
      </c>
      <c r="P45" s="337" t="s">
        <v>549</v>
      </c>
    </row>
    <row r="46" spans="1:16" ht="13.5" customHeight="1" x14ac:dyDescent="0.15">
      <c r="A46" s="327">
        <v>11</v>
      </c>
      <c r="B46" s="328" t="s">
        <v>337</v>
      </c>
      <c r="C46" s="329" t="s">
        <v>483</v>
      </c>
      <c r="D46" s="329" t="s">
        <v>483</v>
      </c>
      <c r="E46" s="329" t="s">
        <v>80</v>
      </c>
      <c r="F46" s="330" t="s">
        <v>484</v>
      </c>
      <c r="G46" s="329" t="s">
        <v>80</v>
      </c>
      <c r="H46" s="330" t="s">
        <v>484</v>
      </c>
      <c r="I46" s="331">
        <v>26</v>
      </c>
      <c r="J46" s="328" t="s">
        <v>346</v>
      </c>
      <c r="K46" s="332" t="s">
        <v>483</v>
      </c>
      <c r="L46" s="332" t="s">
        <v>483</v>
      </c>
      <c r="M46" s="332" t="s">
        <v>80</v>
      </c>
      <c r="N46" s="333" t="s">
        <v>80</v>
      </c>
      <c r="O46" s="332" t="s">
        <v>80</v>
      </c>
      <c r="P46" s="332" t="s">
        <v>80</v>
      </c>
    </row>
    <row r="47" spans="1:16" x14ac:dyDescent="0.15">
      <c r="A47" s="327"/>
      <c r="B47" s="334"/>
      <c r="C47" s="332" t="s">
        <v>545</v>
      </c>
      <c r="D47" s="332" t="s">
        <v>452</v>
      </c>
      <c r="E47" s="332" t="s">
        <v>546</v>
      </c>
      <c r="F47" s="333" t="s">
        <v>547</v>
      </c>
      <c r="G47" s="332" t="s">
        <v>546</v>
      </c>
      <c r="H47" s="333" t="s">
        <v>547</v>
      </c>
      <c r="I47" s="335"/>
      <c r="J47" s="334"/>
      <c r="K47" s="332" t="s">
        <v>520</v>
      </c>
      <c r="L47" s="332" t="s">
        <v>519</v>
      </c>
      <c r="M47" s="332" t="s">
        <v>550</v>
      </c>
      <c r="N47" s="333" t="s">
        <v>521</v>
      </c>
      <c r="O47" s="332" t="s">
        <v>279</v>
      </c>
      <c r="P47" s="332" t="s">
        <v>521</v>
      </c>
    </row>
    <row r="48" spans="1:16" x14ac:dyDescent="0.15">
      <c r="A48" s="327"/>
      <c r="B48" s="334"/>
      <c r="C48" s="332" t="s">
        <v>452</v>
      </c>
      <c r="D48" s="332" t="s">
        <v>548</v>
      </c>
      <c r="E48" s="332" t="s">
        <v>475</v>
      </c>
      <c r="F48" s="333" t="s">
        <v>457</v>
      </c>
      <c r="G48" s="332" t="s">
        <v>476</v>
      </c>
      <c r="H48" s="333" t="s">
        <v>457</v>
      </c>
      <c r="I48" s="335"/>
      <c r="J48" s="334"/>
      <c r="K48" s="332" t="s">
        <v>551</v>
      </c>
      <c r="L48" s="332" t="s">
        <v>531</v>
      </c>
      <c r="M48" s="332" t="s">
        <v>238</v>
      </c>
      <c r="N48" s="333" t="s">
        <v>552</v>
      </c>
      <c r="O48" s="332" t="s">
        <v>238</v>
      </c>
      <c r="P48" s="332" t="s">
        <v>552</v>
      </c>
    </row>
    <row r="49" spans="1:16" x14ac:dyDescent="0.15">
      <c r="A49" s="327"/>
      <c r="B49" s="336"/>
      <c r="C49" s="337" t="s">
        <v>493</v>
      </c>
      <c r="D49" s="337" t="s">
        <v>509</v>
      </c>
      <c r="E49" s="337" t="s">
        <v>495</v>
      </c>
      <c r="F49" s="338" t="s">
        <v>549</v>
      </c>
      <c r="G49" s="337" t="s">
        <v>495</v>
      </c>
      <c r="H49" s="338" t="s">
        <v>549</v>
      </c>
      <c r="I49" s="339"/>
      <c r="J49" s="336"/>
      <c r="K49" s="332"/>
      <c r="L49" s="332"/>
      <c r="M49" s="332" t="s">
        <v>124</v>
      </c>
      <c r="N49" s="333" t="s">
        <v>503</v>
      </c>
      <c r="O49" s="332" t="s">
        <v>124</v>
      </c>
      <c r="P49" s="332" t="s">
        <v>503</v>
      </c>
    </row>
    <row r="50" spans="1:16" ht="13.5" customHeight="1" x14ac:dyDescent="0.15">
      <c r="A50" s="348">
        <v>12</v>
      </c>
      <c r="B50" s="341" t="s">
        <v>346</v>
      </c>
      <c r="C50" s="332" t="s">
        <v>483</v>
      </c>
      <c r="D50" s="332" t="s">
        <v>483</v>
      </c>
      <c r="E50" s="332" t="s">
        <v>80</v>
      </c>
      <c r="F50" s="333" t="s">
        <v>80</v>
      </c>
      <c r="G50" s="332" t="s">
        <v>80</v>
      </c>
      <c r="H50" s="333" t="s">
        <v>80</v>
      </c>
      <c r="I50" s="342">
        <v>27</v>
      </c>
      <c r="J50" s="341" t="s">
        <v>353</v>
      </c>
      <c r="K50" s="329" t="s">
        <v>483</v>
      </c>
      <c r="L50" s="329" t="s">
        <v>483</v>
      </c>
      <c r="M50" s="329" t="s">
        <v>484</v>
      </c>
      <c r="N50" s="330" t="s">
        <v>80</v>
      </c>
      <c r="O50" s="329" t="s">
        <v>484</v>
      </c>
      <c r="P50" s="329" t="s">
        <v>80</v>
      </c>
    </row>
    <row r="51" spans="1:16" x14ac:dyDescent="0.15">
      <c r="A51" s="327"/>
      <c r="B51" s="334"/>
      <c r="C51" s="332" t="s">
        <v>520</v>
      </c>
      <c r="D51" s="332" t="s">
        <v>519</v>
      </c>
      <c r="E51" s="332" t="s">
        <v>550</v>
      </c>
      <c r="F51" s="333" t="s">
        <v>521</v>
      </c>
      <c r="G51" s="332" t="s">
        <v>279</v>
      </c>
      <c r="H51" s="333" t="s">
        <v>521</v>
      </c>
      <c r="I51" s="335"/>
      <c r="J51" s="334"/>
      <c r="K51" s="332" t="s">
        <v>553</v>
      </c>
      <c r="L51" s="332" t="s">
        <v>449</v>
      </c>
      <c r="M51" s="332" t="s">
        <v>258</v>
      </c>
      <c r="N51" s="333" t="s">
        <v>554</v>
      </c>
      <c r="O51" s="332" t="s">
        <v>258</v>
      </c>
      <c r="P51" s="332" t="s">
        <v>554</v>
      </c>
    </row>
    <row r="52" spans="1:16" x14ac:dyDescent="0.15">
      <c r="A52" s="327"/>
      <c r="B52" s="334"/>
      <c r="C52" s="332" t="s">
        <v>551</v>
      </c>
      <c r="D52" s="332" t="s">
        <v>531</v>
      </c>
      <c r="E52" s="332" t="s">
        <v>238</v>
      </c>
      <c r="F52" s="333" t="s">
        <v>552</v>
      </c>
      <c r="G52" s="332" t="s">
        <v>238</v>
      </c>
      <c r="H52" s="333" t="s">
        <v>552</v>
      </c>
      <c r="I52" s="335"/>
      <c r="J52" s="334"/>
      <c r="K52" s="332" t="s">
        <v>507</v>
      </c>
      <c r="L52" s="332" t="s">
        <v>469</v>
      </c>
      <c r="M52" s="332" t="s">
        <v>457</v>
      </c>
      <c r="N52" s="333" t="s">
        <v>488</v>
      </c>
      <c r="O52" s="332" t="s">
        <v>457</v>
      </c>
      <c r="P52" s="332" t="s">
        <v>488</v>
      </c>
    </row>
    <row r="53" spans="1:16" x14ac:dyDescent="0.15">
      <c r="A53" s="347"/>
      <c r="B53" s="345"/>
      <c r="C53" s="332"/>
      <c r="D53" s="332"/>
      <c r="E53" s="332" t="s">
        <v>124</v>
      </c>
      <c r="F53" s="333" t="s">
        <v>503</v>
      </c>
      <c r="G53" s="332" t="s">
        <v>124</v>
      </c>
      <c r="H53" s="333" t="s">
        <v>503</v>
      </c>
      <c r="I53" s="346"/>
      <c r="J53" s="345"/>
      <c r="K53" s="332" t="s">
        <v>481</v>
      </c>
      <c r="L53" s="337" t="s">
        <v>555</v>
      </c>
      <c r="M53" s="337" t="s">
        <v>132</v>
      </c>
      <c r="N53" s="338" t="s">
        <v>92</v>
      </c>
      <c r="O53" s="337" t="s">
        <v>132</v>
      </c>
      <c r="P53" s="337" t="s">
        <v>92</v>
      </c>
    </row>
    <row r="54" spans="1:16" ht="13.5" customHeight="1" x14ac:dyDescent="0.15">
      <c r="A54" s="349">
        <v>13</v>
      </c>
      <c r="B54" s="328" t="s">
        <v>353</v>
      </c>
      <c r="C54" s="329" t="s">
        <v>483</v>
      </c>
      <c r="D54" s="329" t="s">
        <v>483</v>
      </c>
      <c r="E54" s="329" t="s">
        <v>484</v>
      </c>
      <c r="F54" s="330" t="s">
        <v>80</v>
      </c>
      <c r="G54" s="329" t="s">
        <v>484</v>
      </c>
      <c r="H54" s="330" t="s">
        <v>80</v>
      </c>
      <c r="I54" s="331">
        <v>28</v>
      </c>
      <c r="J54" s="328" t="s">
        <v>57</v>
      </c>
      <c r="K54" s="329" t="s">
        <v>483</v>
      </c>
      <c r="L54" s="332" t="s">
        <v>483</v>
      </c>
      <c r="M54" s="332" t="s">
        <v>80</v>
      </c>
      <c r="N54" s="333" t="s">
        <v>484</v>
      </c>
      <c r="O54" s="332" t="s">
        <v>80</v>
      </c>
      <c r="P54" s="332" t="s">
        <v>484</v>
      </c>
    </row>
    <row r="55" spans="1:16" x14ac:dyDescent="0.15">
      <c r="A55" s="327"/>
      <c r="B55" s="334"/>
      <c r="C55" s="332" t="s">
        <v>553</v>
      </c>
      <c r="D55" s="332" t="s">
        <v>449</v>
      </c>
      <c r="E55" s="332" t="s">
        <v>258</v>
      </c>
      <c r="F55" s="333" t="s">
        <v>554</v>
      </c>
      <c r="G55" s="332" t="s">
        <v>258</v>
      </c>
      <c r="H55" s="333" t="s">
        <v>554</v>
      </c>
      <c r="I55" s="335"/>
      <c r="J55" s="334"/>
      <c r="K55" s="332" t="s">
        <v>556</v>
      </c>
      <c r="L55" s="332" t="s">
        <v>455</v>
      </c>
      <c r="M55" s="332" t="s">
        <v>557</v>
      </c>
      <c r="N55" s="333" t="s">
        <v>471</v>
      </c>
      <c r="O55" s="332" t="s">
        <v>557</v>
      </c>
      <c r="P55" s="332" t="s">
        <v>471</v>
      </c>
    </row>
    <row r="56" spans="1:16" x14ac:dyDescent="0.15">
      <c r="A56" s="327"/>
      <c r="B56" s="334"/>
      <c r="C56" s="332" t="s">
        <v>507</v>
      </c>
      <c r="D56" s="332" t="s">
        <v>469</v>
      </c>
      <c r="E56" s="332" t="s">
        <v>457</v>
      </c>
      <c r="F56" s="333" t="s">
        <v>488</v>
      </c>
      <c r="G56" s="332" t="s">
        <v>457</v>
      </c>
      <c r="H56" s="333" t="s">
        <v>488</v>
      </c>
      <c r="I56" s="335"/>
      <c r="J56" s="334"/>
      <c r="K56" s="332" t="s">
        <v>558</v>
      </c>
      <c r="L56" s="332" t="s">
        <v>500</v>
      </c>
      <c r="M56" s="332" t="s">
        <v>236</v>
      </c>
      <c r="N56" s="333" t="s">
        <v>559</v>
      </c>
      <c r="O56" s="332" t="s">
        <v>236</v>
      </c>
      <c r="P56" s="332" t="s">
        <v>559</v>
      </c>
    </row>
    <row r="57" spans="1:16" x14ac:dyDescent="0.15">
      <c r="A57" s="327"/>
      <c r="B57" s="336"/>
      <c r="C57" s="332" t="s">
        <v>481</v>
      </c>
      <c r="D57" s="337" t="s">
        <v>555</v>
      </c>
      <c r="E57" s="337" t="s">
        <v>132</v>
      </c>
      <c r="F57" s="338" t="s">
        <v>92</v>
      </c>
      <c r="G57" s="337" t="s">
        <v>132</v>
      </c>
      <c r="H57" s="338" t="s">
        <v>92</v>
      </c>
      <c r="I57" s="339"/>
      <c r="J57" s="336"/>
      <c r="K57" s="337" t="s">
        <v>477</v>
      </c>
      <c r="L57" s="337" t="s">
        <v>494</v>
      </c>
      <c r="M57" s="337" t="s">
        <v>479</v>
      </c>
      <c r="N57" s="338" t="s">
        <v>92</v>
      </c>
      <c r="O57" s="337" t="s">
        <v>479</v>
      </c>
      <c r="P57" s="337" t="s">
        <v>92</v>
      </c>
    </row>
    <row r="58" spans="1:16" ht="13.5" customHeight="1" x14ac:dyDescent="0.15">
      <c r="A58" s="340">
        <v>14</v>
      </c>
      <c r="B58" s="341" t="s">
        <v>57</v>
      </c>
      <c r="C58" s="329" t="s">
        <v>483</v>
      </c>
      <c r="D58" s="332" t="s">
        <v>483</v>
      </c>
      <c r="E58" s="332" t="s">
        <v>80</v>
      </c>
      <c r="F58" s="333" t="s">
        <v>484</v>
      </c>
      <c r="G58" s="332" t="s">
        <v>80</v>
      </c>
      <c r="H58" s="333" t="s">
        <v>484</v>
      </c>
      <c r="I58" s="342">
        <v>29</v>
      </c>
      <c r="J58" s="341" t="s">
        <v>364</v>
      </c>
      <c r="K58" s="329" t="s">
        <v>483</v>
      </c>
      <c r="L58" s="329" t="s">
        <v>483</v>
      </c>
      <c r="M58" s="329" t="s">
        <v>484</v>
      </c>
      <c r="N58" s="330" t="s">
        <v>80</v>
      </c>
      <c r="O58" s="329" t="s">
        <v>484</v>
      </c>
      <c r="P58" s="329" t="s">
        <v>80</v>
      </c>
    </row>
    <row r="59" spans="1:16" x14ac:dyDescent="0.15">
      <c r="A59" s="327"/>
      <c r="B59" s="334"/>
      <c r="C59" s="332" t="s">
        <v>556</v>
      </c>
      <c r="D59" s="332" t="s">
        <v>455</v>
      </c>
      <c r="E59" s="332" t="s">
        <v>557</v>
      </c>
      <c r="F59" s="333" t="s">
        <v>471</v>
      </c>
      <c r="G59" s="332" t="s">
        <v>557</v>
      </c>
      <c r="H59" s="333" t="s">
        <v>471</v>
      </c>
      <c r="I59" s="335"/>
      <c r="J59" s="334"/>
      <c r="K59" s="332" t="s">
        <v>449</v>
      </c>
      <c r="L59" s="332" t="s">
        <v>450</v>
      </c>
      <c r="M59" s="332" t="s">
        <v>227</v>
      </c>
      <c r="N59" s="333" t="s">
        <v>451</v>
      </c>
      <c r="O59" s="332" t="s">
        <v>227</v>
      </c>
      <c r="P59" s="332" t="s">
        <v>451</v>
      </c>
    </row>
    <row r="60" spans="1:16" x14ac:dyDescent="0.15">
      <c r="A60" s="327"/>
      <c r="B60" s="334"/>
      <c r="C60" s="332" t="s">
        <v>558</v>
      </c>
      <c r="D60" s="332" t="s">
        <v>500</v>
      </c>
      <c r="E60" s="332" t="s">
        <v>236</v>
      </c>
      <c r="F60" s="333" t="s">
        <v>559</v>
      </c>
      <c r="G60" s="332" t="s">
        <v>236</v>
      </c>
      <c r="H60" s="333" t="s">
        <v>559</v>
      </c>
      <c r="I60" s="335"/>
      <c r="J60" s="334"/>
      <c r="K60" s="332" t="s">
        <v>560</v>
      </c>
      <c r="L60" s="332" t="s">
        <v>456</v>
      </c>
      <c r="M60" s="332" t="s">
        <v>457</v>
      </c>
      <c r="N60" s="333" t="s">
        <v>458</v>
      </c>
      <c r="O60" s="332" t="s">
        <v>457</v>
      </c>
      <c r="P60" s="332" t="s">
        <v>458</v>
      </c>
    </row>
    <row r="61" spans="1:16" x14ac:dyDescent="0.15">
      <c r="A61" s="347"/>
      <c r="B61" s="345"/>
      <c r="C61" s="337" t="s">
        <v>477</v>
      </c>
      <c r="D61" s="337" t="s">
        <v>494</v>
      </c>
      <c r="E61" s="337" t="s">
        <v>479</v>
      </c>
      <c r="F61" s="338" t="s">
        <v>92</v>
      </c>
      <c r="G61" s="337" t="s">
        <v>479</v>
      </c>
      <c r="H61" s="338" t="s">
        <v>92</v>
      </c>
      <c r="I61" s="346"/>
      <c r="J61" s="345"/>
      <c r="K61" s="337"/>
      <c r="L61" s="337" t="s">
        <v>509</v>
      </c>
      <c r="M61" s="337" t="s">
        <v>72</v>
      </c>
      <c r="N61" s="338" t="s">
        <v>510</v>
      </c>
      <c r="O61" s="337" t="s">
        <v>72</v>
      </c>
      <c r="P61" s="337" t="s">
        <v>510</v>
      </c>
    </row>
    <row r="62" spans="1:16" ht="13.5" customHeight="1" x14ac:dyDescent="0.15">
      <c r="A62" s="327">
        <v>15</v>
      </c>
      <c r="B62" s="328" t="s">
        <v>364</v>
      </c>
      <c r="C62" s="329" t="s">
        <v>483</v>
      </c>
      <c r="D62" s="329" t="s">
        <v>483</v>
      </c>
      <c r="E62" s="329" t="s">
        <v>484</v>
      </c>
      <c r="F62" s="330" t="s">
        <v>80</v>
      </c>
      <c r="G62" s="329" t="s">
        <v>484</v>
      </c>
      <c r="H62" s="330" t="s">
        <v>80</v>
      </c>
      <c r="I62" s="331">
        <v>30</v>
      </c>
      <c r="J62" s="328" t="s">
        <v>307</v>
      </c>
      <c r="K62" s="332" t="s">
        <v>483</v>
      </c>
      <c r="L62" s="332" t="s">
        <v>483</v>
      </c>
      <c r="M62" s="332" t="s">
        <v>80</v>
      </c>
      <c r="N62" s="333" t="s">
        <v>80</v>
      </c>
      <c r="O62" s="332" t="s">
        <v>80</v>
      </c>
      <c r="P62" s="332" t="s">
        <v>80</v>
      </c>
    </row>
    <row r="63" spans="1:16" x14ac:dyDescent="0.15">
      <c r="A63" s="327"/>
      <c r="B63" s="334"/>
      <c r="C63" s="332" t="s">
        <v>449</v>
      </c>
      <c r="D63" s="332" t="s">
        <v>450</v>
      </c>
      <c r="E63" s="332" t="s">
        <v>227</v>
      </c>
      <c r="F63" s="333" t="s">
        <v>451</v>
      </c>
      <c r="G63" s="332" t="s">
        <v>227</v>
      </c>
      <c r="H63" s="333" t="s">
        <v>451</v>
      </c>
      <c r="I63" s="335"/>
      <c r="J63" s="334"/>
      <c r="K63" s="332" t="s">
        <v>452</v>
      </c>
      <c r="L63" s="332" t="s">
        <v>453</v>
      </c>
      <c r="M63" s="332" t="s">
        <v>236</v>
      </c>
      <c r="N63" s="333" t="s">
        <v>454</v>
      </c>
      <c r="O63" s="332" t="s">
        <v>236</v>
      </c>
      <c r="P63" s="332" t="s">
        <v>454</v>
      </c>
    </row>
    <row r="64" spans="1:16" x14ac:dyDescent="0.15">
      <c r="A64" s="327"/>
      <c r="B64" s="334"/>
      <c r="C64" s="332" t="s">
        <v>455</v>
      </c>
      <c r="D64" s="332" t="s">
        <v>456</v>
      </c>
      <c r="E64" s="332" t="s">
        <v>457</v>
      </c>
      <c r="F64" s="333" t="s">
        <v>458</v>
      </c>
      <c r="G64" s="332" t="s">
        <v>457</v>
      </c>
      <c r="H64" s="333" t="s">
        <v>458</v>
      </c>
      <c r="I64" s="335"/>
      <c r="J64" s="334"/>
      <c r="K64" s="332" t="s">
        <v>459</v>
      </c>
      <c r="L64" s="332" t="s">
        <v>460</v>
      </c>
      <c r="M64" s="332" t="s">
        <v>237</v>
      </c>
      <c r="N64" s="333" t="s">
        <v>238</v>
      </c>
      <c r="O64" s="332" t="s">
        <v>237</v>
      </c>
      <c r="P64" s="332" t="s">
        <v>238</v>
      </c>
    </row>
    <row r="65" spans="1:20" x14ac:dyDescent="0.15">
      <c r="A65" s="347"/>
      <c r="B65" s="345"/>
      <c r="C65" s="337"/>
      <c r="D65" s="337" t="s">
        <v>509</v>
      </c>
      <c r="E65" s="337" t="s">
        <v>72</v>
      </c>
      <c r="F65" s="338" t="s">
        <v>510</v>
      </c>
      <c r="G65" s="337" t="s">
        <v>72</v>
      </c>
      <c r="H65" s="338" t="s">
        <v>510</v>
      </c>
      <c r="I65" s="339"/>
      <c r="J65" s="336"/>
      <c r="K65" s="332" t="s">
        <v>477</v>
      </c>
      <c r="L65" s="332" t="s">
        <v>478</v>
      </c>
      <c r="M65" s="332" t="s">
        <v>479</v>
      </c>
      <c r="N65" s="333" t="s">
        <v>124</v>
      </c>
      <c r="O65" s="332" t="s">
        <v>479</v>
      </c>
      <c r="P65" s="337" t="s">
        <v>124</v>
      </c>
    </row>
    <row r="66" spans="1:20" x14ac:dyDescent="0.15">
      <c r="H66" s="310"/>
      <c r="I66" s="350"/>
      <c r="J66" s="350"/>
      <c r="K66" s="351"/>
      <c r="L66" s="351"/>
      <c r="M66" s="351"/>
      <c r="N66" s="351"/>
      <c r="O66" s="351"/>
      <c r="P66" s="351"/>
      <c r="Q66" s="261"/>
      <c r="R66" s="261"/>
      <c r="S66" s="261"/>
      <c r="T66" s="261"/>
    </row>
    <row r="67" spans="1:20" x14ac:dyDescent="0.15">
      <c r="H67" s="261"/>
      <c r="I67" s="352"/>
      <c r="J67" s="353"/>
      <c r="K67" s="354"/>
      <c r="L67" s="354"/>
      <c r="M67" s="354"/>
      <c r="N67" s="354"/>
      <c r="O67" s="354"/>
      <c r="P67" s="354"/>
      <c r="Q67" s="261"/>
      <c r="R67" s="261"/>
      <c r="S67" s="261"/>
      <c r="T67" s="261"/>
    </row>
    <row r="68" spans="1:20" x14ac:dyDescent="0.15">
      <c r="H68" s="261"/>
      <c r="I68" s="352"/>
      <c r="J68" s="353"/>
      <c r="K68" s="354"/>
      <c r="L68" s="354"/>
      <c r="M68" s="354"/>
      <c r="N68" s="354"/>
      <c r="O68" s="354"/>
      <c r="P68" s="354"/>
      <c r="Q68" s="261"/>
      <c r="R68" s="261"/>
      <c r="S68" s="261"/>
      <c r="T68" s="261"/>
    </row>
    <row r="69" spans="1:20" x14ac:dyDescent="0.15">
      <c r="H69" s="261"/>
      <c r="I69" s="352"/>
      <c r="J69" s="353"/>
      <c r="K69" s="354"/>
      <c r="L69" s="354"/>
      <c r="M69" s="354"/>
      <c r="N69" s="354"/>
      <c r="O69" s="354"/>
      <c r="P69" s="354"/>
      <c r="Q69" s="261"/>
      <c r="R69" s="261"/>
      <c r="S69" s="261"/>
      <c r="T69" s="261"/>
    </row>
    <row r="70" spans="1:20" x14ac:dyDescent="0.15">
      <c r="H70" s="261"/>
      <c r="I70" s="292"/>
      <c r="J70" s="261"/>
      <c r="K70" s="261"/>
      <c r="L70" s="261"/>
      <c r="M70" s="261"/>
      <c r="N70" s="261"/>
      <c r="O70" s="261"/>
      <c r="P70" s="261"/>
      <c r="Q70" s="261"/>
      <c r="R70" s="261"/>
      <c r="S70" s="261"/>
      <c r="T70" s="261"/>
    </row>
    <row r="71" spans="1:20" x14ac:dyDescent="0.15">
      <c r="H71" s="261"/>
      <c r="I71" s="292"/>
      <c r="J71" s="261"/>
      <c r="K71" s="261"/>
      <c r="L71" s="261"/>
      <c r="M71" s="261"/>
      <c r="N71" s="261"/>
      <c r="O71" s="261"/>
      <c r="P71" s="261"/>
      <c r="Q71" s="261"/>
      <c r="R71" s="261"/>
      <c r="S71" s="261"/>
      <c r="T71" s="261"/>
    </row>
    <row r="72" spans="1:20" x14ac:dyDescent="0.15">
      <c r="H72" s="261"/>
      <c r="I72" s="292"/>
      <c r="J72" s="261"/>
      <c r="K72" s="261"/>
      <c r="L72" s="261"/>
      <c r="M72" s="261"/>
      <c r="N72" s="261"/>
      <c r="O72" s="261"/>
      <c r="P72" s="261"/>
      <c r="Q72" s="261"/>
      <c r="R72" s="261"/>
      <c r="S72" s="261"/>
      <c r="T72" s="261"/>
    </row>
    <row r="73" spans="1:20" x14ac:dyDescent="0.15">
      <c r="H73" s="261"/>
      <c r="I73" s="292"/>
      <c r="J73" s="261"/>
      <c r="K73" s="261"/>
      <c r="L73" s="261"/>
      <c r="M73" s="261"/>
      <c r="N73" s="261"/>
      <c r="O73" s="261"/>
      <c r="P73" s="261"/>
      <c r="Q73" s="261"/>
      <c r="R73" s="261"/>
      <c r="S73" s="261"/>
      <c r="T73" s="261"/>
    </row>
  </sheetData>
  <mergeCells count="72">
    <mergeCell ref="I66:I69"/>
    <mergeCell ref="J66:J69"/>
    <mergeCell ref="A58:A61"/>
    <mergeCell ref="B58:B61"/>
    <mergeCell ref="I58:I61"/>
    <mergeCell ref="J58:J61"/>
    <mergeCell ref="A62:A65"/>
    <mergeCell ref="B62:B65"/>
    <mergeCell ref="I62:I65"/>
    <mergeCell ref="J62:J65"/>
    <mergeCell ref="A50:A53"/>
    <mergeCell ref="B50:B53"/>
    <mergeCell ref="I50:I53"/>
    <mergeCell ref="J50:J53"/>
    <mergeCell ref="A54:A57"/>
    <mergeCell ref="B54:B57"/>
    <mergeCell ref="I54:I57"/>
    <mergeCell ref="J54:J57"/>
    <mergeCell ref="A42:A45"/>
    <mergeCell ref="B42:B45"/>
    <mergeCell ref="I42:I45"/>
    <mergeCell ref="J42:J45"/>
    <mergeCell ref="A46:A49"/>
    <mergeCell ref="B46:B49"/>
    <mergeCell ref="I46:I49"/>
    <mergeCell ref="J46:J49"/>
    <mergeCell ref="A34:A37"/>
    <mergeCell ref="B34:B37"/>
    <mergeCell ref="I34:I37"/>
    <mergeCell ref="J34:J37"/>
    <mergeCell ref="A38:A41"/>
    <mergeCell ref="B38:B41"/>
    <mergeCell ref="I38:I41"/>
    <mergeCell ref="J38:J41"/>
    <mergeCell ref="A26:A29"/>
    <mergeCell ref="B26:B29"/>
    <mergeCell ref="I26:I29"/>
    <mergeCell ref="J26:J29"/>
    <mergeCell ref="A30:A33"/>
    <mergeCell ref="B30:B33"/>
    <mergeCell ref="I30:I33"/>
    <mergeCell ref="J30:J33"/>
    <mergeCell ref="A18:A21"/>
    <mergeCell ref="B18:B21"/>
    <mergeCell ref="I18:I21"/>
    <mergeCell ref="J18:J21"/>
    <mergeCell ref="A22:A25"/>
    <mergeCell ref="B22:B25"/>
    <mergeCell ref="I22:I25"/>
    <mergeCell ref="J22:J25"/>
    <mergeCell ref="A10:A13"/>
    <mergeCell ref="B10:B13"/>
    <mergeCell ref="I10:I13"/>
    <mergeCell ref="J10:J13"/>
    <mergeCell ref="A14:A17"/>
    <mergeCell ref="B14:B17"/>
    <mergeCell ref="I14:I17"/>
    <mergeCell ref="J14:J17"/>
    <mergeCell ref="J2:J5"/>
    <mergeCell ref="K2:L4"/>
    <mergeCell ref="M2:N4"/>
    <mergeCell ref="O2:P4"/>
    <mergeCell ref="A6:A9"/>
    <mergeCell ref="B6:B9"/>
    <mergeCell ref="I6:I9"/>
    <mergeCell ref="J6:J9"/>
    <mergeCell ref="A2:A5"/>
    <mergeCell ref="B2:B5"/>
    <mergeCell ref="C2:D4"/>
    <mergeCell ref="E2:F4"/>
    <mergeCell ref="G2:H4"/>
    <mergeCell ref="I2:I5"/>
  </mergeCells>
  <phoneticPr fontId="3"/>
  <printOptions horizontalCentered="1" verticalCentered="1"/>
  <pageMargins left="0" right="0" top="0" bottom="0" header="0.19685039370078741" footer="0.19685039370078741"/>
  <pageSetup paperSize="12" scale="76"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X63"/>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210</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7"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134</v>
      </c>
      <c r="C9" s="39" t="s">
        <v>171</v>
      </c>
      <c r="D9" s="98">
        <v>0.5</v>
      </c>
      <c r="E9" s="41" t="s">
        <v>113</v>
      </c>
      <c r="F9" s="41">
        <f>ROUNDUP(D9*0.75,2)</f>
        <v>0.38</v>
      </c>
      <c r="G9" s="42">
        <f>ROUNDUP((K4*D9)+(K5*D9*0.75)+(K6*(D9*2)),0)</f>
        <v>0</v>
      </c>
      <c r="H9" s="42">
        <f>G9</f>
        <v>0</v>
      </c>
      <c r="I9" s="183"/>
      <c r="J9" s="184"/>
      <c r="K9" s="43" t="s">
        <v>44</v>
      </c>
      <c r="L9" s="44">
        <f>ROUNDUP((K4*M9)+(K5*M9*0.75)+(K6*(M9*2)),2)</f>
        <v>0</v>
      </c>
      <c r="M9" s="40">
        <v>110</v>
      </c>
      <c r="N9" s="45">
        <f>ROUNDUP(M9*0.75,2)</f>
        <v>82.5</v>
      </c>
      <c r="O9" s="46" t="s">
        <v>172</v>
      </c>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47" t="s">
        <v>279</v>
      </c>
      <c r="T10" s="147" t="s">
        <v>150</v>
      </c>
      <c r="U10" s="147"/>
      <c r="V10" s="148">
        <v>10</v>
      </c>
      <c r="W10" s="148"/>
      <c r="X10" s="149"/>
    </row>
    <row r="11" spans="1:24" ht="18.75" customHeight="1" x14ac:dyDescent="0.15">
      <c r="A11" s="170"/>
      <c r="B11" s="56"/>
      <c r="C11" s="56"/>
      <c r="D11" s="57"/>
      <c r="E11" s="58"/>
      <c r="F11" s="58"/>
      <c r="G11" s="59"/>
      <c r="H11" s="59"/>
      <c r="I11" s="185"/>
      <c r="J11" s="185"/>
      <c r="K11" s="60"/>
      <c r="L11" s="61"/>
      <c r="M11" s="57"/>
      <c r="N11" s="62"/>
      <c r="O11" s="63"/>
      <c r="P11" s="85"/>
      <c r="R11" s="204"/>
      <c r="S11" s="136"/>
      <c r="T11" s="134" t="s">
        <v>129</v>
      </c>
      <c r="U11" s="134"/>
      <c r="V11" s="135">
        <v>25</v>
      </c>
      <c r="W11" s="135">
        <v>15</v>
      </c>
      <c r="X11" s="128">
        <v>10</v>
      </c>
    </row>
    <row r="12" spans="1:24" ht="18.75" customHeight="1" x14ac:dyDescent="0.15">
      <c r="A12" s="170"/>
      <c r="B12" s="47" t="s">
        <v>185</v>
      </c>
      <c r="C12" s="47" t="s">
        <v>139</v>
      </c>
      <c r="D12" s="48">
        <v>10</v>
      </c>
      <c r="E12" s="49" t="s">
        <v>47</v>
      </c>
      <c r="F12" s="49">
        <f t="shared" ref="F12:F18" si="0">ROUNDUP(D12*0.75,2)</f>
        <v>7.5</v>
      </c>
      <c r="G12" s="50">
        <f>ROUNDUP((K4*D12)+(K5*D12*0.75)+(K6*(D12*2)),0)</f>
        <v>0</v>
      </c>
      <c r="H12" s="50">
        <f>G12</f>
        <v>0</v>
      </c>
      <c r="I12" s="175" t="s">
        <v>224</v>
      </c>
      <c r="J12" s="176"/>
      <c r="K12" s="51" t="s">
        <v>90</v>
      </c>
      <c r="L12" s="52">
        <f>ROUNDUP((K4*M12)+(K5*M12*0.75)+(K6*(M12*2)),2)</f>
        <v>0</v>
      </c>
      <c r="M12" s="48">
        <v>3</v>
      </c>
      <c r="N12" s="53">
        <f>ROUNDUP(M12*0.75,2)</f>
        <v>2.25</v>
      </c>
      <c r="O12" s="54" t="s">
        <v>46</v>
      </c>
      <c r="P12" s="84" t="s">
        <v>77</v>
      </c>
      <c r="R12" s="204"/>
      <c r="S12" s="136"/>
      <c r="T12" s="134" t="s">
        <v>88</v>
      </c>
      <c r="U12" s="134"/>
      <c r="V12" s="135">
        <v>20</v>
      </c>
      <c r="W12" s="135">
        <v>15</v>
      </c>
      <c r="X12" s="128">
        <v>15</v>
      </c>
    </row>
    <row r="13" spans="1:24" ht="18.75" customHeight="1" x14ac:dyDescent="0.15">
      <c r="A13" s="170"/>
      <c r="B13" s="47"/>
      <c r="C13" s="47" t="s">
        <v>150</v>
      </c>
      <c r="D13" s="48">
        <v>20</v>
      </c>
      <c r="E13" s="49" t="s">
        <v>47</v>
      </c>
      <c r="F13" s="49">
        <f t="shared" si="0"/>
        <v>15</v>
      </c>
      <c r="G13" s="50">
        <f>ROUNDUP((K4*D13)+(K5*D13*0.75)+(K6*(D13*2)),0)</f>
        <v>0</v>
      </c>
      <c r="H13" s="50">
        <f>G13</f>
        <v>0</v>
      </c>
      <c r="I13" s="177"/>
      <c r="J13" s="177"/>
      <c r="K13" s="51" t="s">
        <v>56</v>
      </c>
      <c r="L13" s="52">
        <f>ROUNDUP((K4*M13)+(K5*M13*0.75)+(K6*(M13*2)),2)</f>
        <v>0</v>
      </c>
      <c r="M13" s="48">
        <v>5</v>
      </c>
      <c r="N13" s="53">
        <f>ROUNDUP(M13*0.75,2)</f>
        <v>3.75</v>
      </c>
      <c r="O13" s="54" t="s">
        <v>46</v>
      </c>
      <c r="P13" s="84" t="s">
        <v>60</v>
      </c>
      <c r="R13" s="204"/>
      <c r="S13" s="136"/>
      <c r="T13" s="134" t="s">
        <v>170</v>
      </c>
      <c r="U13" s="134"/>
      <c r="V13" s="135">
        <v>50</v>
      </c>
      <c r="W13" s="135">
        <v>35</v>
      </c>
      <c r="X13" s="128">
        <v>25</v>
      </c>
    </row>
    <row r="14" spans="1:24" ht="18.75" customHeight="1" x14ac:dyDescent="0.15">
      <c r="A14" s="170"/>
      <c r="B14" s="47"/>
      <c r="C14" s="47" t="s">
        <v>129</v>
      </c>
      <c r="D14" s="48">
        <v>30</v>
      </c>
      <c r="E14" s="49" t="s">
        <v>47</v>
      </c>
      <c r="F14" s="49">
        <f t="shared" si="0"/>
        <v>22.5</v>
      </c>
      <c r="G14" s="50">
        <f>ROUNDUP((K4*D14)+(K5*D14*0.75)+(K6*(D14*2)),0)</f>
        <v>0</v>
      </c>
      <c r="H14" s="50">
        <f>G14+(G14*10/100)</f>
        <v>0</v>
      </c>
      <c r="I14" s="177"/>
      <c r="J14" s="177"/>
      <c r="K14" s="51" t="s">
        <v>43</v>
      </c>
      <c r="L14" s="52">
        <f>ROUNDUP((K4*M14)+(K5*M14*0.75)+(K6*(M14*2)),2)</f>
        <v>0</v>
      </c>
      <c r="M14" s="48">
        <v>1</v>
      </c>
      <c r="N14" s="53">
        <f>ROUNDUP(M14*0.75,2)</f>
        <v>0.75</v>
      </c>
      <c r="O14" s="54"/>
      <c r="P14" s="84"/>
      <c r="R14" s="204"/>
      <c r="S14" s="136"/>
      <c r="T14" s="134"/>
      <c r="U14" s="161" t="s">
        <v>245</v>
      </c>
      <c r="V14" s="125" t="s">
        <v>246</v>
      </c>
      <c r="W14" s="125" t="s">
        <v>246</v>
      </c>
      <c r="X14" s="126"/>
    </row>
    <row r="15" spans="1:24" ht="18.75" customHeight="1" x14ac:dyDescent="0.15">
      <c r="A15" s="170"/>
      <c r="B15" s="47"/>
      <c r="C15" s="47" t="s">
        <v>88</v>
      </c>
      <c r="D15" s="48">
        <v>20</v>
      </c>
      <c r="E15" s="49" t="s">
        <v>47</v>
      </c>
      <c r="F15" s="49">
        <f t="shared" si="0"/>
        <v>15</v>
      </c>
      <c r="G15" s="50">
        <f>ROUNDUP((K4*D15)+(K5*D15*0.75)+(K6*(D15*2)),0)</f>
        <v>0</v>
      </c>
      <c r="H15" s="50">
        <f>G15+(G15*6/100)</f>
        <v>0</v>
      </c>
      <c r="I15" s="177"/>
      <c r="J15" s="177"/>
      <c r="K15" s="51" t="s">
        <v>53</v>
      </c>
      <c r="L15" s="52">
        <f>ROUNDUP((K4*M15)+(K5*M15*0.75)+(K6*(M15*2)),2)</f>
        <v>0</v>
      </c>
      <c r="M15" s="48">
        <v>0.3</v>
      </c>
      <c r="N15" s="53">
        <f>ROUNDUP(M15*0.75,2)</f>
        <v>0.23</v>
      </c>
      <c r="O15" s="54"/>
      <c r="P15" s="84"/>
      <c r="R15" s="204"/>
      <c r="S15" s="136"/>
      <c r="T15" s="134"/>
      <c r="U15" s="161" t="s">
        <v>274</v>
      </c>
      <c r="V15" s="125" t="s">
        <v>247</v>
      </c>
      <c r="W15" s="125" t="s">
        <v>247</v>
      </c>
      <c r="X15" s="126"/>
    </row>
    <row r="16" spans="1:24" ht="18.75" customHeight="1" x14ac:dyDescent="0.15">
      <c r="A16" s="170"/>
      <c r="B16" s="47"/>
      <c r="C16" s="47" t="s">
        <v>69</v>
      </c>
      <c r="D16" s="48">
        <v>10</v>
      </c>
      <c r="E16" s="49" t="s">
        <v>47</v>
      </c>
      <c r="F16" s="49">
        <f t="shared" si="0"/>
        <v>7.5</v>
      </c>
      <c r="G16" s="50">
        <f>ROUNDUP((K4*D16)+(K5*D16*0.75)+(K6*(D16*2)),0)</f>
        <v>0</v>
      </c>
      <c r="H16" s="50">
        <f>G16</f>
        <v>0</v>
      </c>
      <c r="I16" s="177"/>
      <c r="J16" s="177"/>
      <c r="K16" s="51" t="s">
        <v>91</v>
      </c>
      <c r="L16" s="52">
        <f>ROUNDUP((K4*M16)+(K5*M16*0.75)+(K6*(M16*2)),2)</f>
        <v>0</v>
      </c>
      <c r="M16" s="48">
        <v>0.01</v>
      </c>
      <c r="N16" s="53">
        <f>ROUNDUP(M16*0.75,2)</f>
        <v>0.01</v>
      </c>
      <c r="O16" s="54" t="s">
        <v>46</v>
      </c>
      <c r="P16" s="84"/>
      <c r="R16" s="204"/>
      <c r="S16" s="136"/>
      <c r="T16" s="134"/>
      <c r="U16" s="134"/>
      <c r="V16" s="135"/>
      <c r="W16" s="135"/>
      <c r="X16" s="128"/>
    </row>
    <row r="17" spans="1:24" ht="18.75" customHeight="1" x14ac:dyDescent="0.15">
      <c r="A17" s="170"/>
      <c r="B17" s="47"/>
      <c r="C17" s="47" t="s">
        <v>170</v>
      </c>
      <c r="D17" s="48">
        <v>50</v>
      </c>
      <c r="E17" s="49" t="s">
        <v>78</v>
      </c>
      <c r="F17" s="49">
        <f t="shared" si="0"/>
        <v>37.5</v>
      </c>
      <c r="G17" s="50">
        <f>ROUNDUP((K4*D17)+(K5*D17*0.75)+(K6*(D17*2)),0)</f>
        <v>0</v>
      </c>
      <c r="H17" s="50">
        <f>G17</f>
        <v>0</v>
      </c>
      <c r="I17" s="177"/>
      <c r="J17" s="177"/>
      <c r="K17" s="51"/>
      <c r="L17" s="52"/>
      <c r="M17" s="48"/>
      <c r="N17" s="53"/>
      <c r="O17" s="54" t="s">
        <v>46</v>
      </c>
      <c r="P17" s="84"/>
      <c r="R17" s="204"/>
      <c r="S17" s="137"/>
      <c r="T17" s="138"/>
      <c r="U17" s="138"/>
      <c r="V17" s="139"/>
      <c r="W17" s="139"/>
      <c r="X17" s="140"/>
    </row>
    <row r="18" spans="1:24" ht="18.75" customHeight="1" x14ac:dyDescent="0.15">
      <c r="A18" s="170"/>
      <c r="B18" s="47"/>
      <c r="C18" s="47" t="s">
        <v>61</v>
      </c>
      <c r="D18" s="48">
        <v>2</v>
      </c>
      <c r="E18" s="49" t="s">
        <v>47</v>
      </c>
      <c r="F18" s="49">
        <f t="shared" si="0"/>
        <v>1.5</v>
      </c>
      <c r="G18" s="50">
        <f>ROUNDUP((K4*D18)+(K5*D18*0.75)+(K6*(D18*2)),0)</f>
        <v>0</v>
      </c>
      <c r="H18" s="50">
        <f>G18</f>
        <v>0</v>
      </c>
      <c r="I18" s="177"/>
      <c r="J18" s="177"/>
      <c r="K18" s="51"/>
      <c r="L18" s="52"/>
      <c r="M18" s="48"/>
      <c r="N18" s="53"/>
      <c r="O18" s="54" t="s">
        <v>60</v>
      </c>
      <c r="P18" s="84"/>
      <c r="R18" s="204"/>
      <c r="S18" s="136" t="s">
        <v>238</v>
      </c>
      <c r="T18" s="134" t="s">
        <v>38</v>
      </c>
      <c r="U18" s="134"/>
      <c r="V18" s="135">
        <v>10</v>
      </c>
      <c r="W18" s="135">
        <v>10</v>
      </c>
      <c r="X18" s="128"/>
    </row>
    <row r="19" spans="1:24" ht="18.75" customHeight="1" x14ac:dyDescent="0.15">
      <c r="A19" s="170"/>
      <c r="B19" s="47"/>
      <c r="C19" s="47"/>
      <c r="D19" s="48"/>
      <c r="E19" s="49"/>
      <c r="F19" s="49"/>
      <c r="G19" s="50"/>
      <c r="H19" s="50"/>
      <c r="I19" s="177"/>
      <c r="J19" s="177"/>
      <c r="K19" s="51"/>
      <c r="L19" s="52"/>
      <c r="M19" s="48"/>
      <c r="N19" s="53"/>
      <c r="O19" s="54"/>
      <c r="P19" s="84"/>
      <c r="R19" s="204"/>
      <c r="S19" s="136"/>
      <c r="T19" s="134" t="s">
        <v>66</v>
      </c>
      <c r="U19" s="134"/>
      <c r="V19" s="135">
        <v>5</v>
      </c>
      <c r="W19" s="135">
        <v>5</v>
      </c>
      <c r="X19" s="128">
        <v>5</v>
      </c>
    </row>
    <row r="20" spans="1:24" ht="18.75" customHeight="1" x14ac:dyDescent="0.15">
      <c r="A20" s="170"/>
      <c r="B20" s="47"/>
      <c r="C20" s="47"/>
      <c r="D20" s="48"/>
      <c r="E20" s="49"/>
      <c r="F20" s="49"/>
      <c r="G20" s="50"/>
      <c r="H20" s="50"/>
      <c r="I20" s="177"/>
      <c r="J20" s="177"/>
      <c r="K20" s="51"/>
      <c r="L20" s="52"/>
      <c r="M20" s="48"/>
      <c r="N20" s="53"/>
      <c r="O20" s="54"/>
      <c r="P20" s="84"/>
      <c r="R20" s="204"/>
      <c r="S20" s="136"/>
      <c r="T20" s="134"/>
      <c r="U20" s="134"/>
      <c r="V20" s="135"/>
      <c r="W20" s="135"/>
      <c r="X20" s="128"/>
    </row>
    <row r="21" spans="1:24" ht="18.75" customHeight="1" x14ac:dyDescent="0.15">
      <c r="A21" s="170"/>
      <c r="B21" s="47"/>
      <c r="C21" s="47"/>
      <c r="D21" s="48"/>
      <c r="E21" s="49"/>
      <c r="F21" s="49"/>
      <c r="G21" s="50"/>
      <c r="H21" s="50"/>
      <c r="I21" s="177"/>
      <c r="J21" s="177"/>
      <c r="K21" s="51"/>
      <c r="L21" s="52"/>
      <c r="M21" s="48"/>
      <c r="N21" s="53"/>
      <c r="O21" s="54"/>
      <c r="P21" s="84"/>
      <c r="R21" s="204"/>
      <c r="S21" s="147" t="s">
        <v>124</v>
      </c>
      <c r="T21" s="147" t="s">
        <v>125</v>
      </c>
      <c r="U21" s="147"/>
      <c r="V21" s="148">
        <v>3</v>
      </c>
      <c r="W21" s="148">
        <v>2</v>
      </c>
      <c r="X21" s="149">
        <v>2</v>
      </c>
    </row>
    <row r="22" spans="1:24" ht="18.75" customHeight="1" x14ac:dyDescent="0.15">
      <c r="A22" s="170"/>
      <c r="B22" s="47"/>
      <c r="C22" s="47"/>
      <c r="D22" s="48"/>
      <c r="E22" s="49"/>
      <c r="F22" s="49"/>
      <c r="G22" s="50"/>
      <c r="H22" s="50"/>
      <c r="I22" s="177"/>
      <c r="J22" s="177"/>
      <c r="K22" s="51"/>
      <c r="L22" s="52"/>
      <c r="M22" s="48"/>
      <c r="N22" s="53"/>
      <c r="O22" s="54"/>
      <c r="P22" s="84"/>
      <c r="R22" s="204"/>
      <c r="S22" s="134"/>
      <c r="T22" s="134"/>
      <c r="U22" s="134" t="s">
        <v>67</v>
      </c>
      <c r="V22" s="135" t="s">
        <v>58</v>
      </c>
      <c r="W22" s="135" t="s">
        <v>58</v>
      </c>
      <c r="X22" s="128"/>
    </row>
    <row r="23" spans="1:24" ht="18.75" customHeight="1" x14ac:dyDescent="0.15">
      <c r="A23" s="170"/>
      <c r="B23" s="47"/>
      <c r="C23" s="47"/>
      <c r="D23" s="48"/>
      <c r="E23" s="49"/>
      <c r="F23" s="49"/>
      <c r="G23" s="50"/>
      <c r="H23" s="50"/>
      <c r="I23" s="177"/>
      <c r="J23" s="177"/>
      <c r="K23" s="51"/>
      <c r="L23" s="52"/>
      <c r="M23" s="48"/>
      <c r="N23" s="53"/>
      <c r="O23" s="54"/>
      <c r="P23" s="84"/>
      <c r="R23" s="204"/>
      <c r="S23" s="136"/>
      <c r="T23" s="134"/>
      <c r="U23" s="134" t="s">
        <v>68</v>
      </c>
      <c r="V23" s="135" t="s">
        <v>42</v>
      </c>
      <c r="W23" s="135" t="s">
        <v>42</v>
      </c>
      <c r="X23" s="128"/>
    </row>
    <row r="24" spans="1:24" ht="18.75" customHeight="1" thickBot="1" x14ac:dyDescent="0.2">
      <c r="A24" s="170"/>
      <c r="B24" s="47"/>
      <c r="C24" s="47"/>
      <c r="D24" s="48"/>
      <c r="E24" s="49"/>
      <c r="F24" s="49"/>
      <c r="G24" s="50"/>
      <c r="H24" s="50"/>
      <c r="I24" s="177"/>
      <c r="J24" s="177"/>
      <c r="K24" s="51"/>
      <c r="L24" s="52"/>
      <c r="M24" s="48"/>
      <c r="N24" s="53"/>
      <c r="O24" s="54"/>
      <c r="P24" s="84"/>
      <c r="R24" s="205"/>
      <c r="S24" s="141"/>
      <c r="T24" s="142"/>
      <c r="U24" s="142"/>
      <c r="V24" s="143"/>
      <c r="W24" s="143"/>
      <c r="X24" s="144"/>
    </row>
    <row r="25" spans="1:24" ht="18.75" customHeight="1" x14ac:dyDescent="0.15">
      <c r="A25" s="170"/>
      <c r="B25" s="56"/>
      <c r="C25" s="56"/>
      <c r="D25" s="57"/>
      <c r="E25" s="58"/>
      <c r="F25" s="58"/>
      <c r="G25" s="59"/>
      <c r="H25" s="59"/>
      <c r="I25" s="185"/>
      <c r="J25" s="185"/>
      <c r="K25" s="60"/>
      <c r="L25" s="61"/>
      <c r="M25" s="57"/>
      <c r="N25" s="62"/>
      <c r="O25" s="63"/>
      <c r="P25" s="85"/>
      <c r="R25" s="2"/>
      <c r="S25" s="2"/>
      <c r="T25" s="2"/>
      <c r="U25" s="2"/>
      <c r="V25" s="2"/>
      <c r="W25" s="2"/>
      <c r="X25" s="2"/>
    </row>
    <row r="26" spans="1:24" ht="18.75" customHeight="1" x14ac:dyDescent="0.15">
      <c r="A26" s="170"/>
      <c r="B26" s="47" t="s">
        <v>187</v>
      </c>
      <c r="C26" s="47" t="s">
        <v>136</v>
      </c>
      <c r="D26" s="48">
        <v>2</v>
      </c>
      <c r="E26" s="49" t="s">
        <v>47</v>
      </c>
      <c r="F26" s="49">
        <f>ROUNDUP(D26*0.75,2)</f>
        <v>1.5</v>
      </c>
      <c r="G26" s="50">
        <f>ROUNDUP((K4*D26)+(K5*D26*0.75)+(K6*(D26*2)),0)</f>
        <v>0</v>
      </c>
      <c r="H26" s="50">
        <f>G26</f>
        <v>0</v>
      </c>
      <c r="I26" s="175" t="s">
        <v>188</v>
      </c>
      <c r="J26" s="176"/>
      <c r="K26" s="51" t="s">
        <v>52</v>
      </c>
      <c r="L26" s="52">
        <f>ROUNDUP((K4*M26)+(K5*M26*0.75)+(K6*(M26*2)),2)</f>
        <v>0</v>
      </c>
      <c r="M26" s="48">
        <v>0.3</v>
      </c>
      <c r="N26" s="53">
        <f>ROUNDUP(M26*0.75,2)</f>
        <v>0.23</v>
      </c>
      <c r="O26" s="54" t="s">
        <v>46</v>
      </c>
      <c r="P26" s="84"/>
      <c r="R26" s="2"/>
      <c r="S26" s="2"/>
      <c r="T26" s="2"/>
      <c r="U26" s="2"/>
      <c r="V26" s="2"/>
      <c r="W26" s="2"/>
      <c r="X26" s="2"/>
    </row>
    <row r="27" spans="1:24" ht="18.75" customHeight="1" x14ac:dyDescent="0.15">
      <c r="A27" s="170"/>
      <c r="B27" s="47"/>
      <c r="C27" s="47" t="s">
        <v>120</v>
      </c>
      <c r="D27" s="48">
        <v>10</v>
      </c>
      <c r="E27" s="49" t="s">
        <v>47</v>
      </c>
      <c r="F27" s="49">
        <f>ROUNDUP(D27*0.75,2)</f>
        <v>7.5</v>
      </c>
      <c r="G27" s="50">
        <f>ROUNDUP((K4*D27)+(K5*D27*0.75)+(K6*(D27*2)),0)</f>
        <v>0</v>
      </c>
      <c r="H27" s="50">
        <f>G27+(G27*10/100)</f>
        <v>0</v>
      </c>
      <c r="I27" s="177"/>
      <c r="J27" s="177"/>
      <c r="K27" s="51" t="s">
        <v>53</v>
      </c>
      <c r="L27" s="52">
        <f>ROUNDUP((K4*M27)+(K5*M27*0.75)+(K6*(M27*2)),2)</f>
        <v>0</v>
      </c>
      <c r="M27" s="48">
        <v>0.1</v>
      </c>
      <c r="N27" s="53">
        <f>ROUNDUP(M27*0.75,2)</f>
        <v>0.08</v>
      </c>
      <c r="O27" s="54"/>
      <c r="P27" s="84"/>
      <c r="R27" s="2"/>
      <c r="S27" s="2"/>
      <c r="T27" s="2"/>
      <c r="U27" s="2"/>
      <c r="V27" s="2"/>
      <c r="W27" s="2"/>
      <c r="X27" s="2"/>
    </row>
    <row r="28" spans="1:24" ht="18.75" customHeight="1" x14ac:dyDescent="0.15">
      <c r="A28" s="170"/>
      <c r="B28" s="47"/>
      <c r="C28" s="47" t="s">
        <v>38</v>
      </c>
      <c r="D28" s="48">
        <v>10</v>
      </c>
      <c r="E28" s="49" t="s">
        <v>47</v>
      </c>
      <c r="F28" s="49">
        <f>ROUNDUP(D28*0.75,2)</f>
        <v>7.5</v>
      </c>
      <c r="G28" s="50">
        <f>ROUNDUP((K4*D28)+(K5*D28*0.75)+(K6*(D28*2)),0)</f>
        <v>0</v>
      </c>
      <c r="H28" s="50">
        <f>G28+(G28*2/100)</f>
        <v>0</v>
      </c>
      <c r="I28" s="177"/>
      <c r="J28" s="177"/>
      <c r="K28" s="51" t="s">
        <v>122</v>
      </c>
      <c r="L28" s="52">
        <f>ROUNDUP((K4*M28)+(K5*M28*0.75)+(K6*(M28*2)),2)</f>
        <v>0</v>
      </c>
      <c r="M28" s="48">
        <v>4</v>
      </c>
      <c r="N28" s="53">
        <f>ROUNDUP(M28*0.75,2)</f>
        <v>3</v>
      </c>
      <c r="O28" s="54"/>
      <c r="P28" s="84" t="s">
        <v>123</v>
      </c>
      <c r="R28" s="2"/>
      <c r="S28" s="2"/>
      <c r="T28" s="2"/>
      <c r="U28" s="2"/>
      <c r="V28" s="2"/>
      <c r="W28" s="2"/>
      <c r="X28" s="2"/>
    </row>
    <row r="29" spans="1:24" ht="18.75" customHeight="1" x14ac:dyDescent="0.15">
      <c r="A29" s="170"/>
      <c r="B29" s="47"/>
      <c r="C29" s="47" t="s">
        <v>66</v>
      </c>
      <c r="D29" s="48">
        <v>5</v>
      </c>
      <c r="E29" s="49" t="s">
        <v>47</v>
      </c>
      <c r="F29" s="49">
        <f>ROUNDUP(D29*0.75,2)</f>
        <v>3.75</v>
      </c>
      <c r="G29" s="50">
        <f>ROUNDUP((K4*D29)+(K5*D29*0.75)+(K6*(D29*2)),0)</f>
        <v>0</v>
      </c>
      <c r="H29" s="50">
        <f>G29+(G29*3/100)</f>
        <v>0</v>
      </c>
      <c r="I29" s="177"/>
      <c r="J29" s="177"/>
      <c r="K29" s="51"/>
      <c r="L29" s="52"/>
      <c r="M29" s="48"/>
      <c r="N29" s="53"/>
      <c r="O29" s="54"/>
      <c r="P29" s="84"/>
      <c r="R29" s="2"/>
      <c r="S29" s="2"/>
      <c r="T29" s="2"/>
      <c r="U29" s="2"/>
      <c r="V29" s="2"/>
      <c r="W29" s="2"/>
      <c r="X29" s="2"/>
    </row>
    <row r="30" spans="1:24" ht="18.75" customHeight="1" x14ac:dyDescent="0.15">
      <c r="A30" s="170"/>
      <c r="B30" s="47"/>
      <c r="C30" s="47"/>
      <c r="D30" s="48"/>
      <c r="E30" s="49"/>
      <c r="F30" s="49"/>
      <c r="G30" s="50"/>
      <c r="H30" s="50"/>
      <c r="I30" s="177"/>
      <c r="J30" s="177"/>
      <c r="K30" s="51"/>
      <c r="L30" s="52"/>
      <c r="M30" s="48"/>
      <c r="N30" s="53"/>
      <c r="O30" s="54"/>
      <c r="P30" s="84"/>
      <c r="R30" s="2"/>
      <c r="S30" s="2"/>
      <c r="T30" s="2"/>
      <c r="U30" s="2"/>
      <c r="V30" s="2"/>
      <c r="W30" s="2"/>
      <c r="X30" s="2"/>
    </row>
    <row r="31" spans="1:24" ht="18.75" customHeight="1" x14ac:dyDescent="0.15">
      <c r="A31" s="170"/>
      <c r="B31" s="56"/>
      <c r="C31" s="56"/>
      <c r="D31" s="57"/>
      <c r="E31" s="58"/>
      <c r="F31" s="58"/>
      <c r="G31" s="59"/>
      <c r="H31" s="59"/>
      <c r="I31" s="185"/>
      <c r="J31" s="185"/>
      <c r="K31" s="60"/>
      <c r="L31" s="61"/>
      <c r="M31" s="57"/>
      <c r="N31" s="62"/>
      <c r="O31" s="63"/>
      <c r="P31" s="85"/>
      <c r="R31" s="2"/>
      <c r="S31" s="2"/>
      <c r="T31" s="2"/>
      <c r="U31" s="2"/>
      <c r="V31" s="2"/>
      <c r="W31" s="2"/>
      <c r="X31" s="2"/>
    </row>
    <row r="32" spans="1:24" ht="18.75" customHeight="1" x14ac:dyDescent="0.15">
      <c r="A32" s="170"/>
      <c r="B32" s="47" t="s">
        <v>124</v>
      </c>
      <c r="C32" s="47" t="s">
        <v>125</v>
      </c>
      <c r="D32" s="48">
        <v>5</v>
      </c>
      <c r="E32" s="49" t="s">
        <v>47</v>
      </c>
      <c r="F32" s="49">
        <f>ROUNDUP(D32*0.75,2)</f>
        <v>3.75</v>
      </c>
      <c r="G32" s="50">
        <f>ROUNDUP((K4*D32)+(K5*D32*0.75)+(K6*(D32*2)),0)</f>
        <v>0</v>
      </c>
      <c r="H32" s="50">
        <f>G32</f>
        <v>0</v>
      </c>
      <c r="I32" s="175" t="s">
        <v>93</v>
      </c>
      <c r="J32" s="176"/>
      <c r="K32" s="51" t="s">
        <v>70</v>
      </c>
      <c r="L32" s="52">
        <f>ROUNDUP((K4*M32)+(K5*M32*0.75)+(K6*(M32*2)),2)</f>
        <v>0</v>
      </c>
      <c r="M32" s="48">
        <v>100</v>
      </c>
      <c r="N32" s="53">
        <f>ROUNDUP(M32*0.75,2)</f>
        <v>75</v>
      </c>
      <c r="O32" s="54" t="s">
        <v>126</v>
      </c>
      <c r="P32" s="84"/>
      <c r="R32" s="2"/>
      <c r="S32" s="2"/>
      <c r="T32" s="2"/>
      <c r="U32" s="2"/>
      <c r="V32" s="2"/>
      <c r="W32" s="2"/>
      <c r="X32" s="2"/>
    </row>
    <row r="33" spans="1:24" ht="18.75" customHeight="1" x14ac:dyDescent="0.15">
      <c r="A33" s="170"/>
      <c r="B33" s="47"/>
      <c r="C33" s="47" t="s">
        <v>127</v>
      </c>
      <c r="D33" s="48">
        <v>3</v>
      </c>
      <c r="E33" s="49" t="s">
        <v>47</v>
      </c>
      <c r="F33" s="49">
        <f>ROUNDUP(D33*0.75,2)</f>
        <v>2.25</v>
      </c>
      <c r="G33" s="50">
        <f>ROUNDUP((K4*D33)+(K5*D33*0.75)+(K6*(D33*2)),0)</f>
        <v>0</v>
      </c>
      <c r="H33" s="50">
        <f>G33+(G33*40/100)</f>
        <v>0</v>
      </c>
      <c r="I33" s="177"/>
      <c r="J33" s="177"/>
      <c r="K33" s="51" t="s">
        <v>53</v>
      </c>
      <c r="L33" s="52">
        <f>ROUNDUP((K4*M33)+(K5*M33*0.75)+(K6*(M33*2)),2)</f>
        <v>0</v>
      </c>
      <c r="M33" s="48">
        <v>0.1</v>
      </c>
      <c r="N33" s="53">
        <f>ROUNDUP(M33*0.75,2)</f>
        <v>0.08</v>
      </c>
      <c r="O33" s="54"/>
      <c r="P33" s="84"/>
      <c r="R33" s="2"/>
      <c r="S33" s="2"/>
      <c r="T33" s="2"/>
      <c r="U33" s="2"/>
      <c r="V33" s="2"/>
      <c r="W33" s="2"/>
      <c r="X33" s="2"/>
    </row>
    <row r="34" spans="1:24" ht="18.75" customHeight="1" x14ac:dyDescent="0.15">
      <c r="A34" s="170"/>
      <c r="B34" s="47"/>
      <c r="C34" s="47"/>
      <c r="D34" s="48"/>
      <c r="E34" s="49"/>
      <c r="F34" s="49"/>
      <c r="G34" s="50"/>
      <c r="H34" s="50"/>
      <c r="I34" s="177"/>
      <c r="J34" s="177"/>
      <c r="K34" s="51" t="s">
        <v>71</v>
      </c>
      <c r="L34" s="52">
        <f>ROUNDUP((K4*M34)+(K5*M34*0.75)+(K6*(M34*2)),2)</f>
        <v>0</v>
      </c>
      <c r="M34" s="48">
        <v>0.5</v>
      </c>
      <c r="N34" s="53">
        <f>ROUNDUP(M34*0.75,2)</f>
        <v>0.38</v>
      </c>
      <c r="O34" s="54"/>
      <c r="P34" s="84" t="s">
        <v>60</v>
      </c>
      <c r="R34" s="2"/>
      <c r="S34" s="2"/>
      <c r="T34" s="2"/>
      <c r="U34" s="2"/>
      <c r="V34" s="2"/>
      <c r="W34" s="2"/>
      <c r="X34" s="2"/>
    </row>
    <row r="35" spans="1:24" ht="18.75" customHeight="1" x14ac:dyDescent="0.15">
      <c r="A35" s="170"/>
      <c r="B35" s="47"/>
      <c r="C35" s="47"/>
      <c r="D35" s="48"/>
      <c r="E35" s="49"/>
      <c r="F35" s="49"/>
      <c r="G35" s="50"/>
      <c r="H35" s="50"/>
      <c r="I35" s="177"/>
      <c r="J35" s="177"/>
      <c r="K35" s="51"/>
      <c r="L35" s="52"/>
      <c r="M35" s="48"/>
      <c r="N35" s="53"/>
      <c r="O35" s="54"/>
      <c r="P35" s="84"/>
      <c r="R35" s="2"/>
      <c r="S35" s="2"/>
      <c r="T35" s="2"/>
      <c r="U35" s="2"/>
      <c r="V35" s="2"/>
      <c r="W35" s="2"/>
      <c r="X35" s="2"/>
    </row>
    <row r="36" spans="1:24" ht="18.75" customHeight="1" thickBot="1" x14ac:dyDescent="0.2">
      <c r="A36" s="171"/>
      <c r="B36" s="75"/>
      <c r="C36" s="75"/>
      <c r="D36" s="76"/>
      <c r="E36" s="77"/>
      <c r="F36" s="77"/>
      <c r="G36" s="78"/>
      <c r="H36" s="78"/>
      <c r="I36" s="178"/>
      <c r="J36" s="178"/>
      <c r="K36" s="79"/>
      <c r="L36" s="80"/>
      <c r="M36" s="76"/>
      <c r="N36" s="81"/>
      <c r="O36" s="82"/>
      <c r="P36" s="86"/>
      <c r="R36" s="2"/>
      <c r="S36" s="2"/>
      <c r="T36" s="2"/>
      <c r="U36" s="2"/>
      <c r="V36" s="2"/>
      <c r="W36" s="2"/>
      <c r="X36" s="2"/>
    </row>
    <row r="37" spans="1:24" ht="18.75" customHeight="1" x14ac:dyDescent="0.15">
      <c r="R37" s="2"/>
      <c r="S37" s="2"/>
      <c r="T37" s="2"/>
      <c r="U37" s="2"/>
      <c r="V37" s="2"/>
      <c r="W37" s="2"/>
      <c r="X37" s="2"/>
    </row>
    <row r="38" spans="1:24" ht="18.75" customHeight="1" x14ac:dyDescent="0.15">
      <c r="R38" s="2"/>
      <c r="S38" s="2"/>
      <c r="T38" s="2"/>
      <c r="U38" s="2"/>
      <c r="V38" s="2"/>
      <c r="W38" s="2"/>
      <c r="X38" s="2"/>
    </row>
    <row r="39" spans="1:24" ht="18.75" customHeight="1" x14ac:dyDescent="0.15">
      <c r="R39" s="2"/>
      <c r="S39" s="2"/>
      <c r="T39" s="2"/>
      <c r="U39" s="2"/>
      <c r="V39" s="2"/>
      <c r="W39" s="2"/>
      <c r="X39" s="2"/>
    </row>
    <row r="40" spans="1:24" ht="18.75" customHeight="1" x14ac:dyDescent="0.15">
      <c r="S40" s="145"/>
      <c r="T40" s="145"/>
      <c r="U40" s="145"/>
      <c r="V40" s="146"/>
      <c r="W40" s="146"/>
      <c r="X40" s="146"/>
    </row>
    <row r="41" spans="1:24" ht="18.75" customHeight="1" x14ac:dyDescent="0.15">
      <c r="S41" s="145"/>
      <c r="T41" s="145"/>
      <c r="U41" s="145"/>
      <c r="V41" s="146"/>
      <c r="W41" s="146"/>
      <c r="X41" s="146"/>
    </row>
    <row r="42" spans="1:24" ht="18.75" customHeight="1" x14ac:dyDescent="0.15">
      <c r="S42" s="145"/>
      <c r="T42" s="145"/>
      <c r="U42" s="145"/>
      <c r="V42" s="146"/>
      <c r="W42" s="146"/>
      <c r="X42" s="146"/>
    </row>
    <row r="43" spans="1:24" ht="18.75" customHeight="1" x14ac:dyDescent="0.15">
      <c r="S43" s="145"/>
      <c r="T43" s="145"/>
      <c r="U43" s="145"/>
      <c r="V43" s="146"/>
      <c r="W43" s="146"/>
      <c r="X43" s="146"/>
    </row>
    <row r="44" spans="1:24" ht="18.75" customHeight="1" x14ac:dyDescent="0.15">
      <c r="S44" s="145"/>
      <c r="T44" s="145"/>
      <c r="U44" s="145"/>
      <c r="V44" s="146"/>
      <c r="W44" s="146"/>
      <c r="X44" s="146"/>
    </row>
    <row r="45" spans="1:24" ht="18.75" customHeight="1" x14ac:dyDescent="0.15">
      <c r="S45" s="145"/>
      <c r="T45" s="145"/>
      <c r="U45" s="145"/>
      <c r="V45" s="146"/>
      <c r="W45" s="146"/>
      <c r="X45" s="146"/>
    </row>
    <row r="46" spans="1:24" ht="18.75" customHeight="1" x14ac:dyDescent="0.15">
      <c r="S46" s="145"/>
      <c r="T46" s="145"/>
      <c r="U46" s="145"/>
      <c r="V46" s="146"/>
      <c r="W46" s="146"/>
      <c r="X46" s="146"/>
    </row>
    <row r="47" spans="1:24" ht="18.75" customHeight="1" x14ac:dyDescent="0.15">
      <c r="S47" s="145"/>
      <c r="T47" s="145"/>
      <c r="U47" s="145"/>
      <c r="V47" s="146"/>
      <c r="W47" s="146"/>
      <c r="X47" s="146"/>
    </row>
    <row r="48" spans="1: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row r="53" spans="19:24" ht="18.75" customHeight="1" x14ac:dyDescent="0.15">
      <c r="S53" s="145"/>
      <c r="T53" s="145"/>
      <c r="U53" s="145"/>
      <c r="V53" s="146"/>
      <c r="W53" s="146"/>
      <c r="X53" s="146"/>
    </row>
    <row r="54" spans="19:24" ht="18.75" customHeight="1" x14ac:dyDescent="0.15">
      <c r="S54" s="145"/>
      <c r="T54" s="145"/>
      <c r="U54" s="145"/>
      <c r="V54" s="146"/>
      <c r="W54" s="146"/>
      <c r="X54" s="146"/>
    </row>
    <row r="55" spans="19:24" ht="18.75" customHeight="1" x14ac:dyDescent="0.15">
      <c r="S55" s="145"/>
      <c r="T55" s="145"/>
      <c r="U55" s="145"/>
      <c r="V55" s="146"/>
      <c r="W55" s="146"/>
      <c r="X55" s="146"/>
    </row>
    <row r="56" spans="19:24" ht="18.75" customHeight="1" x14ac:dyDescent="0.15">
      <c r="S56" s="145"/>
      <c r="T56" s="145"/>
      <c r="U56" s="145"/>
      <c r="V56" s="146"/>
      <c r="W56" s="146"/>
      <c r="X56" s="146"/>
    </row>
    <row r="57" spans="19:24" ht="18.75" customHeight="1" x14ac:dyDescent="0.15">
      <c r="S57" s="145"/>
      <c r="T57" s="145"/>
      <c r="U57" s="145"/>
      <c r="V57" s="146"/>
      <c r="W57" s="146"/>
      <c r="X57" s="146"/>
    </row>
    <row r="58" spans="19:24" ht="18.75" customHeight="1" x14ac:dyDescent="0.15">
      <c r="S58" s="145"/>
      <c r="T58" s="145"/>
      <c r="U58" s="145"/>
      <c r="V58" s="146"/>
      <c r="W58" s="146"/>
      <c r="X58" s="146"/>
    </row>
    <row r="59" spans="19:24" ht="18.75" customHeight="1" x14ac:dyDescent="0.15">
      <c r="S59" s="145"/>
      <c r="T59" s="145"/>
      <c r="U59" s="145"/>
      <c r="V59" s="146"/>
      <c r="W59" s="146"/>
      <c r="X59" s="146"/>
    </row>
    <row r="60" spans="19:24" ht="18.75" customHeight="1" x14ac:dyDescent="0.15">
      <c r="S60" s="145"/>
      <c r="T60" s="145"/>
      <c r="U60" s="145"/>
      <c r="V60" s="146"/>
      <c r="W60" s="146"/>
      <c r="X60" s="146"/>
    </row>
    <row r="61" spans="19:24" ht="18.75" customHeight="1" x14ac:dyDescent="0.15">
      <c r="S61" s="145"/>
      <c r="T61" s="145"/>
      <c r="U61" s="145"/>
      <c r="V61" s="146"/>
      <c r="W61" s="146"/>
      <c r="X61" s="146"/>
    </row>
    <row r="62" spans="19:24" ht="18.75" customHeight="1" x14ac:dyDescent="0.15">
      <c r="S62" s="145"/>
      <c r="T62" s="145"/>
      <c r="U62" s="145"/>
      <c r="V62" s="146"/>
      <c r="W62" s="146"/>
      <c r="X62" s="146"/>
    </row>
    <row r="63" spans="19:24" ht="18.75" customHeight="1" x14ac:dyDescent="0.15">
      <c r="S63" s="145"/>
      <c r="T63" s="145"/>
      <c r="U63" s="145"/>
      <c r="V63" s="146"/>
      <c r="W63" s="146"/>
      <c r="X63" s="146"/>
    </row>
  </sheetData>
  <mergeCells count="16">
    <mergeCell ref="A1:B1"/>
    <mergeCell ref="C1:K1"/>
    <mergeCell ref="K2:M2"/>
    <mergeCell ref="R5:V5"/>
    <mergeCell ref="O6:P6"/>
    <mergeCell ref="R6:T7"/>
    <mergeCell ref="A7:E7"/>
    <mergeCell ref="O7:P7"/>
    <mergeCell ref="A9:A36"/>
    <mergeCell ref="I32:J36"/>
    <mergeCell ref="R9:R24"/>
    <mergeCell ref="I8:J8"/>
    <mergeCell ref="K8:L8"/>
    <mergeCell ref="I9:J11"/>
    <mergeCell ref="I12:J25"/>
    <mergeCell ref="I26:J31"/>
  </mergeCells>
  <phoneticPr fontId="3"/>
  <printOptions horizontalCentered="1" verticalCentered="1"/>
  <pageMargins left="0.39370078740157483" right="0.39370078740157483" top="0.39370078740157483" bottom="0.39370078740157483" header="0" footer="0"/>
  <pageSetup paperSize="12" scale="4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X38"/>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211</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7"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191</v>
      </c>
      <c r="C9" s="39" t="s">
        <v>87</v>
      </c>
      <c r="D9" s="40">
        <v>30</v>
      </c>
      <c r="E9" s="41" t="s">
        <v>47</v>
      </c>
      <c r="F9" s="41">
        <f t="shared" ref="F9:F14" si="0">ROUNDUP(D9*0.75,2)</f>
        <v>22.5</v>
      </c>
      <c r="G9" s="42">
        <f>ROUNDUP((K4*D9)+(K5*D9*0.75)+(K6*(D9*2)),0)</f>
        <v>0</v>
      </c>
      <c r="H9" s="42">
        <f>G9</f>
        <v>0</v>
      </c>
      <c r="I9" s="183" t="s">
        <v>192</v>
      </c>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t="s">
        <v>88</v>
      </c>
      <c r="D10" s="48">
        <v>30</v>
      </c>
      <c r="E10" s="49" t="s">
        <v>47</v>
      </c>
      <c r="F10" s="49">
        <f t="shared" si="0"/>
        <v>22.5</v>
      </c>
      <c r="G10" s="50">
        <f>ROUNDUP((K4*D10)+(K5*D10*0.75)+(K6*(D10*2)),0)</f>
        <v>0</v>
      </c>
      <c r="H10" s="50">
        <f>G10+(G10*6/100)</f>
        <v>0</v>
      </c>
      <c r="I10" s="177"/>
      <c r="J10" s="177"/>
      <c r="K10" s="51" t="s">
        <v>43</v>
      </c>
      <c r="L10" s="52">
        <f>ROUNDUP((K4*M10)+(K5*M10*0.75)+(K6*(M10*2)),2)</f>
        <v>0</v>
      </c>
      <c r="M10" s="48">
        <v>1</v>
      </c>
      <c r="N10" s="53">
        <f>ROUNDUP(M10*0.75,2)</f>
        <v>0.75</v>
      </c>
      <c r="O10" s="54"/>
      <c r="P10" s="84"/>
      <c r="R10" s="204"/>
      <c r="S10" s="157" t="s">
        <v>258</v>
      </c>
      <c r="T10" s="103" t="s">
        <v>87</v>
      </c>
      <c r="U10" s="131"/>
      <c r="V10" s="131">
        <v>15</v>
      </c>
      <c r="W10" s="131">
        <v>10</v>
      </c>
      <c r="X10" s="163"/>
    </row>
    <row r="11" spans="1:24" ht="18.75" customHeight="1" x14ac:dyDescent="0.15">
      <c r="A11" s="170"/>
      <c r="B11" s="47"/>
      <c r="C11" s="47" t="s">
        <v>94</v>
      </c>
      <c r="D11" s="48">
        <v>40</v>
      </c>
      <c r="E11" s="49" t="s">
        <v>47</v>
      </c>
      <c r="F11" s="49">
        <f t="shared" si="0"/>
        <v>30</v>
      </c>
      <c r="G11" s="50">
        <f>ROUNDUP((K4*D11)+(K5*D11*0.75)+(K6*(D11*2)),0)</f>
        <v>0</v>
      </c>
      <c r="H11" s="50">
        <f>G11+(G11*10/100)</f>
        <v>0</v>
      </c>
      <c r="I11" s="177"/>
      <c r="J11" s="177"/>
      <c r="K11" s="51" t="s">
        <v>57</v>
      </c>
      <c r="L11" s="52">
        <f>ROUNDUP((K4*M11)+(K5*M11*0.75)+(K6*(M11*2)),2)</f>
        <v>0</v>
      </c>
      <c r="M11" s="48">
        <v>40</v>
      </c>
      <c r="N11" s="53">
        <f>ROUNDUP(M11*0.75,2)</f>
        <v>30</v>
      </c>
      <c r="O11" s="54"/>
      <c r="P11" s="84"/>
      <c r="R11" s="204"/>
      <c r="S11" s="164"/>
      <c r="T11" s="124" t="s">
        <v>88</v>
      </c>
      <c r="U11" s="124"/>
      <c r="V11" s="125">
        <v>30</v>
      </c>
      <c r="W11" s="125">
        <v>25</v>
      </c>
      <c r="X11" s="126">
        <v>20</v>
      </c>
    </row>
    <row r="12" spans="1:24" ht="18.75" customHeight="1" x14ac:dyDescent="0.15">
      <c r="A12" s="170"/>
      <c r="B12" s="47"/>
      <c r="C12" s="47" t="s">
        <v>66</v>
      </c>
      <c r="D12" s="48">
        <v>10</v>
      </c>
      <c r="E12" s="49" t="s">
        <v>47</v>
      </c>
      <c r="F12" s="49">
        <f t="shared" si="0"/>
        <v>7.5</v>
      </c>
      <c r="G12" s="50">
        <f>ROUNDUP((K4*D12)+(K5*D12*0.75)+(K6*(D12*2)),0)</f>
        <v>0</v>
      </c>
      <c r="H12" s="50">
        <f>G12+(G12*3/100)</f>
        <v>0</v>
      </c>
      <c r="I12" s="177"/>
      <c r="J12" s="177"/>
      <c r="K12" s="51"/>
      <c r="L12" s="52"/>
      <c r="M12" s="48"/>
      <c r="N12" s="53"/>
      <c r="O12" s="54"/>
      <c r="P12" s="84"/>
      <c r="R12" s="204"/>
      <c r="S12" s="164"/>
      <c r="T12" s="124" t="s">
        <v>94</v>
      </c>
      <c r="U12" s="124"/>
      <c r="V12" s="125">
        <v>30</v>
      </c>
      <c r="W12" s="125">
        <v>20</v>
      </c>
      <c r="X12" s="126">
        <v>10</v>
      </c>
    </row>
    <row r="13" spans="1:24" ht="18.75" customHeight="1" x14ac:dyDescent="0.15">
      <c r="A13" s="170"/>
      <c r="B13" s="47"/>
      <c r="C13" s="47" t="s">
        <v>193</v>
      </c>
      <c r="D13" s="48">
        <v>9</v>
      </c>
      <c r="E13" s="49" t="s">
        <v>47</v>
      </c>
      <c r="F13" s="49">
        <f t="shared" si="0"/>
        <v>6.75</v>
      </c>
      <c r="G13" s="50">
        <f>ROUNDUP((K4*D13)+(K5*D13*0.75)+(K6*(D13*2)),0)</f>
        <v>0</v>
      </c>
      <c r="H13" s="50">
        <f>G13</f>
        <v>0</v>
      </c>
      <c r="I13" s="177"/>
      <c r="J13" s="177"/>
      <c r="K13" s="51"/>
      <c r="L13" s="52"/>
      <c r="M13" s="48"/>
      <c r="N13" s="53"/>
      <c r="O13" s="54" t="s">
        <v>142</v>
      </c>
      <c r="P13" s="84"/>
      <c r="R13" s="204"/>
      <c r="S13" s="164"/>
      <c r="T13" s="124" t="s">
        <v>66</v>
      </c>
      <c r="U13" s="124"/>
      <c r="V13" s="125">
        <v>10</v>
      </c>
      <c r="W13" s="125">
        <v>10</v>
      </c>
      <c r="X13" s="126">
        <v>10</v>
      </c>
    </row>
    <row r="14" spans="1:24" ht="18.75" customHeight="1" x14ac:dyDescent="0.15">
      <c r="A14" s="170"/>
      <c r="B14" s="47"/>
      <c r="C14" s="47" t="s">
        <v>76</v>
      </c>
      <c r="D14" s="48">
        <v>30</v>
      </c>
      <c r="E14" s="49" t="s">
        <v>78</v>
      </c>
      <c r="F14" s="49">
        <f t="shared" si="0"/>
        <v>22.5</v>
      </c>
      <c r="G14" s="50">
        <f>ROUNDUP((K4*D14)+(K5*D14*0.75)+(K6*(D14*2)),0)</f>
        <v>0</v>
      </c>
      <c r="H14" s="50">
        <f>G14</f>
        <v>0</v>
      </c>
      <c r="I14" s="177"/>
      <c r="J14" s="177"/>
      <c r="K14" s="51"/>
      <c r="L14" s="52"/>
      <c r="M14" s="48"/>
      <c r="N14" s="53"/>
      <c r="O14" s="54" t="s">
        <v>77</v>
      </c>
      <c r="P14" s="84"/>
      <c r="R14" s="204"/>
      <c r="S14" s="161"/>
      <c r="T14" s="124" t="s">
        <v>76</v>
      </c>
      <c r="U14" s="124"/>
      <c r="V14" s="125">
        <v>25</v>
      </c>
      <c r="W14" s="125">
        <v>15</v>
      </c>
      <c r="X14" s="126">
        <v>10</v>
      </c>
    </row>
    <row r="15" spans="1:24" ht="18.75" customHeight="1" x14ac:dyDescent="0.15">
      <c r="A15" s="170"/>
      <c r="B15" s="47"/>
      <c r="C15" s="47"/>
      <c r="D15" s="48"/>
      <c r="E15" s="49"/>
      <c r="F15" s="49"/>
      <c r="G15" s="50"/>
      <c r="H15" s="50"/>
      <c r="I15" s="177"/>
      <c r="J15" s="177"/>
      <c r="K15" s="51"/>
      <c r="L15" s="52"/>
      <c r="M15" s="48"/>
      <c r="N15" s="53"/>
      <c r="O15" s="54"/>
      <c r="P15" s="84"/>
      <c r="R15" s="204"/>
      <c r="S15" s="123"/>
      <c r="T15" s="134"/>
      <c r="U15" s="124" t="s">
        <v>245</v>
      </c>
      <c r="V15" s="125" t="s">
        <v>246</v>
      </c>
      <c r="W15" s="125" t="s">
        <v>246</v>
      </c>
      <c r="X15" s="126"/>
    </row>
    <row r="16" spans="1:24" ht="18.75" customHeight="1" x14ac:dyDescent="0.15">
      <c r="A16" s="170"/>
      <c r="B16" s="56"/>
      <c r="C16" s="56"/>
      <c r="D16" s="57"/>
      <c r="E16" s="58"/>
      <c r="F16" s="58"/>
      <c r="G16" s="59"/>
      <c r="H16" s="59"/>
      <c r="I16" s="185"/>
      <c r="J16" s="185"/>
      <c r="K16" s="60"/>
      <c r="L16" s="61"/>
      <c r="M16" s="57"/>
      <c r="N16" s="62"/>
      <c r="O16" s="63"/>
      <c r="P16" s="85"/>
      <c r="R16" s="204"/>
      <c r="S16" s="158"/>
      <c r="T16" s="138"/>
      <c r="U16" s="121" t="s">
        <v>274</v>
      </c>
      <c r="V16" s="155" t="s">
        <v>247</v>
      </c>
      <c r="W16" s="155" t="s">
        <v>247</v>
      </c>
      <c r="X16" s="156"/>
    </row>
    <row r="17" spans="1:24" ht="18.75" customHeight="1" x14ac:dyDescent="0.15">
      <c r="A17" s="170"/>
      <c r="B17" s="47" t="s">
        <v>194</v>
      </c>
      <c r="C17" s="47" t="s">
        <v>108</v>
      </c>
      <c r="D17" s="48">
        <v>30</v>
      </c>
      <c r="E17" s="49" t="s">
        <v>47</v>
      </c>
      <c r="F17" s="49">
        <f>ROUNDUP(D17*0.75,2)</f>
        <v>22.5</v>
      </c>
      <c r="G17" s="50">
        <f>ROUNDUP((K4*D17)+(K5*D17*0.75)+(K6*(D17*2)),0)</f>
        <v>0</v>
      </c>
      <c r="H17" s="50">
        <f>G17+(G17*10/100)</f>
        <v>0</v>
      </c>
      <c r="I17" s="175" t="s">
        <v>195</v>
      </c>
      <c r="J17" s="176"/>
      <c r="K17" s="51" t="s">
        <v>52</v>
      </c>
      <c r="L17" s="52">
        <f>ROUNDUP((K4*M17)+(K5*M17*0.75)+(K6*(M17*2)),2)</f>
        <v>0</v>
      </c>
      <c r="M17" s="48">
        <v>0.3</v>
      </c>
      <c r="N17" s="53">
        <f>ROUNDUP(M17*0.75,2)</f>
        <v>0.23</v>
      </c>
      <c r="O17" s="54"/>
      <c r="P17" s="84"/>
      <c r="R17" s="204"/>
      <c r="S17" s="136" t="s">
        <v>234</v>
      </c>
      <c r="T17" s="134" t="s">
        <v>108</v>
      </c>
      <c r="U17" s="134"/>
      <c r="V17" s="135">
        <v>30</v>
      </c>
      <c r="W17" s="135">
        <v>20</v>
      </c>
      <c r="X17" s="128">
        <v>20</v>
      </c>
    </row>
    <row r="18" spans="1:24" ht="18.75" customHeight="1" x14ac:dyDescent="0.15">
      <c r="A18" s="170"/>
      <c r="B18" s="47"/>
      <c r="C18" s="47" t="s">
        <v>147</v>
      </c>
      <c r="D18" s="48">
        <v>5</v>
      </c>
      <c r="E18" s="49" t="s">
        <v>47</v>
      </c>
      <c r="F18" s="49">
        <f>ROUNDUP(D18*0.75,2)</f>
        <v>3.75</v>
      </c>
      <c r="G18" s="50">
        <f>ROUNDUP((K4*D18)+(K5*D18*0.75)+(K6*(D18*2)),0)</f>
        <v>0</v>
      </c>
      <c r="H18" s="50">
        <f>G18</f>
        <v>0</v>
      </c>
      <c r="I18" s="177"/>
      <c r="J18" s="177"/>
      <c r="K18" s="51" t="s">
        <v>53</v>
      </c>
      <c r="L18" s="52">
        <f>ROUNDUP((K4*M18)+(K5*M18*0.75)+(K6*(M18*2)),2)</f>
        <v>0</v>
      </c>
      <c r="M18" s="48">
        <v>0.1</v>
      </c>
      <c r="N18" s="53">
        <f>ROUNDUP(M18*0.75,2)</f>
        <v>0.08</v>
      </c>
      <c r="O18" s="54" t="s">
        <v>46</v>
      </c>
      <c r="P18" s="84"/>
      <c r="R18" s="204"/>
      <c r="S18" s="136"/>
      <c r="T18" s="134"/>
      <c r="U18" s="134"/>
      <c r="V18" s="135"/>
      <c r="W18" s="135"/>
      <c r="X18" s="128"/>
    </row>
    <row r="19" spans="1:24" ht="18.75" customHeight="1" x14ac:dyDescent="0.15">
      <c r="A19" s="170"/>
      <c r="B19" s="47"/>
      <c r="C19" s="47" t="s">
        <v>135</v>
      </c>
      <c r="D19" s="48">
        <v>3</v>
      </c>
      <c r="E19" s="49" t="s">
        <v>47</v>
      </c>
      <c r="F19" s="49">
        <f>ROUNDUP(D19*0.75,2)</f>
        <v>2.25</v>
      </c>
      <c r="G19" s="50">
        <f>ROUNDUP((K4*D19)+(K5*D19*0.75)+(K6*(D19*2)),0)</f>
        <v>0</v>
      </c>
      <c r="H19" s="50">
        <f>G19</f>
        <v>0</v>
      </c>
      <c r="I19" s="177"/>
      <c r="J19" s="177"/>
      <c r="K19" s="51" t="s">
        <v>71</v>
      </c>
      <c r="L19" s="52">
        <f>ROUNDUP((K4*M19)+(K5*M19*0.75)+(K6*(M19*2)),2)</f>
        <v>0</v>
      </c>
      <c r="M19" s="48">
        <v>0.5</v>
      </c>
      <c r="N19" s="53">
        <f>ROUNDUP(M19*0.75,2)</f>
        <v>0.38</v>
      </c>
      <c r="O19" s="54" t="s">
        <v>46</v>
      </c>
      <c r="P19" s="84" t="s">
        <v>60</v>
      </c>
      <c r="R19" s="204"/>
      <c r="S19" s="136"/>
      <c r="T19" s="134"/>
      <c r="U19" s="134"/>
      <c r="V19" s="135"/>
      <c r="W19" s="135"/>
      <c r="X19" s="128"/>
    </row>
    <row r="20" spans="1:24" ht="18.75" customHeight="1" x14ac:dyDescent="0.15">
      <c r="A20" s="170"/>
      <c r="B20" s="47"/>
      <c r="C20" s="47"/>
      <c r="D20" s="48"/>
      <c r="E20" s="49"/>
      <c r="F20" s="49"/>
      <c r="G20" s="50"/>
      <c r="H20" s="50"/>
      <c r="I20" s="177"/>
      <c r="J20" s="177"/>
      <c r="K20" s="51" t="s">
        <v>122</v>
      </c>
      <c r="L20" s="52">
        <f>ROUNDUP((K4*M20)+(K5*M20*0.75)+(K6*(M20*2)),2)</f>
        <v>0</v>
      </c>
      <c r="M20" s="48">
        <v>3</v>
      </c>
      <c r="N20" s="53">
        <f>ROUNDUP(M20*0.75,2)</f>
        <v>2.25</v>
      </c>
      <c r="O20" s="54"/>
      <c r="P20" s="84" t="s">
        <v>123</v>
      </c>
      <c r="R20" s="204"/>
      <c r="S20" s="137"/>
      <c r="T20" s="138"/>
      <c r="U20" s="138"/>
      <c r="V20" s="139"/>
      <c r="W20" s="139"/>
      <c r="X20" s="140"/>
    </row>
    <row r="21" spans="1:24" ht="18.75" customHeight="1" thickBot="1" x14ac:dyDescent="0.2">
      <c r="A21" s="170"/>
      <c r="B21" s="47"/>
      <c r="C21" s="47"/>
      <c r="D21" s="48"/>
      <c r="E21" s="49"/>
      <c r="F21" s="49"/>
      <c r="G21" s="50"/>
      <c r="H21" s="50"/>
      <c r="I21" s="177"/>
      <c r="J21" s="177"/>
      <c r="K21" s="51"/>
      <c r="L21" s="52"/>
      <c r="M21" s="48"/>
      <c r="N21" s="53"/>
      <c r="O21" s="54"/>
      <c r="P21" s="84"/>
      <c r="R21" s="205"/>
      <c r="S21" s="141" t="s">
        <v>132</v>
      </c>
      <c r="T21" s="142" t="s">
        <v>133</v>
      </c>
      <c r="U21" s="142"/>
      <c r="V21" s="143">
        <v>0</v>
      </c>
      <c r="W21" s="143">
        <v>0</v>
      </c>
      <c r="X21" s="144">
        <v>0</v>
      </c>
    </row>
    <row r="22" spans="1:24" ht="18.75" customHeight="1" x14ac:dyDescent="0.15">
      <c r="A22" s="170"/>
      <c r="B22" s="56"/>
      <c r="C22" s="56"/>
      <c r="D22" s="57"/>
      <c r="E22" s="58"/>
      <c r="F22" s="58"/>
      <c r="G22" s="59"/>
      <c r="H22" s="59"/>
      <c r="I22" s="185"/>
      <c r="J22" s="185"/>
      <c r="K22" s="60"/>
      <c r="L22" s="61"/>
      <c r="M22" s="57"/>
      <c r="N22" s="62"/>
      <c r="O22" s="63"/>
      <c r="P22" s="85"/>
      <c r="R22" s="2"/>
      <c r="S22" s="2"/>
      <c r="T22" s="2"/>
      <c r="U22" s="2"/>
      <c r="V22" s="2"/>
      <c r="W22" s="2"/>
      <c r="X22" s="2"/>
    </row>
    <row r="23" spans="1:24" ht="18.75" customHeight="1" x14ac:dyDescent="0.15">
      <c r="A23" s="170"/>
      <c r="B23" s="47" t="s">
        <v>132</v>
      </c>
      <c r="C23" s="47" t="s">
        <v>133</v>
      </c>
      <c r="D23" s="55">
        <v>0.16666666666666666</v>
      </c>
      <c r="E23" s="49" t="s">
        <v>51</v>
      </c>
      <c r="F23" s="49">
        <f>ROUNDUP(D23*0.75,2)</f>
        <v>0.13</v>
      </c>
      <c r="G23" s="50">
        <f>ROUNDUP((K4*D23)+(K5*D23*0.75)+(K6*(D23*2)),0)</f>
        <v>0</v>
      </c>
      <c r="H23" s="50">
        <f>G23</f>
        <v>0</v>
      </c>
      <c r="I23" s="175" t="s">
        <v>73</v>
      </c>
      <c r="J23" s="176"/>
      <c r="K23" s="51"/>
      <c r="L23" s="52"/>
      <c r="M23" s="48"/>
      <c r="N23" s="53"/>
      <c r="O23" s="54"/>
      <c r="P23" s="84"/>
      <c r="R23" s="2"/>
      <c r="S23" s="2"/>
      <c r="T23" s="2"/>
      <c r="U23" s="2"/>
      <c r="V23" s="2"/>
      <c r="W23" s="2"/>
      <c r="X23" s="2"/>
    </row>
    <row r="24" spans="1:24" ht="18.75" customHeight="1" x14ac:dyDescent="0.15">
      <c r="A24" s="170"/>
      <c r="B24" s="47"/>
      <c r="C24" s="47"/>
      <c r="D24" s="48"/>
      <c r="E24" s="49"/>
      <c r="F24" s="49"/>
      <c r="G24" s="50"/>
      <c r="H24" s="50"/>
      <c r="I24" s="177"/>
      <c r="J24" s="177"/>
      <c r="K24" s="51"/>
      <c r="L24" s="52"/>
      <c r="M24" s="48"/>
      <c r="N24" s="53"/>
      <c r="O24" s="54"/>
      <c r="P24" s="84"/>
      <c r="R24" s="2"/>
      <c r="S24" s="2"/>
      <c r="T24" s="2"/>
      <c r="U24" s="2"/>
      <c r="V24" s="2"/>
      <c r="W24" s="2"/>
      <c r="X24" s="2"/>
    </row>
    <row r="25" spans="1:24" ht="18.75" customHeight="1" thickBot="1" x14ac:dyDescent="0.2">
      <c r="A25" s="171"/>
      <c r="B25" s="75"/>
      <c r="C25" s="75"/>
      <c r="D25" s="76"/>
      <c r="E25" s="77"/>
      <c r="F25" s="77"/>
      <c r="G25" s="78"/>
      <c r="H25" s="78"/>
      <c r="I25" s="178"/>
      <c r="J25" s="178"/>
      <c r="K25" s="79"/>
      <c r="L25" s="80"/>
      <c r="M25" s="76"/>
      <c r="N25" s="81"/>
      <c r="O25" s="82"/>
      <c r="P25" s="86"/>
      <c r="R25" s="2"/>
      <c r="S25" s="2"/>
      <c r="T25" s="2"/>
      <c r="U25" s="2"/>
      <c r="V25" s="2"/>
      <c r="W25" s="2"/>
      <c r="X25" s="2"/>
    </row>
    <row r="26" spans="1:24" ht="18.75" customHeight="1" x14ac:dyDescent="0.15">
      <c r="R26" s="2"/>
      <c r="S26" s="2"/>
      <c r="T26" s="2"/>
      <c r="U26" s="2"/>
      <c r="V26" s="2"/>
      <c r="W26" s="2"/>
      <c r="X26" s="2"/>
    </row>
    <row r="27" spans="1:24" ht="18.75" customHeight="1" x14ac:dyDescent="0.15">
      <c r="R27" s="2"/>
      <c r="S27" s="2"/>
      <c r="T27" s="2"/>
      <c r="U27" s="2"/>
      <c r="V27" s="2"/>
      <c r="W27" s="2"/>
      <c r="X27" s="2"/>
    </row>
    <row r="28" spans="1:24" ht="18.75" customHeight="1" x14ac:dyDescent="0.15">
      <c r="R28" s="2"/>
      <c r="S28" s="2"/>
      <c r="T28" s="2"/>
      <c r="U28" s="2"/>
      <c r="V28" s="2"/>
      <c r="W28" s="2"/>
      <c r="X28" s="2"/>
    </row>
    <row r="29" spans="1:24" ht="18.75" customHeight="1" x14ac:dyDescent="0.15">
      <c r="R29" s="2"/>
      <c r="S29" s="2"/>
      <c r="T29" s="2"/>
      <c r="U29" s="2"/>
      <c r="V29" s="2"/>
      <c r="W29" s="2"/>
      <c r="X29" s="2"/>
    </row>
    <row r="30" spans="1:24" ht="18.75" customHeight="1" x14ac:dyDescent="0.15">
      <c r="S30" s="145"/>
      <c r="T30" s="145"/>
      <c r="U30" s="145"/>
      <c r="V30" s="146"/>
      <c r="W30" s="146"/>
      <c r="X30" s="146"/>
    </row>
    <row r="31" spans="1:24" ht="18.75" customHeight="1" x14ac:dyDescent="0.15">
      <c r="S31" s="145"/>
      <c r="T31" s="145"/>
      <c r="U31" s="145"/>
      <c r="V31" s="146"/>
      <c r="W31" s="146"/>
      <c r="X31" s="146"/>
    </row>
    <row r="32" spans="1:24" ht="18.75" customHeight="1" x14ac:dyDescent="0.15">
      <c r="S32" s="145"/>
      <c r="T32" s="145"/>
      <c r="U32" s="145"/>
      <c r="V32" s="146"/>
      <c r="W32" s="146"/>
      <c r="X32" s="146"/>
    </row>
    <row r="33" spans="19:24" ht="18.75" customHeight="1" x14ac:dyDescent="0.15">
      <c r="S33" s="145"/>
      <c r="T33" s="145"/>
      <c r="U33" s="145"/>
      <c r="V33" s="146"/>
      <c r="W33" s="146"/>
      <c r="X33" s="146"/>
    </row>
    <row r="34" spans="19:24" ht="18.75" customHeight="1" x14ac:dyDescent="0.15">
      <c r="S34" s="145"/>
      <c r="T34" s="145"/>
      <c r="U34" s="145"/>
      <c r="V34" s="146"/>
      <c r="W34" s="146"/>
      <c r="X34" s="146"/>
    </row>
    <row r="35" spans="19:24" ht="18.75" customHeight="1" x14ac:dyDescent="0.15">
      <c r="S35" s="145"/>
      <c r="T35" s="145"/>
      <c r="U35" s="145"/>
      <c r="V35" s="146"/>
      <c r="W35" s="146"/>
      <c r="X35" s="146"/>
    </row>
    <row r="36" spans="19:24" ht="18.75" customHeight="1" x14ac:dyDescent="0.15">
      <c r="S36" s="145"/>
      <c r="T36" s="145"/>
      <c r="U36" s="145"/>
      <c r="V36" s="146"/>
      <c r="W36" s="146"/>
      <c r="X36" s="146"/>
    </row>
    <row r="37" spans="19:24" ht="18.75" customHeight="1" x14ac:dyDescent="0.15">
      <c r="S37" s="145"/>
      <c r="T37" s="145"/>
      <c r="U37" s="145"/>
      <c r="V37" s="146"/>
      <c r="W37" s="146"/>
      <c r="X37" s="146"/>
    </row>
    <row r="38" spans="19:24" ht="18.75" customHeight="1" x14ac:dyDescent="0.15">
      <c r="S38" s="145"/>
      <c r="T38" s="145"/>
      <c r="U38" s="145"/>
      <c r="V38" s="146"/>
      <c r="W38" s="146"/>
      <c r="X38" s="146"/>
    </row>
  </sheetData>
  <mergeCells count="15">
    <mergeCell ref="A1:B1"/>
    <mergeCell ref="C1:K1"/>
    <mergeCell ref="K2:M2"/>
    <mergeCell ref="R5:V5"/>
    <mergeCell ref="O6:P6"/>
    <mergeCell ref="R6:T7"/>
    <mergeCell ref="A7:E7"/>
    <mergeCell ref="O7:P7"/>
    <mergeCell ref="R9:R21"/>
    <mergeCell ref="A9:A25"/>
    <mergeCell ref="I8:J8"/>
    <mergeCell ref="K8:L8"/>
    <mergeCell ref="I9:J16"/>
    <mergeCell ref="I17:J22"/>
    <mergeCell ref="I23:J25"/>
  </mergeCells>
  <phoneticPr fontId="3"/>
  <printOptions horizontalCentered="1" verticalCentered="1"/>
  <pageMargins left="0.39370078740157483" right="0.39370078740157483" top="0.39370078740157483" bottom="0.39370078740157483" header="0" footer="0"/>
  <pageSetup paperSize="12" scale="5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X86"/>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212</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7"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37"/>
      <c r="T10" s="138"/>
      <c r="U10" s="138"/>
      <c r="V10" s="139"/>
      <c r="W10" s="139"/>
      <c r="X10" s="140"/>
    </row>
    <row r="11" spans="1:24" ht="18.75" customHeight="1" x14ac:dyDescent="0.15">
      <c r="A11" s="170"/>
      <c r="B11" s="56"/>
      <c r="C11" s="56"/>
      <c r="D11" s="57"/>
      <c r="E11" s="58"/>
      <c r="F11" s="58"/>
      <c r="G11" s="59"/>
      <c r="H11" s="59"/>
      <c r="I11" s="185"/>
      <c r="J11" s="185"/>
      <c r="K11" s="60"/>
      <c r="L11" s="61"/>
      <c r="M11" s="57"/>
      <c r="N11" s="62"/>
      <c r="O11" s="63"/>
      <c r="P11" s="85"/>
      <c r="R11" s="204"/>
      <c r="S11" s="136" t="s">
        <v>243</v>
      </c>
      <c r="T11" s="134" t="s">
        <v>153</v>
      </c>
      <c r="U11" s="134"/>
      <c r="V11" s="135">
        <v>20</v>
      </c>
      <c r="W11" s="135">
        <v>10</v>
      </c>
      <c r="X11" s="128">
        <v>5</v>
      </c>
    </row>
    <row r="12" spans="1:24" ht="18.75" customHeight="1" x14ac:dyDescent="0.15">
      <c r="A12" s="170"/>
      <c r="B12" s="47" t="s">
        <v>197</v>
      </c>
      <c r="C12" s="47" t="s">
        <v>153</v>
      </c>
      <c r="D12" s="48">
        <v>1</v>
      </c>
      <c r="E12" s="49" t="s">
        <v>84</v>
      </c>
      <c r="F12" s="49">
        <f>ROUNDUP(D12*0.75,2)</f>
        <v>0.75</v>
      </c>
      <c r="G12" s="50">
        <f>ROUNDUP((K4*D12)+(K5*D12*0.75)+(K6*(D12*2)),0)</f>
        <v>0</v>
      </c>
      <c r="H12" s="50">
        <f>G12</f>
        <v>0</v>
      </c>
      <c r="I12" s="175" t="s">
        <v>225</v>
      </c>
      <c r="J12" s="176"/>
      <c r="K12" s="51" t="s">
        <v>71</v>
      </c>
      <c r="L12" s="52">
        <f>ROUNDUP((K4*M12)+(K5*M12*0.75)+(K6*(M12*2)),2)</f>
        <v>0</v>
      </c>
      <c r="M12" s="48">
        <v>2</v>
      </c>
      <c r="N12" s="53">
        <f>ROUNDUP(M12*0.75,2)</f>
        <v>1.5</v>
      </c>
      <c r="O12" s="54" t="s">
        <v>46</v>
      </c>
      <c r="P12" s="84" t="s">
        <v>60</v>
      </c>
      <c r="R12" s="204"/>
      <c r="S12" s="136" t="s">
        <v>260</v>
      </c>
      <c r="T12" s="134" t="s">
        <v>129</v>
      </c>
      <c r="U12" s="134"/>
      <c r="V12" s="135">
        <v>15</v>
      </c>
      <c r="W12" s="135">
        <v>10</v>
      </c>
      <c r="X12" s="128">
        <v>5</v>
      </c>
    </row>
    <row r="13" spans="1:24" ht="18.75" customHeight="1" x14ac:dyDescent="0.15">
      <c r="A13" s="170"/>
      <c r="B13" s="47"/>
      <c r="C13" s="47" t="s">
        <v>121</v>
      </c>
      <c r="D13" s="48">
        <v>3</v>
      </c>
      <c r="E13" s="49" t="s">
        <v>47</v>
      </c>
      <c r="F13" s="49">
        <f>ROUNDUP(D13*0.75,2)</f>
        <v>2.25</v>
      </c>
      <c r="G13" s="50">
        <f>ROUNDUP((K4*D13)+(K5*D13*0.75)+(K6*(D13*2)),0)</f>
        <v>0</v>
      </c>
      <c r="H13" s="50">
        <f>G13</f>
        <v>0</v>
      </c>
      <c r="I13" s="177"/>
      <c r="J13" s="177"/>
      <c r="K13" s="51" t="s">
        <v>109</v>
      </c>
      <c r="L13" s="52">
        <f>ROUNDUP((K4*M13)+(K5*M13*0.75)+(K6*(M13*2)),2)</f>
        <v>0</v>
      </c>
      <c r="M13" s="48">
        <v>2</v>
      </c>
      <c r="N13" s="53">
        <f>ROUNDUP(M13*0.75,2)</f>
        <v>1.5</v>
      </c>
      <c r="O13" s="54" t="s">
        <v>46</v>
      </c>
      <c r="P13" s="84"/>
      <c r="R13" s="204"/>
      <c r="S13" s="136"/>
      <c r="T13" s="134"/>
      <c r="U13" s="124" t="s">
        <v>231</v>
      </c>
      <c r="V13" s="125" t="s">
        <v>58</v>
      </c>
      <c r="W13" s="125" t="s">
        <v>58</v>
      </c>
      <c r="X13" s="126"/>
    </row>
    <row r="14" spans="1:24" ht="18.75" customHeight="1" x14ac:dyDescent="0.15">
      <c r="A14" s="170"/>
      <c r="B14" s="47"/>
      <c r="C14" s="47" t="s">
        <v>129</v>
      </c>
      <c r="D14" s="48">
        <v>20</v>
      </c>
      <c r="E14" s="49" t="s">
        <v>47</v>
      </c>
      <c r="F14" s="49">
        <f>ROUNDUP(D14*0.75,2)</f>
        <v>15</v>
      </c>
      <c r="G14" s="50">
        <f>ROUNDUP((K4*D14)+(K5*D14*0.75)+(K6*(D14*2)),0)</f>
        <v>0</v>
      </c>
      <c r="H14" s="50">
        <f>G14+(G14*10/100)</f>
        <v>0</v>
      </c>
      <c r="I14" s="177"/>
      <c r="J14" s="177"/>
      <c r="K14" s="51" t="s">
        <v>43</v>
      </c>
      <c r="L14" s="52">
        <f>ROUNDUP((K4*M14)+(K5*M14*0.75)+(K6*(M14*2)),2)</f>
        <v>0</v>
      </c>
      <c r="M14" s="48">
        <v>2</v>
      </c>
      <c r="N14" s="53">
        <f>ROUNDUP(M14*0.75,2)</f>
        <v>1.5</v>
      </c>
      <c r="O14" s="54"/>
      <c r="P14" s="84"/>
      <c r="R14" s="204"/>
      <c r="S14" s="136"/>
      <c r="T14" s="134"/>
      <c r="U14" s="124" t="s">
        <v>232</v>
      </c>
      <c r="V14" s="125" t="s">
        <v>42</v>
      </c>
      <c r="W14" s="125" t="s">
        <v>42</v>
      </c>
      <c r="X14" s="126"/>
    </row>
    <row r="15" spans="1:24" ht="18.75" customHeight="1" x14ac:dyDescent="0.15">
      <c r="A15" s="170"/>
      <c r="B15" s="47"/>
      <c r="C15" s="47"/>
      <c r="D15" s="48"/>
      <c r="E15" s="49"/>
      <c r="F15" s="49"/>
      <c r="G15" s="50"/>
      <c r="H15" s="50"/>
      <c r="I15" s="177"/>
      <c r="J15" s="177"/>
      <c r="K15" s="51"/>
      <c r="L15" s="52"/>
      <c r="M15" s="48"/>
      <c r="N15" s="53"/>
      <c r="O15" s="54"/>
      <c r="P15" s="84"/>
      <c r="R15" s="204"/>
      <c r="S15" s="137"/>
      <c r="T15" s="138"/>
      <c r="U15" s="124" t="s">
        <v>233</v>
      </c>
      <c r="V15" s="125" t="s">
        <v>42</v>
      </c>
      <c r="W15" s="125" t="s">
        <v>42</v>
      </c>
      <c r="X15" s="126"/>
    </row>
    <row r="16" spans="1:24" ht="18.75" customHeight="1" x14ac:dyDescent="0.15">
      <c r="A16" s="170"/>
      <c r="B16" s="47"/>
      <c r="C16" s="47"/>
      <c r="D16" s="48"/>
      <c r="E16" s="49"/>
      <c r="F16" s="49"/>
      <c r="G16" s="50"/>
      <c r="H16" s="50"/>
      <c r="I16" s="177"/>
      <c r="J16" s="177"/>
      <c r="K16" s="51"/>
      <c r="L16" s="52"/>
      <c r="M16" s="48"/>
      <c r="N16" s="53"/>
      <c r="O16" s="54"/>
      <c r="P16" s="84"/>
      <c r="R16" s="204"/>
      <c r="S16" s="136" t="s">
        <v>236</v>
      </c>
      <c r="T16" s="134" t="s">
        <v>189</v>
      </c>
      <c r="U16" s="131"/>
      <c r="V16" s="132">
        <v>3</v>
      </c>
      <c r="W16" s="132">
        <v>3</v>
      </c>
      <c r="X16" s="133"/>
    </row>
    <row r="17" spans="1:24" ht="18.75" customHeight="1" x14ac:dyDescent="0.15">
      <c r="A17" s="170"/>
      <c r="B17" s="47"/>
      <c r="C17" s="47"/>
      <c r="D17" s="48"/>
      <c r="E17" s="49"/>
      <c r="F17" s="49"/>
      <c r="G17" s="50"/>
      <c r="H17" s="50"/>
      <c r="I17" s="177"/>
      <c r="J17" s="177"/>
      <c r="K17" s="51"/>
      <c r="L17" s="52"/>
      <c r="M17" s="48"/>
      <c r="N17" s="53"/>
      <c r="O17" s="54"/>
      <c r="P17" s="84"/>
      <c r="R17" s="204"/>
      <c r="S17" s="136"/>
      <c r="T17" s="134" t="s">
        <v>66</v>
      </c>
      <c r="U17" s="134"/>
      <c r="V17" s="135">
        <v>10</v>
      </c>
      <c r="W17" s="135">
        <v>10</v>
      </c>
      <c r="X17" s="128">
        <v>10</v>
      </c>
    </row>
    <row r="18" spans="1:24" ht="18.75" customHeight="1" x14ac:dyDescent="0.15">
      <c r="A18" s="170"/>
      <c r="B18" s="56"/>
      <c r="C18" s="56"/>
      <c r="D18" s="57"/>
      <c r="E18" s="58"/>
      <c r="F18" s="58"/>
      <c r="G18" s="59"/>
      <c r="H18" s="59"/>
      <c r="I18" s="185"/>
      <c r="J18" s="185"/>
      <c r="K18" s="60"/>
      <c r="L18" s="61"/>
      <c r="M18" s="57"/>
      <c r="N18" s="62"/>
      <c r="O18" s="63"/>
      <c r="P18" s="85"/>
      <c r="R18" s="204"/>
      <c r="S18" s="136"/>
      <c r="T18" s="134" t="s">
        <v>95</v>
      </c>
      <c r="U18" s="134"/>
      <c r="V18" s="135">
        <v>5</v>
      </c>
      <c r="W18" s="135"/>
      <c r="X18" s="128"/>
    </row>
    <row r="19" spans="1:24" ht="18.75" customHeight="1" x14ac:dyDescent="0.15">
      <c r="A19" s="170"/>
      <c r="B19" s="47" t="s">
        <v>199</v>
      </c>
      <c r="C19" s="47" t="s">
        <v>189</v>
      </c>
      <c r="D19" s="48">
        <v>5</v>
      </c>
      <c r="E19" s="49" t="s">
        <v>47</v>
      </c>
      <c r="F19" s="49">
        <f t="shared" ref="F19:F24" si="0">ROUNDUP(D19*0.75,2)</f>
        <v>3.75</v>
      </c>
      <c r="G19" s="50">
        <f>ROUNDUP((K4*D19)+(K5*D19*0.75)+(K6*(D19*2)),0)</f>
        <v>0</v>
      </c>
      <c r="H19" s="50">
        <f>G19</f>
        <v>0</v>
      </c>
      <c r="I19" s="175" t="s">
        <v>200</v>
      </c>
      <c r="J19" s="176"/>
      <c r="K19" s="51" t="s">
        <v>43</v>
      </c>
      <c r="L19" s="52">
        <f>ROUNDUP((K4*M19)+(K5*M19*0.75)+(K6*(M19*2)),2)</f>
        <v>0</v>
      </c>
      <c r="M19" s="48">
        <v>1</v>
      </c>
      <c r="N19" s="53">
        <f>ROUNDUP(M19*0.75,2)</f>
        <v>0.75</v>
      </c>
      <c r="O19" s="54" t="s">
        <v>46</v>
      </c>
      <c r="P19" s="84"/>
      <c r="R19" s="204"/>
      <c r="S19" s="136"/>
      <c r="T19" s="134" t="s">
        <v>39</v>
      </c>
      <c r="U19" s="134"/>
      <c r="V19" s="162" t="s">
        <v>229</v>
      </c>
      <c r="W19" s="127" t="s">
        <v>230</v>
      </c>
      <c r="X19" s="128"/>
    </row>
    <row r="20" spans="1:24" ht="18.75" customHeight="1" x14ac:dyDescent="0.15">
      <c r="A20" s="170"/>
      <c r="B20" s="47"/>
      <c r="C20" s="47" t="s">
        <v>66</v>
      </c>
      <c r="D20" s="48">
        <v>10</v>
      </c>
      <c r="E20" s="49" t="s">
        <v>47</v>
      </c>
      <c r="F20" s="49">
        <f t="shared" si="0"/>
        <v>7.5</v>
      </c>
      <c r="G20" s="50">
        <f>ROUNDUP((K4*D20)+(K5*D20*0.75)+(K6*(D20*2)),0)</f>
        <v>0</v>
      </c>
      <c r="H20" s="50">
        <f>G20+(G20*3/100)</f>
        <v>0</v>
      </c>
      <c r="I20" s="177"/>
      <c r="J20" s="177"/>
      <c r="K20" s="51" t="s">
        <v>70</v>
      </c>
      <c r="L20" s="52">
        <f>ROUNDUP((K4*M20)+(K5*M20*0.75)+(K6*(M20*2)),2)</f>
        <v>0</v>
      </c>
      <c r="M20" s="48">
        <v>20</v>
      </c>
      <c r="N20" s="53">
        <f>ROUNDUP(M20*0.75,2)</f>
        <v>15</v>
      </c>
      <c r="O20" s="54"/>
      <c r="P20" s="84"/>
      <c r="R20" s="204"/>
      <c r="S20" s="136"/>
      <c r="T20" s="134"/>
      <c r="U20" s="124" t="s">
        <v>231</v>
      </c>
      <c r="V20" s="125" t="s">
        <v>58</v>
      </c>
      <c r="W20" s="125" t="s">
        <v>58</v>
      </c>
      <c r="X20" s="126"/>
    </row>
    <row r="21" spans="1:24" ht="18.75" customHeight="1" x14ac:dyDescent="0.15">
      <c r="A21" s="170"/>
      <c r="B21" s="47"/>
      <c r="C21" s="47" t="s">
        <v>95</v>
      </c>
      <c r="D21" s="48">
        <v>5</v>
      </c>
      <c r="E21" s="49" t="s">
        <v>47</v>
      </c>
      <c r="F21" s="49">
        <f t="shared" si="0"/>
        <v>3.75</v>
      </c>
      <c r="G21" s="50">
        <f>ROUNDUP((K4*D21)+(K5*D21*0.75)+(K6*(D21*2)),0)</f>
        <v>0</v>
      </c>
      <c r="H21" s="50">
        <f>G21+(G21*10/100)</f>
        <v>0</v>
      </c>
      <c r="I21" s="177"/>
      <c r="J21" s="177"/>
      <c r="K21" s="51" t="s">
        <v>52</v>
      </c>
      <c r="L21" s="52">
        <f>ROUNDUP((K4*M21)+(K5*M21*0.75)+(K6*(M21*2)),2)</f>
        <v>0</v>
      </c>
      <c r="M21" s="48">
        <v>1</v>
      </c>
      <c r="N21" s="53">
        <f>ROUNDUP(M21*0.75,2)</f>
        <v>0.75</v>
      </c>
      <c r="O21" s="54"/>
      <c r="P21" s="84"/>
      <c r="R21" s="204"/>
      <c r="S21" s="136"/>
      <c r="T21" s="134"/>
      <c r="U21" s="124" t="s">
        <v>232</v>
      </c>
      <c r="V21" s="125" t="s">
        <v>42</v>
      </c>
      <c r="W21" s="125" t="s">
        <v>42</v>
      </c>
      <c r="X21" s="126"/>
    </row>
    <row r="22" spans="1:24" ht="18.75" customHeight="1" x14ac:dyDescent="0.15">
      <c r="A22" s="170"/>
      <c r="B22" s="47"/>
      <c r="C22" s="47" t="s">
        <v>127</v>
      </c>
      <c r="D22" s="48">
        <v>5</v>
      </c>
      <c r="E22" s="49" t="s">
        <v>47</v>
      </c>
      <c r="F22" s="49">
        <f t="shared" si="0"/>
        <v>3.75</v>
      </c>
      <c r="G22" s="50">
        <f>ROUNDUP((K4*D22)+(K5*D22*0.75)+(K6*(D22*2)),0)</f>
        <v>0</v>
      </c>
      <c r="H22" s="50">
        <f>G22+(G22*40/100)</f>
        <v>0</v>
      </c>
      <c r="I22" s="177"/>
      <c r="J22" s="177"/>
      <c r="K22" s="51" t="s">
        <v>71</v>
      </c>
      <c r="L22" s="52">
        <f>ROUNDUP((K4*M22)+(K5*M22*0.75)+(K6*(M22*2)),2)</f>
        <v>0</v>
      </c>
      <c r="M22" s="48">
        <v>1.5</v>
      </c>
      <c r="N22" s="53">
        <f>ROUNDUP(M22*0.75,2)</f>
        <v>1.1300000000000001</v>
      </c>
      <c r="O22" s="54"/>
      <c r="P22" s="84" t="s">
        <v>60</v>
      </c>
      <c r="R22" s="204"/>
      <c r="S22" s="136"/>
      <c r="T22" s="134"/>
      <c r="U22" s="124" t="s">
        <v>233</v>
      </c>
      <c r="V22" s="125" t="s">
        <v>42</v>
      </c>
      <c r="W22" s="125" t="s">
        <v>42</v>
      </c>
      <c r="X22" s="126"/>
    </row>
    <row r="23" spans="1:24" ht="18.75" customHeight="1" x14ac:dyDescent="0.15">
      <c r="A23" s="170"/>
      <c r="B23" s="47"/>
      <c r="C23" s="47" t="s">
        <v>39</v>
      </c>
      <c r="D23" s="55">
        <v>0.25</v>
      </c>
      <c r="E23" s="49" t="s">
        <v>51</v>
      </c>
      <c r="F23" s="49">
        <f t="shared" si="0"/>
        <v>0.19</v>
      </c>
      <c r="G23" s="50">
        <f>ROUNDUP((K4*D23)+(K5*D23*0.75)+(K6*(D23*2)),0)</f>
        <v>0</v>
      </c>
      <c r="H23" s="50">
        <f>G23</f>
        <v>0</v>
      </c>
      <c r="I23" s="177"/>
      <c r="J23" s="177"/>
      <c r="K23" s="51" t="s">
        <v>53</v>
      </c>
      <c r="L23" s="52">
        <f>ROUNDUP((K4*M23)+(K5*M23*0.75)+(K6*(M23*2)),2)</f>
        <v>0</v>
      </c>
      <c r="M23" s="48">
        <v>0.1</v>
      </c>
      <c r="N23" s="53">
        <f>ROUNDUP(M23*0.75,2)</f>
        <v>0.08</v>
      </c>
      <c r="O23" s="54" t="s">
        <v>50</v>
      </c>
      <c r="P23" s="84"/>
      <c r="R23" s="204"/>
      <c r="S23" s="137"/>
      <c r="T23" s="138"/>
      <c r="U23" s="138"/>
      <c r="V23" s="139"/>
      <c r="W23" s="139"/>
      <c r="X23" s="140"/>
    </row>
    <row r="24" spans="1:24" ht="18.75" customHeight="1" x14ac:dyDescent="0.15">
      <c r="A24" s="170"/>
      <c r="B24" s="47"/>
      <c r="C24" s="47" t="s">
        <v>119</v>
      </c>
      <c r="D24" s="48">
        <v>3</v>
      </c>
      <c r="E24" s="49" t="s">
        <v>47</v>
      </c>
      <c r="F24" s="49">
        <f t="shared" si="0"/>
        <v>2.25</v>
      </c>
      <c r="G24" s="50">
        <f>ROUNDUP((K4*D24)+(K5*D24*0.75)+(K6*(D24*2)),0)</f>
        <v>0</v>
      </c>
      <c r="H24" s="50">
        <f>G24</f>
        <v>0</v>
      </c>
      <c r="I24" s="177"/>
      <c r="J24" s="177"/>
      <c r="K24" s="51"/>
      <c r="L24" s="52"/>
      <c r="M24" s="48"/>
      <c r="N24" s="53"/>
      <c r="O24" s="54" t="s">
        <v>46</v>
      </c>
      <c r="P24" s="84"/>
      <c r="R24" s="204"/>
      <c r="S24" s="136" t="s">
        <v>92</v>
      </c>
      <c r="T24" s="134" t="s">
        <v>88</v>
      </c>
      <c r="U24" s="134"/>
      <c r="V24" s="135">
        <v>20</v>
      </c>
      <c r="W24" s="135">
        <v>15</v>
      </c>
      <c r="X24" s="128">
        <v>15</v>
      </c>
    </row>
    <row r="25" spans="1:24" ht="18.75" customHeight="1" x14ac:dyDescent="0.15">
      <c r="A25" s="170"/>
      <c r="B25" s="47"/>
      <c r="C25" s="47"/>
      <c r="D25" s="48"/>
      <c r="E25" s="49"/>
      <c r="F25" s="49"/>
      <c r="G25" s="50"/>
      <c r="H25" s="50"/>
      <c r="I25" s="177"/>
      <c r="J25" s="177"/>
      <c r="K25" s="51"/>
      <c r="L25" s="52"/>
      <c r="M25" s="48"/>
      <c r="N25" s="53"/>
      <c r="O25" s="54"/>
      <c r="P25" s="84"/>
      <c r="R25" s="204"/>
      <c r="S25" s="136"/>
      <c r="T25" s="134" t="s">
        <v>83</v>
      </c>
      <c r="U25" s="134"/>
      <c r="V25" s="135" t="s">
        <v>42</v>
      </c>
      <c r="W25" s="135" t="s">
        <v>42</v>
      </c>
      <c r="X25" s="128"/>
    </row>
    <row r="26" spans="1:24" ht="18.75" customHeight="1" x14ac:dyDescent="0.15">
      <c r="A26" s="170"/>
      <c r="B26" s="56"/>
      <c r="C26" s="56"/>
      <c r="D26" s="57"/>
      <c r="E26" s="58"/>
      <c r="F26" s="58"/>
      <c r="G26" s="59"/>
      <c r="H26" s="59"/>
      <c r="I26" s="185"/>
      <c r="J26" s="185"/>
      <c r="K26" s="60"/>
      <c r="L26" s="61"/>
      <c r="M26" s="57"/>
      <c r="N26" s="62"/>
      <c r="O26" s="63"/>
      <c r="P26" s="85"/>
      <c r="R26" s="204"/>
      <c r="S26" s="136"/>
      <c r="T26" s="134"/>
      <c r="U26" s="134" t="s">
        <v>67</v>
      </c>
      <c r="V26" s="135" t="s">
        <v>58</v>
      </c>
      <c r="W26" s="135" t="s">
        <v>58</v>
      </c>
      <c r="X26" s="128"/>
    </row>
    <row r="27" spans="1:24" ht="18.75" customHeight="1" x14ac:dyDescent="0.15">
      <c r="A27" s="170"/>
      <c r="B27" s="47" t="s">
        <v>92</v>
      </c>
      <c r="C27" s="47" t="s">
        <v>88</v>
      </c>
      <c r="D27" s="48">
        <v>20</v>
      </c>
      <c r="E27" s="49" t="s">
        <v>47</v>
      </c>
      <c r="F27" s="49">
        <f>ROUNDUP(D27*0.75,2)</f>
        <v>15</v>
      </c>
      <c r="G27" s="50">
        <f>ROUNDUP((K4*D27)+(K5*D27*0.75)+(K6*(D27*2)),0)</f>
        <v>0</v>
      </c>
      <c r="H27" s="50">
        <f>G27+(G27*6/100)</f>
        <v>0</v>
      </c>
      <c r="I27" s="175" t="s">
        <v>93</v>
      </c>
      <c r="J27" s="176"/>
      <c r="K27" s="51" t="s">
        <v>70</v>
      </c>
      <c r="L27" s="52">
        <f>ROUNDUP((K4*M27)+(K5*M27*0.75)+(K6*(M27*2)),2)</f>
        <v>0</v>
      </c>
      <c r="M27" s="48">
        <v>100</v>
      </c>
      <c r="N27" s="53">
        <f>ROUNDUP(M27*0.75,2)</f>
        <v>75</v>
      </c>
      <c r="O27" s="54"/>
      <c r="P27" s="84"/>
      <c r="R27" s="204"/>
      <c r="S27" s="137"/>
      <c r="T27" s="138"/>
      <c r="U27" s="138" t="s">
        <v>96</v>
      </c>
      <c r="V27" s="139" t="s">
        <v>42</v>
      </c>
      <c r="W27" s="139" t="s">
        <v>42</v>
      </c>
      <c r="X27" s="140"/>
    </row>
    <row r="28" spans="1:24" ht="18.75" customHeight="1" thickBot="1" x14ac:dyDescent="0.2">
      <c r="A28" s="170"/>
      <c r="B28" s="47"/>
      <c r="C28" s="47" t="s">
        <v>83</v>
      </c>
      <c r="D28" s="48">
        <v>0.5</v>
      </c>
      <c r="E28" s="49" t="s">
        <v>47</v>
      </c>
      <c r="F28" s="49">
        <f>ROUNDUP(D28*0.75,2)</f>
        <v>0.38</v>
      </c>
      <c r="G28" s="50">
        <f>ROUNDUP((K4*D28)+(K5*D28*0.75)+(K6*(D28*2)),0)</f>
        <v>0</v>
      </c>
      <c r="H28" s="50">
        <f>G28</f>
        <v>0</v>
      </c>
      <c r="I28" s="177"/>
      <c r="J28" s="177"/>
      <c r="K28" s="51" t="s">
        <v>96</v>
      </c>
      <c r="L28" s="52">
        <f>ROUNDUP((K4*M28)+(K5*M28*0.75)+(K6*(M28*2)),2)</f>
        <v>0</v>
      </c>
      <c r="M28" s="48">
        <v>3</v>
      </c>
      <c r="N28" s="53">
        <f>ROUNDUP(M28*0.75,2)</f>
        <v>2.25</v>
      </c>
      <c r="O28" s="54" t="s">
        <v>46</v>
      </c>
      <c r="P28" s="84"/>
      <c r="R28" s="205"/>
      <c r="S28" s="141" t="s">
        <v>111</v>
      </c>
      <c r="T28" s="142" t="s">
        <v>112</v>
      </c>
      <c r="U28" s="142"/>
      <c r="V28" s="143">
        <v>0</v>
      </c>
      <c r="W28" s="143">
        <v>0</v>
      </c>
      <c r="X28" s="144">
        <v>0</v>
      </c>
    </row>
    <row r="29" spans="1:24" ht="18.75" customHeight="1" x14ac:dyDescent="0.15">
      <c r="A29" s="170"/>
      <c r="B29" s="47"/>
      <c r="C29" s="47"/>
      <c r="D29" s="48"/>
      <c r="E29" s="49"/>
      <c r="F29" s="49"/>
      <c r="G29" s="50"/>
      <c r="H29" s="50"/>
      <c r="I29" s="177"/>
      <c r="J29" s="177"/>
      <c r="K29" s="51"/>
      <c r="L29" s="52"/>
      <c r="M29" s="48"/>
      <c r="N29" s="53"/>
      <c r="O29" s="54"/>
      <c r="P29" s="84"/>
      <c r="R29" s="2"/>
      <c r="S29" s="2"/>
      <c r="T29" s="2"/>
      <c r="U29" s="2"/>
      <c r="V29" s="2"/>
      <c r="W29" s="2"/>
      <c r="X29" s="2"/>
    </row>
    <row r="30" spans="1:24" ht="18.75" customHeight="1" x14ac:dyDescent="0.15">
      <c r="A30" s="170"/>
      <c r="B30" s="56"/>
      <c r="C30" s="56"/>
      <c r="D30" s="57"/>
      <c r="E30" s="58"/>
      <c r="F30" s="58"/>
      <c r="G30" s="59"/>
      <c r="H30" s="59"/>
      <c r="I30" s="185"/>
      <c r="J30" s="185"/>
      <c r="K30" s="60"/>
      <c r="L30" s="61"/>
      <c r="M30" s="57"/>
      <c r="N30" s="62"/>
      <c r="O30" s="63"/>
      <c r="P30" s="85"/>
      <c r="R30" s="2"/>
      <c r="S30" s="2"/>
      <c r="T30" s="2"/>
      <c r="U30" s="2"/>
      <c r="V30" s="2"/>
      <c r="W30" s="2"/>
      <c r="X30" s="2"/>
    </row>
    <row r="31" spans="1:24" ht="18.75" customHeight="1" x14ac:dyDescent="0.15">
      <c r="A31" s="170"/>
      <c r="B31" s="47" t="s">
        <v>111</v>
      </c>
      <c r="C31" s="47" t="s">
        <v>112</v>
      </c>
      <c r="D31" s="55">
        <v>0.25</v>
      </c>
      <c r="E31" s="49" t="s">
        <v>79</v>
      </c>
      <c r="F31" s="49">
        <f>ROUNDUP(D31*0.75,2)</f>
        <v>0.19</v>
      </c>
      <c r="G31" s="50">
        <f>ROUNDUP((K4*D31)+(K5*D31*0.75)+(K6*(D31*2)),0)</f>
        <v>0</v>
      </c>
      <c r="H31" s="50">
        <f>G31</f>
        <v>0</v>
      </c>
      <c r="I31" s="175" t="s">
        <v>73</v>
      </c>
      <c r="J31" s="176"/>
      <c r="K31" s="51"/>
      <c r="L31" s="52"/>
      <c r="M31" s="48"/>
      <c r="N31" s="53"/>
      <c r="O31" s="54"/>
      <c r="P31" s="84"/>
      <c r="R31" s="2"/>
      <c r="S31" s="2"/>
      <c r="T31" s="2"/>
      <c r="U31" s="2"/>
      <c r="V31" s="2"/>
      <c r="W31" s="2"/>
      <c r="X31" s="2"/>
    </row>
    <row r="32" spans="1:24" ht="18.75" customHeight="1" x14ac:dyDescent="0.15">
      <c r="A32" s="170"/>
      <c r="B32" s="47"/>
      <c r="C32" s="47"/>
      <c r="D32" s="48"/>
      <c r="E32" s="49"/>
      <c r="F32" s="49"/>
      <c r="G32" s="50"/>
      <c r="H32" s="50"/>
      <c r="I32" s="177"/>
      <c r="J32" s="177"/>
      <c r="K32" s="51"/>
      <c r="L32" s="52"/>
      <c r="M32" s="48"/>
      <c r="N32" s="53"/>
      <c r="O32" s="54"/>
      <c r="P32" s="84"/>
      <c r="R32" s="2"/>
      <c r="S32" s="2"/>
      <c r="T32" s="2"/>
      <c r="U32" s="2"/>
      <c r="V32" s="2"/>
      <c r="W32" s="2"/>
      <c r="X32" s="2"/>
    </row>
    <row r="33" spans="1:24" ht="18.75" customHeight="1" thickBot="1" x14ac:dyDescent="0.2">
      <c r="A33" s="171"/>
      <c r="B33" s="75"/>
      <c r="C33" s="75"/>
      <c r="D33" s="76"/>
      <c r="E33" s="77"/>
      <c r="F33" s="77"/>
      <c r="G33" s="78"/>
      <c r="H33" s="78"/>
      <c r="I33" s="178"/>
      <c r="J33" s="178"/>
      <c r="K33" s="79"/>
      <c r="L33" s="80"/>
      <c r="M33" s="76"/>
      <c r="N33" s="81"/>
      <c r="O33" s="82"/>
      <c r="P33" s="86"/>
      <c r="R33" s="2"/>
      <c r="S33" s="2"/>
      <c r="T33" s="2"/>
      <c r="U33" s="2"/>
      <c r="V33" s="2"/>
      <c r="W33" s="2"/>
      <c r="X33" s="2"/>
    </row>
    <row r="34" spans="1:24" ht="18.75" customHeight="1" x14ac:dyDescent="0.15">
      <c r="R34" s="2"/>
      <c r="S34" s="2"/>
      <c r="T34" s="2"/>
      <c r="U34" s="2"/>
      <c r="V34" s="2"/>
      <c r="W34" s="2"/>
      <c r="X34" s="2"/>
    </row>
    <row r="35" spans="1:24" ht="18.75" customHeight="1" x14ac:dyDescent="0.15">
      <c r="R35" s="2"/>
      <c r="S35" s="2"/>
      <c r="T35" s="2"/>
      <c r="U35" s="2"/>
      <c r="V35" s="2"/>
      <c r="W35" s="2"/>
      <c r="X35" s="2"/>
    </row>
    <row r="36" spans="1:24" ht="18.75" customHeight="1" x14ac:dyDescent="0.15">
      <c r="R36" s="2"/>
      <c r="S36" s="2"/>
      <c r="T36" s="2"/>
      <c r="U36" s="2"/>
      <c r="V36" s="2"/>
      <c r="W36" s="2"/>
      <c r="X36" s="2"/>
    </row>
    <row r="37" spans="1:24" ht="18.75" customHeight="1" x14ac:dyDescent="0.15">
      <c r="R37" s="2"/>
      <c r="S37" s="2"/>
      <c r="T37" s="2"/>
      <c r="U37" s="2"/>
      <c r="V37" s="2"/>
      <c r="W37" s="2"/>
      <c r="X37" s="2"/>
    </row>
    <row r="38" spans="1:24" ht="18.75" customHeight="1" x14ac:dyDescent="0.15">
      <c r="R38" s="2"/>
      <c r="S38" s="2"/>
      <c r="T38" s="2"/>
      <c r="U38" s="2"/>
      <c r="V38" s="2"/>
      <c r="W38" s="2"/>
      <c r="X38" s="2"/>
    </row>
    <row r="39" spans="1:24" ht="18.75" customHeight="1" x14ac:dyDescent="0.15">
      <c r="R39" s="2"/>
      <c r="S39" s="2"/>
      <c r="T39" s="2"/>
      <c r="U39" s="2"/>
      <c r="V39" s="2"/>
      <c r="W39" s="2"/>
      <c r="X39" s="2"/>
    </row>
    <row r="40" spans="1:24" ht="18.75" customHeight="1" x14ac:dyDescent="0.15">
      <c r="S40" s="145"/>
      <c r="T40" s="145"/>
      <c r="U40" s="145"/>
      <c r="V40" s="146"/>
      <c r="W40" s="146"/>
      <c r="X40" s="146"/>
    </row>
    <row r="41" spans="1:24" ht="18.75" customHeight="1" x14ac:dyDescent="0.15">
      <c r="S41" s="145"/>
      <c r="T41" s="145"/>
      <c r="U41" s="145"/>
      <c r="V41" s="146"/>
      <c r="W41" s="146"/>
      <c r="X41" s="146"/>
    </row>
    <row r="42" spans="1:24" ht="18.75" customHeight="1" x14ac:dyDescent="0.15">
      <c r="S42" s="145"/>
      <c r="T42" s="145"/>
      <c r="U42" s="145"/>
      <c r="V42" s="146"/>
      <c r="W42" s="146"/>
      <c r="X42" s="146"/>
    </row>
    <row r="43" spans="1:24" ht="18.75" customHeight="1" x14ac:dyDescent="0.15">
      <c r="S43" s="145"/>
      <c r="T43" s="145"/>
      <c r="U43" s="145"/>
      <c r="V43" s="146"/>
      <c r="W43" s="146"/>
      <c r="X43" s="146"/>
    </row>
    <row r="44" spans="1:24" ht="18.75" customHeight="1" x14ac:dyDescent="0.15">
      <c r="S44" s="145"/>
      <c r="T44" s="145"/>
      <c r="U44" s="145"/>
      <c r="V44" s="146"/>
      <c r="W44" s="146"/>
      <c r="X44" s="146"/>
    </row>
    <row r="45" spans="1:24" ht="18.75" customHeight="1" x14ac:dyDescent="0.15">
      <c r="S45" s="145"/>
      <c r="T45" s="145"/>
      <c r="U45" s="145"/>
      <c r="V45" s="146"/>
      <c r="W45" s="146"/>
      <c r="X45" s="146"/>
    </row>
    <row r="46" spans="1:24" ht="18.75" customHeight="1" x14ac:dyDescent="0.15">
      <c r="S46" s="145"/>
      <c r="T46" s="145"/>
      <c r="U46" s="145"/>
      <c r="V46" s="146"/>
      <c r="W46" s="146"/>
      <c r="X46" s="146"/>
    </row>
    <row r="47" spans="1:24" ht="18.75" customHeight="1" x14ac:dyDescent="0.15">
      <c r="S47" s="145"/>
      <c r="T47" s="145"/>
      <c r="U47" s="145"/>
      <c r="V47" s="146"/>
      <c r="W47" s="146"/>
      <c r="X47" s="146"/>
    </row>
    <row r="48" spans="1: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row r="53" spans="19:24" ht="18.75" customHeight="1" x14ac:dyDescent="0.15">
      <c r="S53" s="145"/>
      <c r="T53" s="145"/>
      <c r="U53" s="145"/>
      <c r="V53" s="146"/>
      <c r="W53" s="146"/>
      <c r="X53" s="146"/>
    </row>
    <row r="54" spans="19:24" ht="18.75" customHeight="1" x14ac:dyDescent="0.15">
      <c r="S54" s="145"/>
      <c r="T54" s="145"/>
      <c r="U54" s="145"/>
      <c r="V54" s="146"/>
      <c r="W54" s="146"/>
      <c r="X54" s="146"/>
    </row>
    <row r="55" spans="19:24" ht="18.75" customHeight="1" x14ac:dyDescent="0.15">
      <c r="S55" s="145"/>
      <c r="T55" s="145"/>
      <c r="U55" s="145"/>
      <c r="V55" s="146"/>
      <c r="W55" s="146"/>
      <c r="X55" s="146"/>
    </row>
    <row r="56" spans="19:24" ht="18.75" customHeight="1" x14ac:dyDescent="0.15">
      <c r="S56" s="145"/>
      <c r="T56" s="145"/>
      <c r="U56" s="145"/>
      <c r="V56" s="146"/>
      <c r="W56" s="146"/>
      <c r="X56" s="146"/>
    </row>
    <row r="57" spans="19:24" ht="18.75" customHeight="1" x14ac:dyDescent="0.15">
      <c r="S57" s="145"/>
      <c r="T57" s="145"/>
      <c r="U57" s="145"/>
      <c r="V57" s="146"/>
      <c r="W57" s="146"/>
      <c r="X57" s="146"/>
    </row>
    <row r="58" spans="19:24" ht="18.75" customHeight="1" x14ac:dyDescent="0.15">
      <c r="S58" s="145"/>
      <c r="T58" s="145"/>
      <c r="U58" s="145"/>
      <c r="V58" s="146"/>
      <c r="W58" s="146"/>
      <c r="X58" s="146"/>
    </row>
    <row r="59" spans="19:24" ht="18.75" customHeight="1" x14ac:dyDescent="0.15">
      <c r="S59" s="145"/>
      <c r="T59" s="145"/>
      <c r="U59" s="145"/>
      <c r="V59" s="146"/>
      <c r="W59" s="146"/>
      <c r="X59" s="146"/>
    </row>
    <row r="60" spans="19:24" ht="18.75" customHeight="1" x14ac:dyDescent="0.15">
      <c r="S60" s="145"/>
      <c r="T60" s="145"/>
      <c r="U60" s="145"/>
      <c r="V60" s="146"/>
      <c r="W60" s="146"/>
      <c r="X60" s="146"/>
    </row>
    <row r="61" spans="19:24" ht="18.75" customHeight="1" x14ac:dyDescent="0.15">
      <c r="S61" s="145"/>
      <c r="T61" s="145"/>
      <c r="U61" s="145"/>
      <c r="V61" s="146"/>
      <c r="W61" s="146"/>
      <c r="X61" s="146"/>
    </row>
    <row r="62" spans="19:24" ht="18.75" customHeight="1" x14ac:dyDescent="0.15">
      <c r="S62" s="145"/>
      <c r="T62" s="145"/>
      <c r="U62" s="145"/>
      <c r="V62" s="146"/>
      <c r="W62" s="146"/>
      <c r="X62" s="146"/>
    </row>
    <row r="63" spans="19:24" ht="18.75" customHeight="1" x14ac:dyDescent="0.15">
      <c r="S63" s="145"/>
      <c r="T63" s="145"/>
      <c r="U63" s="145"/>
      <c r="V63" s="146"/>
      <c r="W63" s="146"/>
      <c r="X63" s="146"/>
    </row>
    <row r="64" spans="19:24" ht="18.75" customHeight="1" x14ac:dyDescent="0.15">
      <c r="S64" s="145"/>
      <c r="T64" s="145"/>
      <c r="U64" s="145"/>
      <c r="V64" s="146"/>
      <c r="W64" s="146"/>
      <c r="X64" s="146"/>
    </row>
    <row r="65" spans="19:24" ht="18.75" customHeight="1" x14ac:dyDescent="0.15">
      <c r="S65" s="145"/>
      <c r="T65" s="145"/>
      <c r="U65" s="145"/>
      <c r="V65" s="146"/>
      <c r="W65" s="146"/>
      <c r="X65" s="146"/>
    </row>
    <row r="66" spans="19:24" ht="18.75" customHeight="1" x14ac:dyDescent="0.15">
      <c r="S66" s="145"/>
      <c r="T66" s="145"/>
      <c r="U66" s="145"/>
      <c r="V66" s="146"/>
      <c r="W66" s="146"/>
      <c r="X66" s="146"/>
    </row>
    <row r="67" spans="19:24" ht="18.75" customHeight="1" x14ac:dyDescent="0.15">
      <c r="S67" s="145"/>
      <c r="T67" s="145"/>
      <c r="U67" s="145"/>
      <c r="V67" s="146"/>
      <c r="W67" s="146"/>
      <c r="X67" s="146"/>
    </row>
    <row r="68" spans="19:24" ht="18.75" customHeight="1" x14ac:dyDescent="0.15">
      <c r="S68" s="145"/>
      <c r="T68" s="145"/>
      <c r="U68" s="145"/>
      <c r="V68" s="146"/>
      <c r="W68" s="146"/>
      <c r="X68" s="146"/>
    </row>
    <row r="69" spans="19:24" ht="18.75" customHeight="1" x14ac:dyDescent="0.15">
      <c r="S69" s="145"/>
      <c r="T69" s="145"/>
      <c r="U69" s="145"/>
      <c r="V69" s="146"/>
      <c r="W69" s="146"/>
      <c r="X69" s="146"/>
    </row>
    <row r="70" spans="19:24" ht="18.75" customHeight="1" x14ac:dyDescent="0.15">
      <c r="S70" s="145"/>
      <c r="T70" s="145"/>
      <c r="U70" s="145"/>
      <c r="V70" s="146"/>
      <c r="W70" s="146"/>
      <c r="X70" s="146"/>
    </row>
    <row r="71" spans="19:24" ht="18.75" customHeight="1" x14ac:dyDescent="0.15">
      <c r="S71" s="145"/>
      <c r="T71" s="145"/>
      <c r="U71" s="145"/>
      <c r="V71" s="146"/>
      <c r="W71" s="146"/>
      <c r="X71" s="146"/>
    </row>
    <row r="72" spans="19:24" ht="18.75" customHeight="1" x14ac:dyDescent="0.15">
      <c r="S72" s="145"/>
      <c r="T72" s="145"/>
      <c r="U72" s="145"/>
      <c r="V72" s="146"/>
      <c r="W72" s="146"/>
      <c r="X72" s="146"/>
    </row>
    <row r="73" spans="19:24" ht="18.75" customHeight="1" x14ac:dyDescent="0.15">
      <c r="S73" s="145"/>
      <c r="T73" s="145"/>
      <c r="U73" s="145"/>
      <c r="V73" s="146"/>
      <c r="W73" s="146"/>
      <c r="X73" s="146"/>
    </row>
    <row r="74" spans="19:24" ht="18.75" customHeight="1" x14ac:dyDescent="0.15">
      <c r="S74" s="145"/>
      <c r="T74" s="145"/>
      <c r="U74" s="145"/>
      <c r="V74" s="146"/>
      <c r="W74" s="146"/>
      <c r="X74" s="146"/>
    </row>
    <row r="75" spans="19:24" ht="18.75" customHeight="1" x14ac:dyDescent="0.15">
      <c r="S75" s="145"/>
      <c r="T75" s="145"/>
      <c r="U75" s="145"/>
      <c r="V75" s="146"/>
      <c r="W75" s="146"/>
      <c r="X75" s="146"/>
    </row>
    <row r="76" spans="19:24" ht="18.75" customHeight="1" x14ac:dyDescent="0.15">
      <c r="S76" s="145"/>
      <c r="T76" s="145"/>
      <c r="U76" s="145"/>
      <c r="V76" s="146"/>
      <c r="W76" s="146"/>
      <c r="X76" s="146"/>
    </row>
    <row r="77" spans="19:24" ht="18.75" customHeight="1" x14ac:dyDescent="0.15">
      <c r="S77" s="145"/>
      <c r="T77" s="145"/>
      <c r="U77" s="145"/>
      <c r="V77" s="146"/>
      <c r="W77" s="146"/>
      <c r="X77" s="146"/>
    </row>
    <row r="78" spans="19:24" ht="18.75" customHeight="1" x14ac:dyDescent="0.15">
      <c r="S78" s="145"/>
      <c r="T78" s="145"/>
      <c r="U78" s="145"/>
      <c r="V78" s="146"/>
      <c r="W78" s="146"/>
      <c r="X78" s="146"/>
    </row>
    <row r="79" spans="19:24" ht="18.75" customHeight="1" x14ac:dyDescent="0.15">
      <c r="S79" s="145"/>
      <c r="T79" s="145"/>
      <c r="U79" s="145"/>
      <c r="V79" s="146"/>
      <c r="W79" s="146"/>
      <c r="X79" s="146"/>
    </row>
    <row r="80" spans="19:24" ht="18.75" customHeight="1" x14ac:dyDescent="0.15">
      <c r="S80" s="145"/>
      <c r="T80" s="145"/>
      <c r="U80" s="145"/>
      <c r="V80" s="146"/>
      <c r="W80" s="146"/>
      <c r="X80" s="146"/>
    </row>
    <row r="81" spans="19:24" ht="18.75" customHeight="1" x14ac:dyDescent="0.15">
      <c r="S81" s="145"/>
      <c r="T81" s="145"/>
      <c r="U81" s="145"/>
      <c r="V81" s="146"/>
      <c r="W81" s="146"/>
      <c r="X81" s="146"/>
    </row>
    <row r="82" spans="19:24" ht="18.75" customHeight="1" x14ac:dyDescent="0.15">
      <c r="S82" s="145"/>
      <c r="T82" s="145"/>
      <c r="U82" s="145"/>
      <c r="V82" s="146"/>
      <c r="W82" s="146"/>
      <c r="X82" s="146"/>
    </row>
    <row r="83" spans="19:24" ht="18.75" customHeight="1" x14ac:dyDescent="0.15">
      <c r="S83" s="145"/>
      <c r="T83" s="145"/>
      <c r="U83" s="145"/>
      <c r="V83" s="146"/>
      <c r="W83" s="146"/>
      <c r="X83" s="146"/>
    </row>
    <row r="84" spans="19:24" ht="18.75" customHeight="1" x14ac:dyDescent="0.15">
      <c r="S84" s="145"/>
      <c r="T84" s="145"/>
      <c r="U84" s="145"/>
      <c r="V84" s="146"/>
      <c r="W84" s="146"/>
      <c r="X84" s="146"/>
    </row>
    <row r="85" spans="19:24" ht="18.75" customHeight="1" x14ac:dyDescent="0.15">
      <c r="S85" s="145"/>
      <c r="T85" s="145"/>
      <c r="U85" s="145"/>
      <c r="V85" s="146"/>
      <c r="W85" s="146"/>
      <c r="X85" s="146"/>
    </row>
    <row r="86" spans="19:24" ht="18.75" customHeight="1" x14ac:dyDescent="0.15">
      <c r="S86" s="145"/>
      <c r="T86" s="145"/>
      <c r="U86" s="145"/>
      <c r="V86" s="146"/>
      <c r="W86" s="146"/>
      <c r="X86" s="146"/>
    </row>
  </sheetData>
  <mergeCells count="17">
    <mergeCell ref="A1:B1"/>
    <mergeCell ref="C1:K1"/>
    <mergeCell ref="K2:M2"/>
    <mergeCell ref="R5:V5"/>
    <mergeCell ref="O6:P6"/>
    <mergeCell ref="R6:T7"/>
    <mergeCell ref="A7:E7"/>
    <mergeCell ref="O7:P7"/>
    <mergeCell ref="I31:J33"/>
    <mergeCell ref="A9:A33"/>
    <mergeCell ref="I27:J30"/>
    <mergeCell ref="R9:R28"/>
    <mergeCell ref="I8:J8"/>
    <mergeCell ref="K8:L8"/>
    <mergeCell ref="I9:J11"/>
    <mergeCell ref="I12:J18"/>
    <mergeCell ref="I19:J26"/>
  </mergeCells>
  <phoneticPr fontId="3"/>
  <printOptions horizontalCentered="1" verticalCentered="1"/>
  <pageMargins left="0.39370078740157483" right="0.39370078740157483" top="0.39370078740157483" bottom="0.39370078740157483" header="0" footer="0"/>
  <pageSetup paperSize="12" scale="4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X101"/>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2" customWidth="1"/>
    <col min="19" max="19" width="24.375" style="2" customWidth="1"/>
    <col min="20" max="20" width="21.25" style="2" customWidth="1"/>
    <col min="21" max="21" width="10" style="2" customWidth="1"/>
    <col min="22" max="24" width="18" style="2"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14" t="s">
        <v>8</v>
      </c>
      <c r="S5" s="215"/>
      <c r="T5" s="215"/>
      <c r="U5" s="215"/>
      <c r="V5" s="215"/>
    </row>
    <row r="6" spans="1:24" ht="30" customHeight="1" x14ac:dyDescent="0.15">
      <c r="A6" s="100"/>
      <c r="B6" s="100"/>
      <c r="C6" s="101"/>
      <c r="D6" s="3"/>
      <c r="E6" s="101"/>
      <c r="F6" s="4"/>
      <c r="G6" s="14"/>
      <c r="H6" s="14"/>
      <c r="I6" s="101"/>
      <c r="J6" s="10" t="s">
        <v>9</v>
      </c>
      <c r="K6" s="11"/>
      <c r="L6" s="12"/>
      <c r="M6" s="12"/>
      <c r="N6" s="13"/>
      <c r="O6" s="190" t="s">
        <v>10</v>
      </c>
      <c r="P6" s="191"/>
      <c r="Q6" s="106"/>
      <c r="R6" s="192" t="s">
        <v>11</v>
      </c>
      <c r="S6" s="216"/>
      <c r="T6" s="217"/>
      <c r="U6" s="15" t="s">
        <v>12</v>
      </c>
      <c r="V6" s="15" t="s">
        <v>13</v>
      </c>
      <c r="W6" s="15" t="s">
        <v>14</v>
      </c>
      <c r="X6" s="16" t="s">
        <v>15</v>
      </c>
    </row>
    <row r="7" spans="1:24" ht="24" customHeight="1" thickBot="1" x14ac:dyDescent="0.3">
      <c r="A7" s="198" t="s">
        <v>213</v>
      </c>
      <c r="B7" s="199"/>
      <c r="C7" s="199"/>
      <c r="D7" s="199"/>
      <c r="E7" s="199"/>
      <c r="F7" s="102"/>
      <c r="G7" s="102"/>
      <c r="H7" s="102"/>
      <c r="I7" s="2"/>
      <c r="J7" s="2"/>
      <c r="K7" s="107"/>
      <c r="L7" s="17"/>
      <c r="M7" s="1"/>
      <c r="N7" s="1"/>
      <c r="O7" s="200" t="s">
        <v>100</v>
      </c>
      <c r="P7" s="201"/>
      <c r="Q7" s="108"/>
      <c r="R7" s="218"/>
      <c r="S7" s="219"/>
      <c r="T7" s="220"/>
      <c r="U7" s="7" t="s">
        <v>17</v>
      </c>
      <c r="V7" s="7" t="s">
        <v>101</v>
      </c>
      <c r="W7" s="7" t="s">
        <v>19</v>
      </c>
      <c r="X7" s="18" t="s">
        <v>102</v>
      </c>
    </row>
    <row r="8" spans="1:24" ht="21.75" thickBot="1" x14ac:dyDescent="0.2">
      <c r="A8" s="74"/>
      <c r="B8" s="32" t="s">
        <v>21</v>
      </c>
      <c r="C8" s="32" t="s">
        <v>22</v>
      </c>
      <c r="D8" s="33" t="s">
        <v>23</v>
      </c>
      <c r="E8" s="32" t="s">
        <v>24</v>
      </c>
      <c r="F8" s="34" t="s">
        <v>25</v>
      </c>
      <c r="G8" s="34" t="s">
        <v>26</v>
      </c>
      <c r="H8" s="167" t="s">
        <v>27</v>
      </c>
      <c r="I8" s="179" t="s">
        <v>28</v>
      </c>
      <c r="J8" s="180"/>
      <c r="K8" s="181" t="s">
        <v>29</v>
      </c>
      <c r="L8" s="182"/>
      <c r="M8" s="35" t="s">
        <v>30</v>
      </c>
      <c r="N8" s="36" t="s">
        <v>31</v>
      </c>
      <c r="O8" s="37" t="s">
        <v>32</v>
      </c>
      <c r="P8" s="38" t="s">
        <v>33</v>
      </c>
      <c r="Q8" s="19"/>
      <c r="R8" s="89"/>
      <c r="S8" s="64" t="s">
        <v>21</v>
      </c>
      <c r="T8" s="65" t="s">
        <v>34</v>
      </c>
      <c r="U8" s="66" t="s">
        <v>33</v>
      </c>
      <c r="V8" s="66" t="s">
        <v>35</v>
      </c>
      <c r="W8" s="66" t="s">
        <v>35</v>
      </c>
      <c r="X8" s="67"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172"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170"/>
      <c r="S10" s="88"/>
      <c r="T10" s="72"/>
      <c r="U10" s="72"/>
      <c r="V10" s="73"/>
      <c r="W10" s="73"/>
      <c r="X10" s="95"/>
    </row>
    <row r="11" spans="1:24" ht="18.75" customHeight="1" x14ac:dyDescent="0.15">
      <c r="A11" s="170"/>
      <c r="B11" s="56"/>
      <c r="C11" s="56"/>
      <c r="D11" s="57"/>
      <c r="E11" s="58"/>
      <c r="F11" s="58"/>
      <c r="G11" s="59"/>
      <c r="H11" s="59"/>
      <c r="I11" s="185"/>
      <c r="J11" s="185"/>
      <c r="K11" s="60"/>
      <c r="L11" s="61"/>
      <c r="M11" s="57"/>
      <c r="N11" s="62"/>
      <c r="O11" s="63"/>
      <c r="P11" s="85"/>
      <c r="R11" s="170"/>
      <c r="S11" s="87" t="s">
        <v>275</v>
      </c>
      <c r="T11" s="70" t="s">
        <v>55</v>
      </c>
      <c r="U11" s="70"/>
      <c r="V11" s="71">
        <v>20</v>
      </c>
      <c r="W11" s="71">
        <v>10</v>
      </c>
      <c r="X11" s="94"/>
    </row>
    <row r="12" spans="1:24" ht="18.75" customHeight="1" x14ac:dyDescent="0.15">
      <c r="A12" s="170"/>
      <c r="B12" s="47" t="s">
        <v>54</v>
      </c>
      <c r="C12" s="47" t="s">
        <v>55</v>
      </c>
      <c r="D12" s="48">
        <v>40</v>
      </c>
      <c r="E12" s="49" t="s">
        <v>47</v>
      </c>
      <c r="F12" s="49">
        <f>ROUNDUP(D12*0.75,2)</f>
        <v>30</v>
      </c>
      <c r="G12" s="50">
        <f>ROUNDUP((K4*D12)+(K5*D12*0.75)+(K6*(D12*2)),0)</f>
        <v>0</v>
      </c>
      <c r="H12" s="50">
        <f>G12</f>
        <v>0</v>
      </c>
      <c r="I12" s="175" t="s">
        <v>283</v>
      </c>
      <c r="J12" s="176"/>
      <c r="K12" s="51" t="s">
        <v>56</v>
      </c>
      <c r="L12" s="52">
        <f>ROUNDUP((K4*M12)+(K5*M12*0.75)+(K6*(M12*2)),2)</f>
        <v>0</v>
      </c>
      <c r="M12" s="48">
        <v>3</v>
      </c>
      <c r="N12" s="53">
        <f>ROUNDUP(M12*0.75,2)</f>
        <v>2.25</v>
      </c>
      <c r="O12" s="54"/>
      <c r="P12" s="84" t="s">
        <v>60</v>
      </c>
      <c r="R12" s="170"/>
      <c r="S12" s="87"/>
      <c r="T12" s="70" t="s">
        <v>65</v>
      </c>
      <c r="U12" s="70"/>
      <c r="V12" s="71">
        <v>20</v>
      </c>
      <c r="W12" s="71">
        <v>15</v>
      </c>
      <c r="X12" s="94">
        <v>10</v>
      </c>
    </row>
    <row r="13" spans="1:24" ht="18.75" customHeight="1" x14ac:dyDescent="0.15">
      <c r="A13" s="170"/>
      <c r="B13" s="47"/>
      <c r="C13" s="47" t="s">
        <v>61</v>
      </c>
      <c r="D13" s="48">
        <v>5</v>
      </c>
      <c r="E13" s="49" t="s">
        <v>47</v>
      </c>
      <c r="F13" s="49">
        <f>ROUNDUP(D13*0.75,2)</f>
        <v>3.75</v>
      </c>
      <c r="G13" s="50">
        <f>ROUNDUP((K4*D13)+(K5*D13*0.75)+(K6*(D13*2)),0)</f>
        <v>0</v>
      </c>
      <c r="H13" s="50">
        <f>G13</f>
        <v>0</v>
      </c>
      <c r="I13" s="177"/>
      <c r="J13" s="177"/>
      <c r="K13" s="51" t="s">
        <v>56</v>
      </c>
      <c r="L13" s="52">
        <f>ROUNDUP((K4*M13)+(K5*M13*0.75)+(K6*(M13*2)),2)</f>
        <v>0</v>
      </c>
      <c r="M13" s="48">
        <v>3</v>
      </c>
      <c r="N13" s="53">
        <f>ROUNDUP(M13*0.75,2)</f>
        <v>2.25</v>
      </c>
      <c r="O13" s="54" t="s">
        <v>60</v>
      </c>
      <c r="P13" s="84" t="s">
        <v>60</v>
      </c>
      <c r="R13" s="170"/>
      <c r="S13" s="87"/>
      <c r="T13" s="70" t="s">
        <v>59</v>
      </c>
      <c r="U13" s="70"/>
      <c r="V13" s="71">
        <v>20</v>
      </c>
      <c r="W13" s="71">
        <v>10</v>
      </c>
      <c r="X13" s="94">
        <v>10</v>
      </c>
    </row>
    <row r="14" spans="1:24" ht="18.75" customHeight="1" x14ac:dyDescent="0.15">
      <c r="A14" s="170"/>
      <c r="B14" s="47"/>
      <c r="C14" s="47" t="s">
        <v>59</v>
      </c>
      <c r="D14" s="48">
        <v>20</v>
      </c>
      <c r="E14" s="49" t="s">
        <v>47</v>
      </c>
      <c r="F14" s="49">
        <f>ROUNDUP(D14*0.75,2)</f>
        <v>15</v>
      </c>
      <c r="G14" s="50">
        <f>ROUNDUP((K4*D14)+(K5*D14*0.75)+(K6*(D14*2)),0)</f>
        <v>0</v>
      </c>
      <c r="H14" s="50">
        <f>G14+(G14*3/100)</f>
        <v>0</v>
      </c>
      <c r="I14" s="177"/>
      <c r="J14" s="177"/>
      <c r="K14" s="51" t="s">
        <v>57</v>
      </c>
      <c r="L14" s="52">
        <f>ROUNDUP((K4*M14)+(K5*M14*0.75)+(K6*(M14*2)),2)</f>
        <v>0</v>
      </c>
      <c r="M14" s="48">
        <v>6</v>
      </c>
      <c r="N14" s="53">
        <f>ROUNDUP(M14*0.75,2)</f>
        <v>4.5</v>
      </c>
      <c r="O14" s="54"/>
      <c r="P14" s="84"/>
      <c r="R14" s="170"/>
      <c r="S14" s="87"/>
      <c r="T14" s="70" t="s">
        <v>39</v>
      </c>
      <c r="U14" s="70"/>
      <c r="V14" s="109" t="s">
        <v>276</v>
      </c>
      <c r="W14" s="71" t="s">
        <v>40</v>
      </c>
      <c r="X14" s="94"/>
    </row>
    <row r="15" spans="1:24" ht="18.75" customHeight="1" x14ac:dyDescent="0.15">
      <c r="A15" s="170"/>
      <c r="B15" s="47"/>
      <c r="C15" s="47"/>
      <c r="D15" s="48"/>
      <c r="E15" s="49"/>
      <c r="F15" s="49"/>
      <c r="G15" s="50"/>
      <c r="H15" s="50"/>
      <c r="I15" s="177"/>
      <c r="J15" s="177"/>
      <c r="K15" s="51" t="s">
        <v>43</v>
      </c>
      <c r="L15" s="52">
        <f>ROUNDUP((K4*M15)+(K5*M15*0.75)+(K6*(M15*2)),2)</f>
        <v>0</v>
      </c>
      <c r="M15" s="48">
        <v>4</v>
      </c>
      <c r="N15" s="53">
        <f>ROUNDUP(M15*0.75,2)</f>
        <v>3</v>
      </c>
      <c r="O15" s="54"/>
      <c r="P15" s="84"/>
      <c r="R15" s="170"/>
      <c r="S15" s="87"/>
      <c r="T15" s="70"/>
      <c r="U15" s="124" t="s">
        <v>231</v>
      </c>
      <c r="V15" s="125" t="s">
        <v>58</v>
      </c>
      <c r="W15" s="125" t="s">
        <v>58</v>
      </c>
      <c r="X15" s="94"/>
    </row>
    <row r="16" spans="1:24" ht="18.75" customHeight="1" x14ac:dyDescent="0.15">
      <c r="A16" s="170"/>
      <c r="B16" s="47"/>
      <c r="C16" s="47"/>
      <c r="D16" s="48"/>
      <c r="E16" s="49"/>
      <c r="F16" s="49"/>
      <c r="G16" s="50"/>
      <c r="H16" s="50"/>
      <c r="I16" s="177"/>
      <c r="J16" s="177"/>
      <c r="K16" s="51" t="s">
        <v>62</v>
      </c>
      <c r="L16" s="52">
        <f>ROUNDUP((K4*M16)+(K5*M16*0.75)+(K6*(M16*2)),2)</f>
        <v>0</v>
      </c>
      <c r="M16" s="48">
        <v>3</v>
      </c>
      <c r="N16" s="53">
        <f>ROUNDUP(M16*0.75,2)</f>
        <v>2.25</v>
      </c>
      <c r="O16" s="54"/>
      <c r="P16" s="84" t="s">
        <v>46</v>
      </c>
      <c r="R16" s="170"/>
      <c r="S16" s="87"/>
      <c r="T16" s="70"/>
      <c r="U16" s="124" t="s">
        <v>232</v>
      </c>
      <c r="V16" s="125" t="s">
        <v>42</v>
      </c>
      <c r="W16" s="125" t="s">
        <v>42</v>
      </c>
      <c r="X16" s="94"/>
    </row>
    <row r="17" spans="1:24" ht="18.75" customHeight="1" x14ac:dyDescent="0.15">
      <c r="A17" s="170"/>
      <c r="B17" s="47"/>
      <c r="C17" s="47"/>
      <c r="D17" s="48"/>
      <c r="E17" s="49"/>
      <c r="F17" s="49"/>
      <c r="G17" s="50"/>
      <c r="H17" s="50"/>
      <c r="I17" s="177"/>
      <c r="J17" s="177"/>
      <c r="K17" s="51"/>
      <c r="L17" s="52"/>
      <c r="M17" s="48"/>
      <c r="N17" s="53"/>
      <c r="O17" s="54"/>
      <c r="P17" s="84"/>
      <c r="R17" s="170"/>
      <c r="S17" s="88"/>
      <c r="T17" s="70"/>
      <c r="U17" s="124" t="s">
        <v>233</v>
      </c>
      <c r="V17" s="125" t="s">
        <v>42</v>
      </c>
      <c r="W17" s="125" t="s">
        <v>42</v>
      </c>
      <c r="X17" s="94"/>
    </row>
    <row r="18" spans="1:24" ht="18.75" customHeight="1" x14ac:dyDescent="0.15">
      <c r="A18" s="170"/>
      <c r="B18" s="56"/>
      <c r="C18" s="56"/>
      <c r="D18" s="57"/>
      <c r="E18" s="58"/>
      <c r="F18" s="58"/>
      <c r="G18" s="59"/>
      <c r="H18" s="59"/>
      <c r="I18" s="185"/>
      <c r="J18" s="185"/>
      <c r="K18" s="60"/>
      <c r="L18" s="61"/>
      <c r="M18" s="57"/>
      <c r="N18" s="62"/>
      <c r="O18" s="63"/>
      <c r="P18" s="85"/>
      <c r="R18" s="170"/>
      <c r="S18" s="87" t="s">
        <v>280</v>
      </c>
      <c r="T18" s="103" t="s">
        <v>38</v>
      </c>
      <c r="U18" s="103"/>
      <c r="V18" s="104">
        <v>20</v>
      </c>
      <c r="W18" s="104">
        <v>20</v>
      </c>
      <c r="X18" s="105"/>
    </row>
    <row r="19" spans="1:24" ht="18.75" customHeight="1" x14ac:dyDescent="0.15">
      <c r="A19" s="170"/>
      <c r="B19" s="47" t="s">
        <v>214</v>
      </c>
      <c r="C19" s="47" t="s">
        <v>38</v>
      </c>
      <c r="D19" s="48">
        <v>20</v>
      </c>
      <c r="E19" s="49" t="s">
        <v>47</v>
      </c>
      <c r="F19" s="49">
        <f>ROUNDUP(D19*0.75,2)</f>
        <v>15</v>
      </c>
      <c r="G19" s="50">
        <f>ROUNDUP((K4*D19)+(K5*D19*0.75)+(K6*(D19*2)),0)</f>
        <v>0</v>
      </c>
      <c r="H19" s="50">
        <f>G19+(G19*2/100)</f>
        <v>0</v>
      </c>
      <c r="I19" s="175" t="s">
        <v>226</v>
      </c>
      <c r="J19" s="176"/>
      <c r="K19" s="51" t="s">
        <v>52</v>
      </c>
      <c r="L19" s="52">
        <f>ROUNDUP((K4*M19)+(K5*M19*0.75)+(K6*(M19*2)),2)</f>
        <v>0</v>
      </c>
      <c r="M19" s="48">
        <v>1</v>
      </c>
      <c r="N19" s="53">
        <f>ROUNDUP(M19*0.75,2)</f>
        <v>0.75</v>
      </c>
      <c r="O19" s="54"/>
      <c r="P19" s="84"/>
      <c r="R19" s="170"/>
      <c r="S19" s="87"/>
      <c r="T19" s="70" t="s">
        <v>278</v>
      </c>
      <c r="U19" s="70"/>
      <c r="V19" s="71">
        <v>5</v>
      </c>
      <c r="W19" s="71">
        <v>5</v>
      </c>
      <c r="X19" s="94">
        <v>5</v>
      </c>
    </row>
    <row r="20" spans="1:24" ht="18.75" customHeight="1" x14ac:dyDescent="0.15">
      <c r="A20" s="170"/>
      <c r="B20" s="47"/>
      <c r="C20" s="47" t="s">
        <v>69</v>
      </c>
      <c r="D20" s="48">
        <v>5</v>
      </c>
      <c r="E20" s="49" t="s">
        <v>47</v>
      </c>
      <c r="F20" s="49">
        <f>ROUNDUP(D20*0.75,2)</f>
        <v>3.75</v>
      </c>
      <c r="G20" s="50">
        <f>ROUNDUP((K4*D20)+(K5*D20*0.75)+(K6*(D20*2)),0)</f>
        <v>0</v>
      </c>
      <c r="H20" s="50">
        <f>G20</f>
        <v>0</v>
      </c>
      <c r="I20" s="177"/>
      <c r="J20" s="177"/>
      <c r="K20" s="51" t="s">
        <v>71</v>
      </c>
      <c r="L20" s="52">
        <f>ROUNDUP((K4*M20)+(K5*M20*0.75)+(K6*(M20*2)),2)</f>
        <v>0</v>
      </c>
      <c r="M20" s="48">
        <v>0.5</v>
      </c>
      <c r="N20" s="53">
        <f>ROUNDUP(M20*0.75,2)</f>
        <v>0.38</v>
      </c>
      <c r="O20" s="54" t="s">
        <v>46</v>
      </c>
      <c r="P20" s="84" t="s">
        <v>60</v>
      </c>
      <c r="R20" s="170"/>
      <c r="S20" s="87"/>
      <c r="T20" s="70"/>
      <c r="U20" s="70"/>
      <c r="V20" s="71"/>
      <c r="W20" s="71"/>
      <c r="X20" s="94"/>
    </row>
    <row r="21" spans="1:24" ht="18.75" customHeight="1" x14ac:dyDescent="0.15">
      <c r="A21" s="170"/>
      <c r="B21" s="47"/>
      <c r="C21" s="47" t="s">
        <v>139</v>
      </c>
      <c r="D21" s="48">
        <v>10</v>
      </c>
      <c r="E21" s="49" t="s">
        <v>47</v>
      </c>
      <c r="F21" s="49">
        <f>ROUNDUP(D21*0.75,2)</f>
        <v>7.5</v>
      </c>
      <c r="G21" s="50">
        <f>ROUNDUP((K4*D21)+(K5*D21*0.75)+(K6*(D21*2)),0)</f>
        <v>0</v>
      </c>
      <c r="H21" s="50">
        <f>G21</f>
        <v>0</v>
      </c>
      <c r="I21" s="177"/>
      <c r="J21" s="177"/>
      <c r="K21" s="51" t="s">
        <v>140</v>
      </c>
      <c r="L21" s="52">
        <f>ROUNDUP((K4*M21)+(K5*M21*0.75)+(K6*(M21*2)),2)</f>
        <v>0</v>
      </c>
      <c r="M21" s="48">
        <v>2</v>
      </c>
      <c r="N21" s="53">
        <f>ROUNDUP(M21*0.75,2)</f>
        <v>1.5</v>
      </c>
      <c r="O21" s="54" t="s">
        <v>46</v>
      </c>
      <c r="P21" s="84"/>
      <c r="R21" s="170"/>
      <c r="S21" s="87"/>
      <c r="T21" s="70"/>
      <c r="U21" s="70"/>
      <c r="V21" s="71"/>
      <c r="W21" s="71"/>
      <c r="X21" s="94"/>
    </row>
    <row r="22" spans="1:24" ht="18.75" customHeight="1" x14ac:dyDescent="0.15">
      <c r="A22" s="170"/>
      <c r="B22" s="47"/>
      <c r="C22" s="47" t="s">
        <v>135</v>
      </c>
      <c r="D22" s="48">
        <v>3</v>
      </c>
      <c r="E22" s="49" t="s">
        <v>47</v>
      </c>
      <c r="F22" s="49">
        <f>ROUNDUP(D22*0.75,2)</f>
        <v>2.25</v>
      </c>
      <c r="G22" s="50">
        <f>ROUNDUP((K4*D22)+(K5*D22*0.75)+(K6*(D22*2)),0)</f>
        <v>0</v>
      </c>
      <c r="H22" s="50">
        <f>G22</f>
        <v>0</v>
      </c>
      <c r="I22" s="177"/>
      <c r="J22" s="177"/>
      <c r="K22" s="51" t="s">
        <v>115</v>
      </c>
      <c r="L22" s="52">
        <f>ROUNDUP((K4*M22)+(K5*M22*0.75)+(K6*(M22*2)),2)</f>
        <v>0</v>
      </c>
      <c r="M22" s="48">
        <v>2</v>
      </c>
      <c r="N22" s="53">
        <f>ROUNDUP(M22*0.75,2)</f>
        <v>1.5</v>
      </c>
      <c r="O22" s="54" t="s">
        <v>46</v>
      </c>
      <c r="P22" s="84"/>
      <c r="R22" s="170"/>
      <c r="S22" s="103" t="s">
        <v>72</v>
      </c>
      <c r="T22" s="103" t="s">
        <v>74</v>
      </c>
      <c r="U22" s="103"/>
      <c r="V22" s="104"/>
      <c r="W22" s="104"/>
      <c r="X22" s="105"/>
    </row>
    <row r="23" spans="1:24" ht="18.75" customHeight="1" x14ac:dyDescent="0.15">
      <c r="A23" s="170"/>
      <c r="B23" s="47"/>
      <c r="C23" s="47"/>
      <c r="D23" s="48"/>
      <c r="E23" s="49"/>
      <c r="F23" s="49"/>
      <c r="G23" s="50"/>
      <c r="H23" s="50"/>
      <c r="I23" s="177"/>
      <c r="J23" s="177"/>
      <c r="K23" s="51"/>
      <c r="L23" s="52"/>
      <c r="M23" s="48"/>
      <c r="N23" s="53"/>
      <c r="O23" s="54"/>
      <c r="P23" s="84"/>
      <c r="R23" s="170"/>
      <c r="S23" s="70"/>
      <c r="T23" s="70"/>
      <c r="U23" s="70"/>
      <c r="V23" s="71"/>
      <c r="W23" s="71"/>
      <c r="X23" s="94"/>
    </row>
    <row r="24" spans="1:24" ht="18.75" customHeight="1" x14ac:dyDescent="0.15">
      <c r="A24" s="170"/>
      <c r="B24" s="56"/>
      <c r="C24" s="56"/>
      <c r="D24" s="57"/>
      <c r="E24" s="58"/>
      <c r="F24" s="58"/>
      <c r="G24" s="59"/>
      <c r="H24" s="59"/>
      <c r="I24" s="185"/>
      <c r="J24" s="185"/>
      <c r="K24" s="60"/>
      <c r="L24" s="61"/>
      <c r="M24" s="57"/>
      <c r="N24" s="62"/>
      <c r="O24" s="63"/>
      <c r="P24" s="85"/>
      <c r="R24" s="170"/>
      <c r="S24" s="70"/>
      <c r="T24" s="70"/>
      <c r="U24" s="70"/>
      <c r="V24" s="71"/>
      <c r="W24" s="71"/>
      <c r="X24" s="94"/>
    </row>
    <row r="25" spans="1:24" ht="18.75" customHeight="1" x14ac:dyDescent="0.15">
      <c r="A25" s="170"/>
      <c r="B25" s="47" t="s">
        <v>92</v>
      </c>
      <c r="C25" s="47" t="s">
        <v>65</v>
      </c>
      <c r="D25" s="48">
        <v>20</v>
      </c>
      <c r="E25" s="49" t="s">
        <v>47</v>
      </c>
      <c r="F25" s="49">
        <f>ROUNDUP(D25*0.75,2)</f>
        <v>15</v>
      </c>
      <c r="G25" s="50">
        <f>ROUNDUP((K4*D25)+(K5*D25*0.75)+(K6*(D25*2)),0)</f>
        <v>0</v>
      </c>
      <c r="H25" s="50">
        <f>G25+(G25*15/100)</f>
        <v>0</v>
      </c>
      <c r="I25" s="175" t="s">
        <v>215</v>
      </c>
      <c r="J25" s="176"/>
      <c r="K25" s="51" t="s">
        <v>70</v>
      </c>
      <c r="L25" s="52">
        <f>ROUNDUP((K4*M25)+(K5*M25*0.75)+(K6*(M25*2)),2)</f>
        <v>0</v>
      </c>
      <c r="M25" s="48">
        <v>100</v>
      </c>
      <c r="N25" s="53">
        <f>ROUNDUP(M25*0.75,2)</f>
        <v>75</v>
      </c>
      <c r="O25" s="54"/>
      <c r="P25" s="84"/>
      <c r="R25" s="170"/>
      <c r="S25" s="87"/>
      <c r="T25" s="70"/>
      <c r="U25" s="70"/>
      <c r="V25" s="71"/>
      <c r="W25" s="71"/>
      <c r="X25" s="94"/>
    </row>
    <row r="26" spans="1:24" ht="18.75" customHeight="1" x14ac:dyDescent="0.15">
      <c r="A26" s="170"/>
      <c r="B26" s="47"/>
      <c r="C26" s="47" t="s">
        <v>39</v>
      </c>
      <c r="D26" s="55">
        <v>0.125</v>
      </c>
      <c r="E26" s="49" t="s">
        <v>51</v>
      </c>
      <c r="F26" s="49">
        <f>ROUNDUP(D26*0.75,2)</f>
        <v>9.9999999999999992E-2</v>
      </c>
      <c r="G26" s="50">
        <f>ROUNDUP((K4*D26)+(K5*D26*0.75)+(K6*(D26*2)),0)</f>
        <v>0</v>
      </c>
      <c r="H26" s="50">
        <f>G26</f>
        <v>0</v>
      </c>
      <c r="I26" s="177"/>
      <c r="J26" s="177"/>
      <c r="K26" s="51" t="s">
        <v>96</v>
      </c>
      <c r="L26" s="52">
        <f>ROUNDUP((K4*M26)+(K5*M26*0.75)+(K6*(M26*2)),2)</f>
        <v>0</v>
      </c>
      <c r="M26" s="48">
        <v>3</v>
      </c>
      <c r="N26" s="53">
        <f>ROUNDUP(M26*0.75,2)</f>
        <v>2.25</v>
      </c>
      <c r="O26" s="54" t="s">
        <v>50</v>
      </c>
      <c r="P26" s="84"/>
      <c r="R26" s="170"/>
      <c r="S26" s="87"/>
      <c r="T26" s="70"/>
      <c r="U26" s="70"/>
      <c r="V26" s="71"/>
      <c r="W26" s="71"/>
      <c r="X26" s="94"/>
    </row>
    <row r="27" spans="1:24" ht="18.75" customHeight="1" x14ac:dyDescent="0.15">
      <c r="A27" s="170"/>
      <c r="B27" s="47"/>
      <c r="C27" s="47"/>
      <c r="D27" s="48"/>
      <c r="E27" s="49"/>
      <c r="F27" s="49"/>
      <c r="G27" s="50"/>
      <c r="H27" s="50"/>
      <c r="I27" s="177"/>
      <c r="J27" s="177"/>
      <c r="K27" s="51"/>
      <c r="L27" s="52"/>
      <c r="M27" s="48"/>
      <c r="N27" s="53"/>
      <c r="O27" s="54"/>
      <c r="P27" s="84"/>
      <c r="R27" s="170"/>
      <c r="S27" s="70"/>
      <c r="T27" s="70"/>
      <c r="U27" s="70"/>
      <c r="V27" s="71"/>
      <c r="W27" s="71"/>
      <c r="X27" s="94"/>
    </row>
    <row r="28" spans="1:24" ht="18.75" customHeight="1" thickBot="1" x14ac:dyDescent="0.2">
      <c r="A28" s="170"/>
      <c r="B28" s="56"/>
      <c r="C28" s="56"/>
      <c r="D28" s="57"/>
      <c r="E28" s="58"/>
      <c r="F28" s="58"/>
      <c r="G28" s="59"/>
      <c r="H28" s="59"/>
      <c r="I28" s="185"/>
      <c r="J28" s="185"/>
      <c r="K28" s="60"/>
      <c r="L28" s="61"/>
      <c r="M28" s="57"/>
      <c r="N28" s="62"/>
      <c r="O28" s="63"/>
      <c r="P28" s="85"/>
      <c r="R28" s="171"/>
      <c r="S28" s="90"/>
      <c r="T28" s="91"/>
      <c r="U28" s="91"/>
      <c r="V28" s="92"/>
      <c r="W28" s="92"/>
      <c r="X28" s="96"/>
    </row>
    <row r="29" spans="1:24" ht="18.75" customHeight="1" x14ac:dyDescent="0.15">
      <c r="A29" s="170"/>
      <c r="B29" s="47" t="s">
        <v>72</v>
      </c>
      <c r="C29" s="47" t="s">
        <v>74</v>
      </c>
      <c r="D29" s="55">
        <v>0.25</v>
      </c>
      <c r="E29" s="49" t="s">
        <v>51</v>
      </c>
      <c r="F29" s="49">
        <f>ROUNDUP(D29*0.75,2)</f>
        <v>0.19</v>
      </c>
      <c r="G29" s="50">
        <f>ROUNDUP((K4*D29)+(K5*D29*0.75)+(K6*(D29*2)),0)</f>
        <v>0</v>
      </c>
      <c r="H29" s="50">
        <f>G29</f>
        <v>0</v>
      </c>
      <c r="I29" s="175" t="s">
        <v>73</v>
      </c>
      <c r="J29" s="176"/>
      <c r="K29" s="51"/>
      <c r="L29" s="52"/>
      <c r="M29" s="48"/>
      <c r="N29" s="53"/>
      <c r="O29" s="54"/>
      <c r="P29" s="84"/>
    </row>
    <row r="30" spans="1:24" ht="18.75" customHeight="1" x14ac:dyDescent="0.15">
      <c r="A30" s="170"/>
      <c r="B30" s="47"/>
      <c r="C30" s="47"/>
      <c r="D30" s="48"/>
      <c r="E30" s="49"/>
      <c r="F30" s="49"/>
      <c r="G30" s="50"/>
      <c r="H30" s="50"/>
      <c r="I30" s="177"/>
      <c r="J30" s="177"/>
      <c r="K30" s="51"/>
      <c r="L30" s="52"/>
      <c r="M30" s="48"/>
      <c r="N30" s="53"/>
      <c r="O30" s="54"/>
      <c r="P30" s="84"/>
    </row>
    <row r="31" spans="1:24" ht="18.75" customHeight="1" thickBot="1" x14ac:dyDescent="0.2">
      <c r="A31" s="171"/>
      <c r="B31" s="75"/>
      <c r="C31" s="75"/>
      <c r="D31" s="76"/>
      <c r="E31" s="77"/>
      <c r="F31" s="77"/>
      <c r="G31" s="78"/>
      <c r="H31" s="78"/>
      <c r="I31" s="178"/>
      <c r="J31" s="178"/>
      <c r="K31" s="79"/>
      <c r="L31" s="80"/>
      <c r="M31" s="76"/>
      <c r="N31" s="81"/>
      <c r="O31" s="82"/>
      <c r="P31" s="86"/>
    </row>
    <row r="35" spans="19:24" ht="18.75" customHeight="1" x14ac:dyDescent="0.15">
      <c r="S35" s="30"/>
      <c r="T35" s="30"/>
      <c r="U35" s="30"/>
      <c r="V35" s="31"/>
      <c r="W35" s="31"/>
      <c r="X35" s="31"/>
    </row>
    <row r="36" spans="19:24" ht="18.75" customHeight="1" x14ac:dyDescent="0.15">
      <c r="S36" s="30"/>
      <c r="T36" s="30"/>
      <c r="U36" s="30"/>
      <c r="V36" s="31"/>
      <c r="W36" s="31"/>
      <c r="X36" s="31"/>
    </row>
    <row r="37" spans="19:24" ht="18.75" customHeight="1" x14ac:dyDescent="0.15">
      <c r="S37" s="30"/>
      <c r="T37" s="30"/>
      <c r="U37" s="30"/>
      <c r="V37" s="31"/>
      <c r="W37" s="31"/>
      <c r="X37" s="31"/>
    </row>
    <row r="38" spans="19:24" ht="18.75" customHeight="1" x14ac:dyDescent="0.15">
      <c r="S38" s="30"/>
      <c r="T38" s="30"/>
      <c r="U38" s="30"/>
      <c r="V38" s="31"/>
      <c r="W38" s="31"/>
      <c r="X38" s="31"/>
    </row>
    <row r="39" spans="19:24" ht="18.75" customHeight="1" x14ac:dyDescent="0.15">
      <c r="S39" s="30"/>
      <c r="T39" s="30"/>
      <c r="U39" s="30"/>
      <c r="V39" s="31"/>
      <c r="W39" s="31"/>
      <c r="X39" s="31"/>
    </row>
    <row r="40" spans="19:24" ht="18.75" customHeight="1" x14ac:dyDescent="0.15">
      <c r="S40" s="30"/>
      <c r="T40" s="30"/>
      <c r="U40" s="30"/>
      <c r="V40" s="31"/>
      <c r="W40" s="31"/>
      <c r="X40" s="31"/>
    </row>
    <row r="41" spans="19:24" ht="18.75" customHeight="1" x14ac:dyDescent="0.15">
      <c r="S41" s="30"/>
      <c r="T41" s="30"/>
      <c r="U41" s="30"/>
      <c r="V41" s="31"/>
      <c r="W41" s="31"/>
      <c r="X41" s="31"/>
    </row>
    <row r="42" spans="19:24" ht="18.75" customHeight="1" x14ac:dyDescent="0.15">
      <c r="S42" s="30"/>
      <c r="T42" s="30"/>
      <c r="U42" s="30"/>
      <c r="V42" s="31"/>
      <c r="W42" s="31"/>
      <c r="X42" s="31"/>
    </row>
    <row r="43" spans="19:24" ht="18.75" customHeight="1" x14ac:dyDescent="0.15">
      <c r="S43" s="30"/>
      <c r="T43" s="30"/>
      <c r="U43" s="30"/>
      <c r="V43" s="31"/>
      <c r="W43" s="31"/>
      <c r="X43" s="31"/>
    </row>
    <row r="44" spans="19:24" ht="18.75" customHeight="1" x14ac:dyDescent="0.15">
      <c r="S44" s="30"/>
      <c r="T44" s="30"/>
      <c r="U44" s="30"/>
      <c r="V44" s="31"/>
      <c r="W44" s="31"/>
      <c r="X44" s="31"/>
    </row>
    <row r="45" spans="19:24" ht="18.75" customHeight="1" x14ac:dyDescent="0.15">
      <c r="S45" s="30"/>
      <c r="T45" s="30"/>
      <c r="U45" s="30"/>
      <c r="V45" s="31"/>
      <c r="W45" s="31"/>
      <c r="X45" s="31"/>
    </row>
    <row r="46" spans="19:24" ht="18.75" customHeight="1" x14ac:dyDescent="0.15">
      <c r="S46" s="30"/>
      <c r="T46" s="30"/>
      <c r="U46" s="30"/>
      <c r="V46" s="31"/>
      <c r="W46" s="31"/>
      <c r="X46" s="31"/>
    </row>
    <row r="47" spans="19:24" ht="18.75" customHeight="1" x14ac:dyDescent="0.15">
      <c r="S47" s="30"/>
      <c r="T47" s="30"/>
      <c r="U47" s="30"/>
      <c r="V47" s="31"/>
      <c r="W47" s="31"/>
      <c r="X47" s="31"/>
    </row>
    <row r="48" spans="19:24" ht="18.75" customHeight="1" x14ac:dyDescent="0.15">
      <c r="S48" s="30"/>
      <c r="T48" s="30"/>
      <c r="U48" s="30"/>
      <c r="V48" s="31"/>
      <c r="W48" s="31"/>
      <c r="X48" s="31"/>
    </row>
    <row r="49" spans="19:24" ht="18.75" customHeight="1" x14ac:dyDescent="0.15">
      <c r="S49" s="30"/>
      <c r="T49" s="30"/>
      <c r="U49" s="30"/>
      <c r="V49" s="31"/>
      <c r="W49" s="31"/>
      <c r="X49" s="31"/>
    </row>
    <row r="50" spans="19:24" ht="18.75" customHeight="1" x14ac:dyDescent="0.15">
      <c r="S50" s="30"/>
      <c r="T50" s="30"/>
      <c r="U50" s="30"/>
      <c r="V50" s="31"/>
      <c r="W50" s="31"/>
      <c r="X50" s="31"/>
    </row>
    <row r="51" spans="19:24" ht="18.75" customHeight="1" x14ac:dyDescent="0.15">
      <c r="S51" s="30"/>
      <c r="T51" s="30"/>
      <c r="U51" s="30"/>
      <c r="V51" s="31"/>
      <c r="W51" s="31"/>
      <c r="X51" s="31"/>
    </row>
    <row r="52" spans="19:24" ht="18.75" customHeight="1" x14ac:dyDescent="0.15">
      <c r="S52" s="30"/>
      <c r="T52" s="30"/>
      <c r="U52" s="30"/>
      <c r="V52" s="31"/>
      <c r="W52" s="31"/>
      <c r="X52" s="31"/>
    </row>
    <row r="53" spans="19:24" ht="18.75" customHeight="1" x14ac:dyDescent="0.15">
      <c r="S53" s="30"/>
      <c r="T53" s="30"/>
      <c r="U53" s="30"/>
      <c r="V53" s="31"/>
      <c r="W53" s="31"/>
      <c r="X53" s="31"/>
    </row>
    <row r="54" spans="19:24" ht="18.75" customHeight="1" x14ac:dyDescent="0.15">
      <c r="S54" s="30"/>
      <c r="T54" s="30"/>
      <c r="U54" s="30"/>
      <c r="V54" s="31"/>
      <c r="W54" s="31"/>
      <c r="X54" s="31"/>
    </row>
    <row r="55" spans="19:24" ht="18.75" customHeight="1" x14ac:dyDescent="0.15">
      <c r="S55" s="30"/>
      <c r="T55" s="30"/>
      <c r="U55" s="30"/>
      <c r="V55" s="31"/>
      <c r="W55" s="31"/>
      <c r="X55" s="31"/>
    </row>
    <row r="56" spans="19:24" ht="18.75" customHeight="1" x14ac:dyDescent="0.15">
      <c r="S56" s="30"/>
      <c r="T56" s="30"/>
      <c r="U56" s="30"/>
      <c r="V56" s="31"/>
      <c r="W56" s="31"/>
      <c r="X56" s="31"/>
    </row>
    <row r="57" spans="19:24" ht="18.75" customHeight="1" x14ac:dyDescent="0.15">
      <c r="S57" s="30"/>
      <c r="T57" s="30"/>
      <c r="U57" s="30"/>
      <c r="V57" s="31"/>
      <c r="W57" s="31"/>
      <c r="X57" s="31"/>
    </row>
    <row r="58" spans="19:24" ht="18.75" customHeight="1" x14ac:dyDescent="0.15">
      <c r="S58" s="30"/>
      <c r="T58" s="30"/>
      <c r="U58" s="30"/>
      <c r="V58" s="31"/>
      <c r="W58" s="31"/>
      <c r="X58" s="31"/>
    </row>
    <row r="59" spans="19:24" ht="18.75" customHeight="1" x14ac:dyDescent="0.15">
      <c r="S59" s="30"/>
      <c r="T59" s="30"/>
      <c r="U59" s="30"/>
      <c r="V59" s="31"/>
      <c r="W59" s="31"/>
      <c r="X59" s="31"/>
    </row>
    <row r="60" spans="19:24" ht="18.75" customHeight="1" x14ac:dyDescent="0.15">
      <c r="S60" s="30"/>
      <c r="T60" s="30"/>
      <c r="U60" s="30"/>
      <c r="V60" s="31"/>
      <c r="W60" s="31"/>
      <c r="X60" s="31"/>
    </row>
    <row r="61" spans="19:24" ht="18.75" customHeight="1" x14ac:dyDescent="0.15">
      <c r="S61" s="30"/>
      <c r="T61" s="30"/>
      <c r="U61" s="30"/>
      <c r="V61" s="31"/>
      <c r="W61" s="31"/>
      <c r="X61" s="31"/>
    </row>
    <row r="62" spans="19:24" ht="18.75" customHeight="1" x14ac:dyDescent="0.15">
      <c r="S62" s="30"/>
      <c r="T62" s="30"/>
      <c r="U62" s="30"/>
      <c r="V62" s="31"/>
      <c r="W62" s="31"/>
      <c r="X62" s="31"/>
    </row>
    <row r="63" spans="19:24" ht="18.75" customHeight="1" x14ac:dyDescent="0.15">
      <c r="S63" s="30"/>
      <c r="T63" s="30"/>
      <c r="U63" s="30"/>
      <c r="V63" s="31"/>
      <c r="W63" s="31"/>
      <c r="X63" s="31"/>
    </row>
    <row r="64" spans="19:24" ht="18.75" customHeight="1" x14ac:dyDescent="0.15">
      <c r="S64" s="30"/>
      <c r="T64" s="30"/>
      <c r="U64" s="30"/>
      <c r="V64" s="31"/>
      <c r="W64" s="31"/>
      <c r="X64" s="31"/>
    </row>
    <row r="65" spans="19:24" ht="18.75" customHeight="1" x14ac:dyDescent="0.15">
      <c r="S65" s="30"/>
      <c r="T65" s="30"/>
      <c r="U65" s="30"/>
      <c r="V65" s="31"/>
      <c r="W65" s="31"/>
      <c r="X65" s="31"/>
    </row>
    <row r="66" spans="19:24" ht="18.75" customHeight="1" x14ac:dyDescent="0.15">
      <c r="S66" s="30"/>
      <c r="T66" s="30"/>
      <c r="U66" s="30"/>
      <c r="V66" s="31"/>
      <c r="W66" s="31"/>
      <c r="X66" s="31"/>
    </row>
    <row r="67" spans="19:24" ht="18.75" customHeight="1" x14ac:dyDescent="0.15">
      <c r="S67" s="30"/>
      <c r="T67" s="30"/>
      <c r="U67" s="30"/>
      <c r="V67" s="31"/>
      <c r="W67" s="31"/>
      <c r="X67" s="31"/>
    </row>
    <row r="68" spans="19:24" ht="18.75" customHeight="1" x14ac:dyDescent="0.15">
      <c r="S68" s="30"/>
      <c r="T68" s="30"/>
      <c r="U68" s="30"/>
      <c r="V68" s="31"/>
      <c r="W68" s="31"/>
      <c r="X68" s="31"/>
    </row>
    <row r="69" spans="19:24" ht="18.75" customHeight="1" x14ac:dyDescent="0.15">
      <c r="S69" s="30"/>
      <c r="T69" s="30"/>
      <c r="U69" s="30"/>
      <c r="V69" s="31"/>
      <c r="W69" s="31"/>
      <c r="X69" s="31"/>
    </row>
    <row r="70" spans="19:24" ht="18.75" customHeight="1" x14ac:dyDescent="0.15">
      <c r="S70" s="30"/>
      <c r="T70" s="30"/>
      <c r="U70" s="30"/>
      <c r="V70" s="31"/>
      <c r="W70" s="31"/>
      <c r="X70" s="31"/>
    </row>
    <row r="71" spans="19:24" ht="18.75" customHeight="1" x14ac:dyDescent="0.15">
      <c r="S71" s="30"/>
      <c r="T71" s="30"/>
      <c r="U71" s="30"/>
      <c r="V71" s="31"/>
      <c r="W71" s="31"/>
      <c r="X71" s="31"/>
    </row>
    <row r="72" spans="19:24" ht="18.75" customHeight="1" x14ac:dyDescent="0.15">
      <c r="S72" s="30"/>
      <c r="T72" s="30"/>
      <c r="U72" s="30"/>
      <c r="V72" s="31"/>
      <c r="W72" s="31"/>
      <c r="X72" s="31"/>
    </row>
    <row r="73" spans="19:24" ht="18.75" customHeight="1" x14ac:dyDescent="0.15">
      <c r="S73" s="30"/>
      <c r="T73" s="30"/>
      <c r="U73" s="30"/>
      <c r="V73" s="31"/>
      <c r="W73" s="31"/>
      <c r="X73" s="31"/>
    </row>
    <row r="74" spans="19:24" ht="18.75" customHeight="1" x14ac:dyDescent="0.15">
      <c r="S74" s="30"/>
      <c r="T74" s="30"/>
      <c r="U74" s="30"/>
      <c r="V74" s="31"/>
      <c r="W74" s="31"/>
      <c r="X74" s="31"/>
    </row>
    <row r="75" spans="19:24" ht="18.75" customHeight="1" x14ac:dyDescent="0.15">
      <c r="S75" s="30"/>
      <c r="T75" s="30"/>
      <c r="U75" s="30"/>
      <c r="V75" s="31"/>
      <c r="W75" s="31"/>
      <c r="X75" s="31"/>
    </row>
    <row r="76" spans="19:24" ht="18.75" customHeight="1" x14ac:dyDescent="0.15">
      <c r="S76" s="30"/>
      <c r="T76" s="30"/>
      <c r="U76" s="30"/>
      <c r="V76" s="31"/>
      <c r="W76" s="31"/>
      <c r="X76" s="31"/>
    </row>
    <row r="77" spans="19:24" ht="18.75" customHeight="1" x14ac:dyDescent="0.15">
      <c r="S77" s="30"/>
      <c r="T77" s="30"/>
      <c r="U77" s="30"/>
      <c r="V77" s="31"/>
      <c r="W77" s="31"/>
      <c r="X77" s="31"/>
    </row>
    <row r="78" spans="19:24" ht="18.75" customHeight="1" x14ac:dyDescent="0.15">
      <c r="S78" s="30"/>
      <c r="T78" s="30"/>
      <c r="U78" s="30"/>
      <c r="V78" s="31"/>
      <c r="W78" s="31"/>
      <c r="X78" s="31"/>
    </row>
    <row r="79" spans="19:24" ht="18.75" customHeight="1" x14ac:dyDescent="0.15">
      <c r="S79" s="30"/>
      <c r="T79" s="30"/>
      <c r="U79" s="30"/>
      <c r="V79" s="31"/>
      <c r="W79" s="31"/>
      <c r="X79" s="31"/>
    </row>
    <row r="80" spans="19:24" ht="18.75" customHeight="1" x14ac:dyDescent="0.15">
      <c r="S80" s="30"/>
      <c r="T80" s="30"/>
      <c r="U80" s="30"/>
      <c r="V80" s="31"/>
      <c r="W80" s="31"/>
      <c r="X80" s="31"/>
    </row>
    <row r="81" spans="19:24" ht="18.75" customHeight="1" x14ac:dyDescent="0.15">
      <c r="S81" s="30"/>
      <c r="T81" s="30"/>
      <c r="U81" s="30"/>
      <c r="V81" s="31"/>
      <c r="W81" s="31"/>
      <c r="X81" s="31"/>
    </row>
    <row r="82" spans="19:24" ht="18.75" customHeight="1" x14ac:dyDescent="0.15">
      <c r="S82" s="30"/>
      <c r="T82" s="30"/>
      <c r="U82" s="30"/>
      <c r="V82" s="31"/>
      <c r="W82" s="31"/>
      <c r="X82" s="31"/>
    </row>
    <row r="83" spans="19:24" ht="18.75" customHeight="1" x14ac:dyDescent="0.15">
      <c r="S83" s="30"/>
      <c r="T83" s="30"/>
      <c r="U83" s="30"/>
      <c r="V83" s="31"/>
      <c r="W83" s="31"/>
      <c r="X83" s="31"/>
    </row>
    <row r="84" spans="19:24" ht="18.75" customHeight="1" x14ac:dyDescent="0.15">
      <c r="S84" s="30"/>
      <c r="T84" s="30"/>
      <c r="U84" s="30"/>
      <c r="V84" s="31"/>
      <c r="W84" s="31"/>
      <c r="X84" s="31"/>
    </row>
    <row r="85" spans="19:24" ht="18.75" customHeight="1" x14ac:dyDescent="0.15">
      <c r="S85" s="30"/>
      <c r="T85" s="30"/>
      <c r="U85" s="30"/>
      <c r="V85" s="31"/>
      <c r="W85" s="31"/>
      <c r="X85" s="31"/>
    </row>
    <row r="86" spans="19:24" ht="18.75" customHeight="1" x14ac:dyDescent="0.15">
      <c r="S86" s="30"/>
      <c r="T86" s="30"/>
      <c r="U86" s="30"/>
      <c r="V86" s="31"/>
      <c r="W86" s="31"/>
      <c r="X86" s="31"/>
    </row>
    <row r="87" spans="19:24" ht="18.75" customHeight="1" x14ac:dyDescent="0.15">
      <c r="S87" s="30"/>
      <c r="T87" s="30"/>
      <c r="U87" s="30"/>
      <c r="V87" s="31"/>
      <c r="W87" s="31"/>
      <c r="X87" s="31"/>
    </row>
    <row r="88" spans="19:24" ht="18.75" customHeight="1" x14ac:dyDescent="0.15">
      <c r="S88" s="30"/>
      <c r="T88" s="30"/>
      <c r="U88" s="30"/>
      <c r="V88" s="31"/>
      <c r="W88" s="31"/>
      <c r="X88" s="31"/>
    </row>
    <row r="89" spans="19:24" ht="18.75" customHeight="1" x14ac:dyDescent="0.15">
      <c r="S89" s="30"/>
      <c r="T89" s="30"/>
      <c r="U89" s="30"/>
      <c r="V89" s="31"/>
      <c r="W89" s="31"/>
      <c r="X89" s="31"/>
    </row>
    <row r="90" spans="19:24" ht="18.75" customHeight="1" x14ac:dyDescent="0.15">
      <c r="S90" s="30"/>
      <c r="T90" s="30"/>
      <c r="U90" s="30"/>
      <c r="V90" s="31"/>
      <c r="W90" s="31"/>
      <c r="X90" s="31"/>
    </row>
    <row r="91" spans="19:24" ht="18.75" customHeight="1" x14ac:dyDescent="0.15">
      <c r="S91" s="30"/>
      <c r="T91" s="30"/>
      <c r="U91" s="30"/>
      <c r="V91" s="31"/>
      <c r="W91" s="31"/>
      <c r="X91" s="31"/>
    </row>
    <row r="92" spans="19:24" ht="18.75" customHeight="1" x14ac:dyDescent="0.15">
      <c r="S92" s="30"/>
      <c r="T92" s="30"/>
      <c r="U92" s="30"/>
      <c r="V92" s="31"/>
      <c r="W92" s="31"/>
      <c r="X92" s="31"/>
    </row>
    <row r="93" spans="19:24" ht="18.75" customHeight="1" x14ac:dyDescent="0.15">
      <c r="S93" s="30"/>
      <c r="T93" s="30"/>
      <c r="U93" s="30"/>
      <c r="V93" s="31"/>
      <c r="W93" s="31"/>
      <c r="X93" s="31"/>
    </row>
    <row r="94" spans="19:24" ht="18.75" customHeight="1" x14ac:dyDescent="0.15">
      <c r="S94" s="30"/>
      <c r="T94" s="30"/>
      <c r="U94" s="30"/>
      <c r="V94" s="31"/>
      <c r="W94" s="31"/>
      <c r="X94" s="31"/>
    </row>
    <row r="95" spans="19:24" ht="18.75" customHeight="1" x14ac:dyDescent="0.15">
      <c r="S95" s="30"/>
      <c r="T95" s="30"/>
      <c r="U95" s="30"/>
      <c r="V95" s="31"/>
      <c r="W95" s="31"/>
      <c r="X95" s="31"/>
    </row>
    <row r="96" spans="19:24" ht="18.75" customHeight="1" x14ac:dyDescent="0.15">
      <c r="S96" s="30"/>
      <c r="T96" s="30"/>
      <c r="U96" s="30"/>
      <c r="V96" s="31"/>
      <c r="W96" s="31"/>
      <c r="X96" s="31"/>
    </row>
    <row r="97" spans="19:24" ht="18.75" customHeight="1" x14ac:dyDescent="0.15">
      <c r="S97" s="30"/>
      <c r="T97" s="30"/>
      <c r="U97" s="30"/>
      <c r="V97" s="31"/>
      <c r="W97" s="31"/>
      <c r="X97" s="31"/>
    </row>
    <row r="98" spans="19:24" ht="18.75" customHeight="1" x14ac:dyDescent="0.15">
      <c r="S98" s="30"/>
      <c r="T98" s="30"/>
      <c r="U98" s="30"/>
      <c r="V98" s="31"/>
      <c r="W98" s="31"/>
      <c r="X98" s="31"/>
    </row>
    <row r="99" spans="19:24" ht="18.75" customHeight="1" x14ac:dyDescent="0.15">
      <c r="S99" s="30"/>
      <c r="T99" s="30"/>
      <c r="U99" s="30"/>
      <c r="V99" s="31"/>
      <c r="W99" s="31"/>
      <c r="X99" s="31"/>
    </row>
    <row r="100" spans="19:24" ht="18.75" customHeight="1" x14ac:dyDescent="0.15">
      <c r="S100" s="30"/>
      <c r="T100" s="30"/>
      <c r="U100" s="30"/>
      <c r="V100" s="31"/>
      <c r="W100" s="31"/>
      <c r="X100" s="31"/>
    </row>
    <row r="101" spans="19:24" ht="18.75" customHeight="1" x14ac:dyDescent="0.15">
      <c r="S101" s="30"/>
      <c r="T101" s="30"/>
      <c r="U101" s="30"/>
      <c r="V101" s="31"/>
      <c r="W101" s="31"/>
      <c r="X101" s="31"/>
    </row>
  </sheetData>
  <mergeCells count="17">
    <mergeCell ref="A1:B1"/>
    <mergeCell ref="C1:K1"/>
    <mergeCell ref="K2:M2"/>
    <mergeCell ref="R5:V5"/>
    <mergeCell ref="O6:P6"/>
    <mergeCell ref="R6:T7"/>
    <mergeCell ref="A7:E7"/>
    <mergeCell ref="O7:P7"/>
    <mergeCell ref="I29:J31"/>
    <mergeCell ref="A9:A31"/>
    <mergeCell ref="R9:R28"/>
    <mergeCell ref="I25:J28"/>
    <mergeCell ref="I8:J8"/>
    <mergeCell ref="K8:L8"/>
    <mergeCell ref="I9:J11"/>
    <mergeCell ref="I12:J18"/>
    <mergeCell ref="I19:J24"/>
  </mergeCells>
  <phoneticPr fontId="3"/>
  <printOptions horizontalCentered="1" verticalCentered="1"/>
  <pageMargins left="0.39370078740157483" right="0.39370078740157483" top="0.39370078740157483" bottom="0.39370078740157483" header="0" footer="0"/>
  <pageSetup paperSize="12" scale="5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X58"/>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216</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7"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47" t="s">
        <v>236</v>
      </c>
      <c r="T10" s="147" t="s">
        <v>88</v>
      </c>
      <c r="U10" s="147"/>
      <c r="V10" s="148">
        <v>20</v>
      </c>
      <c r="W10" s="148">
        <v>15</v>
      </c>
      <c r="X10" s="149">
        <v>15</v>
      </c>
    </row>
    <row r="11" spans="1:24" ht="18.75" customHeight="1" x14ac:dyDescent="0.15">
      <c r="A11" s="170"/>
      <c r="B11" s="56"/>
      <c r="C11" s="56"/>
      <c r="D11" s="57"/>
      <c r="E11" s="58"/>
      <c r="F11" s="58"/>
      <c r="G11" s="59"/>
      <c r="H11" s="59"/>
      <c r="I11" s="185"/>
      <c r="J11" s="185"/>
      <c r="K11" s="60"/>
      <c r="L11" s="61"/>
      <c r="M11" s="57"/>
      <c r="N11" s="62"/>
      <c r="O11" s="63"/>
      <c r="P11" s="85"/>
      <c r="R11" s="204"/>
      <c r="S11" s="136"/>
      <c r="T11" s="161" t="s">
        <v>66</v>
      </c>
      <c r="U11" s="124"/>
      <c r="V11" s="125">
        <v>10</v>
      </c>
      <c r="W11" s="125">
        <v>10</v>
      </c>
      <c r="X11" s="126">
        <v>10</v>
      </c>
    </row>
    <row r="12" spans="1:24" ht="18.75" customHeight="1" x14ac:dyDescent="0.15">
      <c r="A12" s="170"/>
      <c r="B12" s="47" t="s">
        <v>104</v>
      </c>
      <c r="C12" s="47" t="s">
        <v>88</v>
      </c>
      <c r="D12" s="48">
        <v>20</v>
      </c>
      <c r="E12" s="49" t="s">
        <v>47</v>
      </c>
      <c r="F12" s="49">
        <f>ROUNDUP(D12*0.75,2)</f>
        <v>15</v>
      </c>
      <c r="G12" s="50">
        <f>ROUNDUP((K4*D12)+(K5*D12*0.75)+(K6*(D12*2)),0)</f>
        <v>0</v>
      </c>
      <c r="H12" s="50">
        <f>G12+(G12*6/100)</f>
        <v>0</v>
      </c>
      <c r="I12" s="175" t="s">
        <v>284</v>
      </c>
      <c r="J12" s="176"/>
      <c r="K12" s="51" t="s">
        <v>43</v>
      </c>
      <c r="L12" s="52">
        <f>ROUNDUP((K4*M12)+(K5*M12*0.75)+(K6*(M12*2)),2)</f>
        <v>0</v>
      </c>
      <c r="M12" s="48">
        <v>2</v>
      </c>
      <c r="N12" s="53">
        <f t="shared" ref="N12:N20" si="0">ROUNDUP(M12*0.75,2)</f>
        <v>1.5</v>
      </c>
      <c r="O12" s="54"/>
      <c r="P12" s="84"/>
      <c r="R12" s="204"/>
      <c r="S12" s="136"/>
      <c r="T12" s="161" t="s">
        <v>39</v>
      </c>
      <c r="U12" s="124"/>
      <c r="V12" s="127" t="s">
        <v>229</v>
      </c>
      <c r="W12" s="127" t="s">
        <v>230</v>
      </c>
      <c r="X12" s="126"/>
    </row>
    <row r="13" spans="1:24" ht="18.75" customHeight="1" x14ac:dyDescent="0.15">
      <c r="A13" s="170"/>
      <c r="B13" s="47"/>
      <c r="C13" s="47" t="s">
        <v>105</v>
      </c>
      <c r="D13" s="48">
        <v>0.5</v>
      </c>
      <c r="E13" s="49" t="s">
        <v>47</v>
      </c>
      <c r="F13" s="49">
        <f>ROUNDUP(D13*0.75,2)</f>
        <v>0.38</v>
      </c>
      <c r="G13" s="50">
        <f>ROUNDUP((K4*D13)+(K5*D13*0.75)+(K6*(D13*2)),0)</f>
        <v>0</v>
      </c>
      <c r="H13" s="50">
        <f>G13</f>
        <v>0</v>
      </c>
      <c r="I13" s="177"/>
      <c r="J13" s="177"/>
      <c r="K13" s="51" t="s">
        <v>52</v>
      </c>
      <c r="L13" s="52">
        <f>ROUNDUP((K4*M13)+(K5*M13*0.75)+(K6*(M13*2)),2)</f>
        <v>0</v>
      </c>
      <c r="M13" s="48">
        <v>1</v>
      </c>
      <c r="N13" s="53">
        <f t="shared" si="0"/>
        <v>0.75</v>
      </c>
      <c r="O13" s="54" t="s">
        <v>46</v>
      </c>
      <c r="P13" s="84"/>
      <c r="R13" s="204"/>
      <c r="S13" s="136"/>
      <c r="T13" s="161"/>
      <c r="U13" s="124" t="s">
        <v>231</v>
      </c>
      <c r="V13" s="125" t="s">
        <v>58</v>
      </c>
      <c r="W13" s="125" t="s">
        <v>58</v>
      </c>
      <c r="X13" s="126"/>
    </row>
    <row r="14" spans="1:24" ht="18.75" customHeight="1" x14ac:dyDescent="0.15">
      <c r="A14" s="170"/>
      <c r="B14" s="47"/>
      <c r="C14" s="47" t="s">
        <v>39</v>
      </c>
      <c r="D14" s="48">
        <v>1</v>
      </c>
      <c r="E14" s="49" t="s">
        <v>51</v>
      </c>
      <c r="F14" s="49">
        <f>ROUNDUP(D14*0.75,2)</f>
        <v>0.75</v>
      </c>
      <c r="G14" s="50">
        <f>ROUNDUP((K4*D14)+(K5*D14*0.75)+(K6*(D14*2)),0)</f>
        <v>0</v>
      </c>
      <c r="H14" s="50">
        <f>G14</f>
        <v>0</v>
      </c>
      <c r="I14" s="177"/>
      <c r="J14" s="177"/>
      <c r="K14" s="51" t="s">
        <v>53</v>
      </c>
      <c r="L14" s="52">
        <f>ROUNDUP((K4*M14)+(K5*M14*0.75)+(K6*(M14*2)),2)</f>
        <v>0</v>
      </c>
      <c r="M14" s="48">
        <v>0.1</v>
      </c>
      <c r="N14" s="53">
        <f t="shared" si="0"/>
        <v>0.08</v>
      </c>
      <c r="O14" s="54" t="s">
        <v>50</v>
      </c>
      <c r="P14" s="84"/>
      <c r="R14" s="204"/>
      <c r="S14" s="136"/>
      <c r="T14" s="129"/>
      <c r="U14" s="124" t="s">
        <v>232</v>
      </c>
      <c r="V14" s="125" t="s">
        <v>42</v>
      </c>
      <c r="W14" s="125" t="s">
        <v>42</v>
      </c>
      <c r="X14" s="126"/>
    </row>
    <row r="15" spans="1:24" ht="18.75" customHeight="1" x14ac:dyDescent="0.15">
      <c r="A15" s="170"/>
      <c r="B15" s="47"/>
      <c r="C15" s="47" t="s">
        <v>66</v>
      </c>
      <c r="D15" s="48">
        <v>10</v>
      </c>
      <c r="E15" s="49" t="s">
        <v>47</v>
      </c>
      <c r="F15" s="49">
        <f>ROUNDUP(D15*0.75,2)</f>
        <v>7.5</v>
      </c>
      <c r="G15" s="50">
        <f>ROUNDUP((K4*D15)+(K5*D15*0.75)+(K6*(D15*2)),0)</f>
        <v>0</v>
      </c>
      <c r="H15" s="50">
        <f>G15+(G15*3/100)</f>
        <v>0</v>
      </c>
      <c r="I15" s="177"/>
      <c r="J15" s="177"/>
      <c r="K15" s="51" t="s">
        <v>71</v>
      </c>
      <c r="L15" s="52">
        <f>ROUNDUP((K4*M15)+(K5*M15*0.75)+(K6*(M15*2)),2)</f>
        <v>0</v>
      </c>
      <c r="M15" s="48">
        <v>0.5</v>
      </c>
      <c r="N15" s="53">
        <f t="shared" si="0"/>
        <v>0.38</v>
      </c>
      <c r="O15" s="54"/>
      <c r="P15" s="84" t="s">
        <v>60</v>
      </c>
      <c r="R15" s="204"/>
      <c r="S15" s="136"/>
      <c r="T15" s="129"/>
      <c r="U15" s="124" t="s">
        <v>233</v>
      </c>
      <c r="V15" s="125" t="s">
        <v>42</v>
      </c>
      <c r="W15" s="125" t="s">
        <v>42</v>
      </c>
      <c r="X15" s="126"/>
    </row>
    <row r="16" spans="1:24" ht="18.75" customHeight="1" x14ac:dyDescent="0.15">
      <c r="A16" s="170"/>
      <c r="B16" s="47"/>
      <c r="C16" s="47"/>
      <c r="D16" s="48"/>
      <c r="E16" s="49"/>
      <c r="F16" s="49"/>
      <c r="G16" s="50"/>
      <c r="H16" s="50"/>
      <c r="I16" s="177"/>
      <c r="J16" s="177"/>
      <c r="K16" s="51" t="s">
        <v>86</v>
      </c>
      <c r="L16" s="52">
        <f>ROUNDUP((K4*M16)+(K5*M16*0.75)+(K6*(M16*2)),2)</f>
        <v>0</v>
      </c>
      <c r="M16" s="48">
        <v>0.3</v>
      </c>
      <c r="N16" s="53">
        <f t="shared" si="0"/>
        <v>0.23</v>
      </c>
      <c r="O16" s="54"/>
      <c r="P16" s="84"/>
      <c r="R16" s="204"/>
      <c r="S16" s="136"/>
      <c r="T16" s="129"/>
      <c r="U16" s="134"/>
      <c r="V16" s="135"/>
      <c r="W16" s="135"/>
      <c r="X16" s="128"/>
    </row>
    <row r="17" spans="1:24" ht="18.75" customHeight="1" x14ac:dyDescent="0.15">
      <c r="A17" s="170"/>
      <c r="B17" s="47"/>
      <c r="C17" s="47"/>
      <c r="D17" s="48"/>
      <c r="E17" s="49"/>
      <c r="F17" s="49"/>
      <c r="G17" s="50"/>
      <c r="H17" s="50"/>
      <c r="I17" s="177"/>
      <c r="J17" s="177"/>
      <c r="K17" s="51" t="s">
        <v>70</v>
      </c>
      <c r="L17" s="52">
        <f>ROUNDUP((K4*M17)+(K5*M17*0.75)+(K6*(M17*2)),2)</f>
        <v>0</v>
      </c>
      <c r="M17" s="48">
        <v>5</v>
      </c>
      <c r="N17" s="53">
        <f t="shared" si="0"/>
        <v>3.75</v>
      </c>
      <c r="O17" s="54"/>
      <c r="P17" s="84"/>
      <c r="R17" s="204"/>
      <c r="S17" s="136"/>
      <c r="T17" s="129"/>
      <c r="U17" s="134"/>
      <c r="V17" s="135"/>
      <c r="W17" s="135"/>
      <c r="X17" s="128"/>
    </row>
    <row r="18" spans="1:24" ht="18.75" customHeight="1" x14ac:dyDescent="0.15">
      <c r="A18" s="170"/>
      <c r="B18" s="47"/>
      <c r="C18" s="47"/>
      <c r="D18" s="48"/>
      <c r="E18" s="49"/>
      <c r="F18" s="49"/>
      <c r="G18" s="50"/>
      <c r="H18" s="50"/>
      <c r="I18" s="177"/>
      <c r="J18" s="177"/>
      <c r="K18" s="51" t="s">
        <v>43</v>
      </c>
      <c r="L18" s="52">
        <f>ROUNDUP((K4*M18)+(K5*M18*0.75)+(K6*(M18*2)),2)</f>
        <v>0</v>
      </c>
      <c r="M18" s="48">
        <v>1</v>
      </c>
      <c r="N18" s="53">
        <f t="shared" si="0"/>
        <v>0.75</v>
      </c>
      <c r="O18" s="54"/>
      <c r="P18" s="84"/>
      <c r="R18" s="204"/>
      <c r="S18" s="131" t="s">
        <v>237</v>
      </c>
      <c r="T18" s="103" t="s">
        <v>87</v>
      </c>
      <c r="U18" s="131"/>
      <c r="V18" s="132">
        <v>10</v>
      </c>
      <c r="W18" s="132">
        <v>5</v>
      </c>
      <c r="X18" s="133"/>
    </row>
    <row r="19" spans="1:24" ht="18.75" customHeight="1" x14ac:dyDescent="0.15">
      <c r="A19" s="170"/>
      <c r="B19" s="47"/>
      <c r="C19" s="47"/>
      <c r="D19" s="48"/>
      <c r="E19" s="49"/>
      <c r="F19" s="49"/>
      <c r="G19" s="50"/>
      <c r="H19" s="50"/>
      <c r="I19" s="177"/>
      <c r="J19" s="177"/>
      <c r="K19" s="51" t="s">
        <v>52</v>
      </c>
      <c r="L19" s="52">
        <f>ROUNDUP((K4*M19)+(K5*M19*0.75)+(K6*(M19*2)),2)</f>
        <v>0</v>
      </c>
      <c r="M19" s="48">
        <v>0.5</v>
      </c>
      <c r="N19" s="53">
        <f t="shared" si="0"/>
        <v>0.38</v>
      </c>
      <c r="O19" s="54"/>
      <c r="P19" s="84"/>
      <c r="R19" s="204"/>
      <c r="S19" s="161"/>
      <c r="T19" s="124" t="s">
        <v>108</v>
      </c>
      <c r="U19" s="124"/>
      <c r="V19" s="125">
        <v>30</v>
      </c>
      <c r="W19" s="125">
        <v>25</v>
      </c>
      <c r="X19" s="126">
        <v>20</v>
      </c>
    </row>
    <row r="20" spans="1:24" ht="18.75" customHeight="1" x14ac:dyDescent="0.15">
      <c r="A20" s="170"/>
      <c r="B20" s="47"/>
      <c r="C20" s="47"/>
      <c r="D20" s="48"/>
      <c r="E20" s="49"/>
      <c r="F20" s="49"/>
      <c r="G20" s="50"/>
      <c r="H20" s="50"/>
      <c r="I20" s="177"/>
      <c r="J20" s="177"/>
      <c r="K20" s="51" t="s">
        <v>57</v>
      </c>
      <c r="L20" s="52">
        <f>ROUNDUP((K4*M20)+(K5*M20*0.75)+(K6*(M20*2)),2)</f>
        <v>0</v>
      </c>
      <c r="M20" s="48">
        <v>10</v>
      </c>
      <c r="N20" s="53">
        <f t="shared" si="0"/>
        <v>7.5</v>
      </c>
      <c r="O20" s="54"/>
      <c r="P20" s="84"/>
      <c r="R20" s="204"/>
      <c r="S20" s="161"/>
      <c r="T20" s="124"/>
      <c r="U20" s="124" t="s">
        <v>231</v>
      </c>
      <c r="V20" s="125" t="s">
        <v>58</v>
      </c>
      <c r="W20" s="125" t="s">
        <v>58</v>
      </c>
      <c r="X20" s="126"/>
    </row>
    <row r="21" spans="1:24" ht="18.75" customHeight="1" x14ac:dyDescent="0.15">
      <c r="A21" s="170"/>
      <c r="B21" s="47"/>
      <c r="C21" s="47"/>
      <c r="D21" s="48"/>
      <c r="E21" s="49"/>
      <c r="F21" s="49"/>
      <c r="G21" s="50"/>
      <c r="H21" s="50"/>
      <c r="I21" s="177"/>
      <c r="J21" s="177"/>
      <c r="K21" s="51"/>
      <c r="L21" s="52"/>
      <c r="M21" s="48"/>
      <c r="N21" s="53"/>
      <c r="O21" s="54"/>
      <c r="P21" s="84"/>
      <c r="R21" s="204"/>
      <c r="S21" s="136"/>
      <c r="T21" s="129"/>
      <c r="U21" s="124" t="s">
        <v>232</v>
      </c>
      <c r="V21" s="125" t="s">
        <v>42</v>
      </c>
      <c r="W21" s="125" t="s">
        <v>42</v>
      </c>
      <c r="X21" s="126"/>
    </row>
    <row r="22" spans="1:24" ht="18.75" customHeight="1" x14ac:dyDescent="0.15">
      <c r="A22" s="170"/>
      <c r="B22" s="56"/>
      <c r="C22" s="56"/>
      <c r="D22" s="57"/>
      <c r="E22" s="58"/>
      <c r="F22" s="58"/>
      <c r="G22" s="59"/>
      <c r="H22" s="59"/>
      <c r="I22" s="185"/>
      <c r="J22" s="185"/>
      <c r="K22" s="60"/>
      <c r="L22" s="61"/>
      <c r="M22" s="57"/>
      <c r="N22" s="62"/>
      <c r="O22" s="63"/>
      <c r="P22" s="85"/>
      <c r="R22" s="204"/>
      <c r="S22" s="136"/>
      <c r="T22" s="129"/>
      <c r="U22" s="124" t="s">
        <v>233</v>
      </c>
      <c r="V22" s="125" t="s">
        <v>42</v>
      </c>
      <c r="W22" s="125" t="s">
        <v>42</v>
      </c>
      <c r="X22" s="126"/>
    </row>
    <row r="23" spans="1:24" ht="18.75" customHeight="1" x14ac:dyDescent="0.15">
      <c r="A23" s="170"/>
      <c r="B23" s="47" t="s">
        <v>106</v>
      </c>
      <c r="C23" s="47" t="s">
        <v>87</v>
      </c>
      <c r="D23" s="48">
        <v>20</v>
      </c>
      <c r="E23" s="49" t="s">
        <v>47</v>
      </c>
      <c r="F23" s="49">
        <f>ROUNDUP(D23*0.75,2)</f>
        <v>15</v>
      </c>
      <c r="G23" s="50">
        <f>ROUNDUP((K4*D23)+(K5*D23*0.75)+(K6*(D23*2)),0)</f>
        <v>0</v>
      </c>
      <c r="H23" s="50">
        <f>G23</f>
        <v>0</v>
      </c>
      <c r="I23" s="175" t="s">
        <v>107</v>
      </c>
      <c r="J23" s="176"/>
      <c r="K23" s="51" t="s">
        <v>43</v>
      </c>
      <c r="L23" s="52">
        <f>ROUNDUP((K4*M23)+(K5*M23*0.75)+(K6*(M23*2)),2)</f>
        <v>0</v>
      </c>
      <c r="M23" s="48">
        <v>1</v>
      </c>
      <c r="N23" s="53">
        <f>ROUNDUP(M23*0.75,2)</f>
        <v>0.75</v>
      </c>
      <c r="O23" s="54"/>
      <c r="P23" s="84"/>
      <c r="R23" s="204"/>
      <c r="S23" s="136"/>
      <c r="T23" s="129"/>
      <c r="U23" s="138"/>
      <c r="V23" s="139"/>
      <c r="W23" s="139"/>
      <c r="X23" s="140"/>
    </row>
    <row r="24" spans="1:24" ht="18.75" customHeight="1" x14ac:dyDescent="0.15">
      <c r="A24" s="170"/>
      <c r="B24" s="47"/>
      <c r="C24" s="47" t="s">
        <v>108</v>
      </c>
      <c r="D24" s="48">
        <v>30</v>
      </c>
      <c r="E24" s="49" t="s">
        <v>47</v>
      </c>
      <c r="F24" s="49">
        <f>ROUNDUP(D24*0.75,2)</f>
        <v>22.5</v>
      </c>
      <c r="G24" s="50">
        <f>ROUNDUP((K4*D24)+(K5*D24*0.75)+(K6*(D24*2)),0)</f>
        <v>0</v>
      </c>
      <c r="H24" s="50">
        <f>G24+(G24*10/100)</f>
        <v>0</v>
      </c>
      <c r="I24" s="177"/>
      <c r="J24" s="177"/>
      <c r="K24" s="51" t="s">
        <v>70</v>
      </c>
      <c r="L24" s="52">
        <f>ROUNDUP((K4*M24)+(K5*M24*0.75)+(K6*(M24*2)),2)</f>
        <v>0</v>
      </c>
      <c r="M24" s="48">
        <v>30</v>
      </c>
      <c r="N24" s="53">
        <f>ROUNDUP(M24*0.75,2)</f>
        <v>22.5</v>
      </c>
      <c r="O24" s="54"/>
      <c r="P24" s="84"/>
      <c r="R24" s="204"/>
      <c r="S24" s="147" t="s">
        <v>92</v>
      </c>
      <c r="T24" s="147" t="s">
        <v>261</v>
      </c>
      <c r="U24" s="147"/>
      <c r="V24" s="148">
        <v>20</v>
      </c>
      <c r="W24" s="148">
        <v>15</v>
      </c>
      <c r="X24" s="149">
        <v>10</v>
      </c>
    </row>
    <row r="25" spans="1:24" ht="18.75" customHeight="1" x14ac:dyDescent="0.15">
      <c r="A25" s="170"/>
      <c r="B25" s="47"/>
      <c r="C25" s="47"/>
      <c r="D25" s="48"/>
      <c r="E25" s="49"/>
      <c r="F25" s="49"/>
      <c r="G25" s="50"/>
      <c r="H25" s="50"/>
      <c r="I25" s="177"/>
      <c r="J25" s="177"/>
      <c r="K25" s="51" t="s">
        <v>52</v>
      </c>
      <c r="L25" s="52">
        <f>ROUNDUP((K4*M25)+(K5*M25*0.75)+(K6*(M25*2)),2)</f>
        <v>0</v>
      </c>
      <c r="M25" s="48">
        <v>2</v>
      </c>
      <c r="N25" s="53">
        <f>ROUNDUP(M25*0.75,2)</f>
        <v>1.5</v>
      </c>
      <c r="O25" s="54"/>
      <c r="P25" s="84"/>
      <c r="R25" s="204"/>
      <c r="S25" s="136"/>
      <c r="T25" s="134"/>
      <c r="U25" s="134" t="s">
        <v>67</v>
      </c>
      <c r="V25" s="135" t="s">
        <v>58</v>
      </c>
      <c r="W25" s="135" t="s">
        <v>58</v>
      </c>
      <c r="X25" s="128"/>
    </row>
    <row r="26" spans="1:24" ht="18.75" customHeight="1" x14ac:dyDescent="0.15">
      <c r="A26" s="170"/>
      <c r="B26" s="47"/>
      <c r="C26" s="47"/>
      <c r="D26" s="48"/>
      <c r="E26" s="49"/>
      <c r="F26" s="49"/>
      <c r="G26" s="50"/>
      <c r="H26" s="50"/>
      <c r="I26" s="177"/>
      <c r="J26" s="177"/>
      <c r="K26" s="51" t="s">
        <v>109</v>
      </c>
      <c r="L26" s="52">
        <f>ROUNDUP((K4*M26)+(K5*M26*0.75)+(K6*(M26*2)),2)</f>
        <v>0</v>
      </c>
      <c r="M26" s="48">
        <v>1.5</v>
      </c>
      <c r="N26" s="53">
        <f>ROUNDUP(M26*0.75,2)</f>
        <v>1.1300000000000001</v>
      </c>
      <c r="O26" s="54"/>
      <c r="P26" s="84"/>
      <c r="R26" s="204"/>
      <c r="S26" s="136"/>
      <c r="T26" s="134"/>
      <c r="U26" s="134" t="s">
        <v>96</v>
      </c>
      <c r="V26" s="135" t="s">
        <v>42</v>
      </c>
      <c r="W26" s="135" t="s">
        <v>42</v>
      </c>
      <c r="X26" s="128"/>
    </row>
    <row r="27" spans="1:24" ht="18.75" customHeight="1" thickBot="1" x14ac:dyDescent="0.2">
      <c r="A27" s="170"/>
      <c r="B27" s="47"/>
      <c r="C27" s="47"/>
      <c r="D27" s="48"/>
      <c r="E27" s="49"/>
      <c r="F27" s="49"/>
      <c r="G27" s="50"/>
      <c r="H27" s="50"/>
      <c r="I27" s="177"/>
      <c r="J27" s="177"/>
      <c r="K27" s="51" t="s">
        <v>71</v>
      </c>
      <c r="L27" s="52">
        <f>ROUNDUP((K4*M27)+(K5*M27*0.75)+(K6*(M27*2)),2)</f>
        <v>0</v>
      </c>
      <c r="M27" s="48">
        <v>1.5</v>
      </c>
      <c r="N27" s="53">
        <f>ROUNDUP(M27*0.75,2)</f>
        <v>1.1300000000000001</v>
      </c>
      <c r="O27" s="54"/>
      <c r="P27" s="84" t="s">
        <v>60</v>
      </c>
      <c r="R27" s="205"/>
      <c r="S27" s="150" t="s">
        <v>263</v>
      </c>
      <c r="T27" s="150" t="s">
        <v>262</v>
      </c>
      <c r="U27" s="150"/>
      <c r="V27" s="151">
        <v>0</v>
      </c>
      <c r="W27" s="151">
        <v>0</v>
      </c>
      <c r="X27" s="152">
        <v>0</v>
      </c>
    </row>
    <row r="28" spans="1:24" ht="18.75" customHeight="1" x14ac:dyDescent="0.15">
      <c r="A28" s="170"/>
      <c r="B28" s="47"/>
      <c r="C28" s="47"/>
      <c r="D28" s="48"/>
      <c r="E28" s="49"/>
      <c r="F28" s="49"/>
      <c r="G28" s="50"/>
      <c r="H28" s="50"/>
      <c r="I28" s="177"/>
      <c r="J28" s="177"/>
      <c r="K28" s="51"/>
      <c r="L28" s="52"/>
      <c r="M28" s="48"/>
      <c r="N28" s="53"/>
      <c r="O28" s="54"/>
      <c r="P28" s="84"/>
      <c r="R28" s="2"/>
      <c r="S28" s="2"/>
      <c r="T28" s="2"/>
      <c r="U28" s="2"/>
      <c r="V28" s="2"/>
      <c r="W28" s="2"/>
      <c r="X28" s="2"/>
    </row>
    <row r="29" spans="1:24" ht="18.75" customHeight="1" x14ac:dyDescent="0.15">
      <c r="A29" s="170"/>
      <c r="B29" s="56"/>
      <c r="C29" s="56"/>
      <c r="D29" s="57"/>
      <c r="E29" s="58"/>
      <c r="F29" s="58"/>
      <c r="G29" s="59"/>
      <c r="H29" s="59"/>
      <c r="I29" s="185"/>
      <c r="J29" s="185"/>
      <c r="K29" s="60"/>
      <c r="L29" s="61"/>
      <c r="M29" s="57"/>
      <c r="N29" s="62"/>
      <c r="O29" s="63"/>
      <c r="P29" s="85"/>
      <c r="R29" s="2"/>
      <c r="S29" s="2"/>
      <c r="T29" s="2"/>
      <c r="U29" s="2"/>
      <c r="V29" s="2"/>
      <c r="W29" s="2"/>
      <c r="X29" s="2"/>
    </row>
    <row r="30" spans="1:24" ht="18.75" customHeight="1" x14ac:dyDescent="0.15">
      <c r="A30" s="170"/>
      <c r="B30" s="47" t="s">
        <v>92</v>
      </c>
      <c r="C30" s="47" t="s">
        <v>89</v>
      </c>
      <c r="D30" s="48">
        <v>20</v>
      </c>
      <c r="E30" s="49" t="s">
        <v>47</v>
      </c>
      <c r="F30" s="49">
        <f>ROUNDUP(D30*0.75,2)</f>
        <v>15</v>
      </c>
      <c r="G30" s="50">
        <f>ROUNDUP((K4*D30)+(K5*D30*0.75)+(K6*(D30*2)),0)</f>
        <v>0</v>
      </c>
      <c r="H30" s="50">
        <f>G30+(G30*15/100)</f>
        <v>0</v>
      </c>
      <c r="I30" s="175" t="s">
        <v>93</v>
      </c>
      <c r="J30" s="176"/>
      <c r="K30" s="51" t="s">
        <v>70</v>
      </c>
      <c r="L30" s="52">
        <f>ROUNDUP((K4*M30)+(K5*M30*0.75)+(K6*(M30*2)),2)</f>
        <v>0</v>
      </c>
      <c r="M30" s="48">
        <v>100</v>
      </c>
      <c r="N30" s="53">
        <f>ROUNDUP(M30*0.75,2)</f>
        <v>75</v>
      </c>
      <c r="O30" s="54"/>
      <c r="P30" s="84"/>
      <c r="R30" s="2"/>
      <c r="S30" s="2"/>
      <c r="T30" s="2"/>
      <c r="U30" s="2"/>
      <c r="V30" s="2"/>
      <c r="W30" s="2"/>
      <c r="X30" s="2"/>
    </row>
    <row r="31" spans="1:24" ht="18.75" customHeight="1" x14ac:dyDescent="0.15">
      <c r="A31" s="170"/>
      <c r="B31" s="47"/>
      <c r="C31" s="47" t="s">
        <v>110</v>
      </c>
      <c r="D31" s="48">
        <v>3</v>
      </c>
      <c r="E31" s="49" t="s">
        <v>47</v>
      </c>
      <c r="F31" s="49">
        <f>ROUNDUP(D31*0.75,2)</f>
        <v>2.25</v>
      </c>
      <c r="G31" s="50">
        <f>ROUNDUP((K4*D31)+(K5*D31*0.75)+(K6*(D31*2)),0)</f>
        <v>0</v>
      </c>
      <c r="H31" s="50">
        <f>G31</f>
        <v>0</v>
      </c>
      <c r="I31" s="177"/>
      <c r="J31" s="177"/>
      <c r="K31" s="51" t="s">
        <v>96</v>
      </c>
      <c r="L31" s="52">
        <f>ROUNDUP((K4*M31)+(K5*M31*0.75)+(K6*(M31*2)),2)</f>
        <v>0</v>
      </c>
      <c r="M31" s="48">
        <v>3</v>
      </c>
      <c r="N31" s="53">
        <f>ROUNDUP(M31*0.75,2)</f>
        <v>2.25</v>
      </c>
      <c r="O31" s="54" t="s">
        <v>46</v>
      </c>
      <c r="P31" s="84"/>
      <c r="R31" s="2"/>
      <c r="S31" s="2"/>
      <c r="T31" s="2"/>
      <c r="U31" s="2"/>
      <c r="V31" s="2"/>
      <c r="W31" s="2"/>
      <c r="X31" s="2"/>
    </row>
    <row r="32" spans="1:24" ht="18.75" customHeight="1" x14ac:dyDescent="0.15">
      <c r="A32" s="170"/>
      <c r="B32" s="47"/>
      <c r="C32" s="47"/>
      <c r="D32" s="48"/>
      <c r="E32" s="49"/>
      <c r="F32" s="49"/>
      <c r="G32" s="50"/>
      <c r="H32" s="50"/>
      <c r="I32" s="177"/>
      <c r="J32" s="177"/>
      <c r="K32" s="51"/>
      <c r="L32" s="52"/>
      <c r="M32" s="48"/>
      <c r="N32" s="53"/>
      <c r="O32" s="54"/>
      <c r="P32" s="84"/>
      <c r="R32" s="2"/>
      <c r="S32" s="2"/>
      <c r="T32" s="2"/>
      <c r="U32" s="2"/>
      <c r="V32" s="2"/>
      <c r="W32" s="2"/>
      <c r="X32" s="2"/>
    </row>
    <row r="33" spans="1:24" ht="18.75" customHeight="1" x14ac:dyDescent="0.15">
      <c r="A33" s="170"/>
      <c r="B33" s="56"/>
      <c r="C33" s="56"/>
      <c r="D33" s="57"/>
      <c r="E33" s="58"/>
      <c r="F33" s="58"/>
      <c r="G33" s="59"/>
      <c r="H33" s="59"/>
      <c r="I33" s="185"/>
      <c r="J33" s="185"/>
      <c r="K33" s="60"/>
      <c r="L33" s="61"/>
      <c r="M33" s="57"/>
      <c r="N33" s="62"/>
      <c r="O33" s="63"/>
      <c r="P33" s="85"/>
      <c r="R33" s="2"/>
      <c r="S33" s="2"/>
      <c r="T33" s="2"/>
      <c r="U33" s="2"/>
      <c r="V33" s="2"/>
      <c r="W33" s="2"/>
      <c r="X33" s="2"/>
    </row>
    <row r="34" spans="1:24" ht="18.75" customHeight="1" x14ac:dyDescent="0.15">
      <c r="A34" s="170"/>
      <c r="B34" s="47" t="s">
        <v>111</v>
      </c>
      <c r="C34" s="47" t="s">
        <v>112</v>
      </c>
      <c r="D34" s="55">
        <v>0.25</v>
      </c>
      <c r="E34" s="49" t="s">
        <v>79</v>
      </c>
      <c r="F34" s="49">
        <f>ROUNDUP(D34*0.75,2)</f>
        <v>0.19</v>
      </c>
      <c r="G34" s="50">
        <f>ROUNDUP((K4*D34)+(K5*D34*0.75)+(K6*(D34*2)),0)</f>
        <v>0</v>
      </c>
      <c r="H34" s="50">
        <f>G34</f>
        <v>0</v>
      </c>
      <c r="I34" s="175" t="s">
        <v>73</v>
      </c>
      <c r="J34" s="176"/>
      <c r="K34" s="51"/>
      <c r="L34" s="52"/>
      <c r="M34" s="48"/>
      <c r="N34" s="53"/>
      <c r="O34" s="54"/>
      <c r="P34" s="84"/>
      <c r="R34" s="2"/>
      <c r="S34" s="2"/>
      <c r="T34" s="2"/>
      <c r="U34" s="2"/>
      <c r="V34" s="2"/>
      <c r="W34" s="2"/>
      <c r="X34" s="2"/>
    </row>
    <row r="35" spans="1:24" ht="18.75" customHeight="1" x14ac:dyDescent="0.15">
      <c r="A35" s="170"/>
      <c r="B35" s="47"/>
      <c r="C35" s="47"/>
      <c r="D35" s="48"/>
      <c r="E35" s="49"/>
      <c r="F35" s="49"/>
      <c r="G35" s="50"/>
      <c r="H35" s="50"/>
      <c r="I35" s="177"/>
      <c r="J35" s="177"/>
      <c r="K35" s="51"/>
      <c r="L35" s="52"/>
      <c r="M35" s="48"/>
      <c r="N35" s="53"/>
      <c r="O35" s="54"/>
      <c r="P35" s="84"/>
      <c r="R35" s="2"/>
      <c r="S35" s="2"/>
      <c r="T35" s="2"/>
      <c r="U35" s="2"/>
      <c r="V35" s="2"/>
      <c r="W35" s="2"/>
      <c r="X35" s="2"/>
    </row>
    <row r="36" spans="1:24" ht="18.75" customHeight="1" thickBot="1" x14ac:dyDescent="0.2">
      <c r="A36" s="171"/>
      <c r="B36" s="75"/>
      <c r="C36" s="75"/>
      <c r="D36" s="76"/>
      <c r="E36" s="77"/>
      <c r="F36" s="77"/>
      <c r="G36" s="78"/>
      <c r="H36" s="78"/>
      <c r="I36" s="178"/>
      <c r="J36" s="178"/>
      <c r="K36" s="79"/>
      <c r="L36" s="80"/>
      <c r="M36" s="76"/>
      <c r="N36" s="81"/>
      <c r="O36" s="82"/>
      <c r="P36" s="86"/>
      <c r="R36" s="2"/>
      <c r="S36" s="2"/>
      <c r="T36" s="2"/>
      <c r="U36" s="2"/>
      <c r="V36" s="2"/>
      <c r="W36" s="2"/>
      <c r="X36" s="2"/>
    </row>
    <row r="37" spans="1:24" ht="18.75" customHeight="1" x14ac:dyDescent="0.15">
      <c r="R37" s="2"/>
      <c r="S37" s="2"/>
      <c r="T37" s="2"/>
      <c r="U37" s="2"/>
      <c r="V37" s="2"/>
      <c r="W37" s="2"/>
      <c r="X37" s="2"/>
    </row>
    <row r="38" spans="1:24" ht="18.75" customHeight="1" x14ac:dyDescent="0.15">
      <c r="R38" s="2"/>
      <c r="S38" s="2"/>
      <c r="T38" s="2"/>
      <c r="U38" s="2"/>
      <c r="V38" s="2"/>
      <c r="W38" s="2"/>
      <c r="X38" s="2"/>
    </row>
    <row r="39" spans="1:24" ht="18.75" customHeight="1" x14ac:dyDescent="0.15">
      <c r="R39" s="2"/>
      <c r="S39" s="2"/>
      <c r="T39" s="2"/>
      <c r="U39" s="2"/>
      <c r="V39" s="2"/>
      <c r="W39" s="2"/>
      <c r="X39" s="2"/>
    </row>
    <row r="40" spans="1:24" ht="18.75" customHeight="1" x14ac:dyDescent="0.15">
      <c r="S40" s="145"/>
      <c r="T40" s="145"/>
      <c r="U40" s="145"/>
      <c r="V40" s="146"/>
      <c r="W40" s="146"/>
      <c r="X40" s="146"/>
    </row>
    <row r="41" spans="1:24" ht="18.75" customHeight="1" x14ac:dyDescent="0.15">
      <c r="S41" s="145"/>
      <c r="T41" s="145"/>
      <c r="U41" s="145"/>
      <c r="V41" s="146"/>
      <c r="W41" s="146"/>
      <c r="X41" s="146"/>
    </row>
    <row r="42" spans="1:24" ht="18.75" customHeight="1" x14ac:dyDescent="0.15">
      <c r="S42" s="145"/>
      <c r="T42" s="145"/>
      <c r="U42" s="145"/>
      <c r="V42" s="146"/>
      <c r="W42" s="146"/>
      <c r="X42" s="146"/>
    </row>
    <row r="43" spans="1:24" ht="18.75" customHeight="1" x14ac:dyDescent="0.15">
      <c r="S43" s="145"/>
      <c r="T43" s="145"/>
      <c r="U43" s="145"/>
      <c r="V43" s="146"/>
      <c r="W43" s="146"/>
      <c r="X43" s="146"/>
    </row>
    <row r="44" spans="1:24" ht="18.75" customHeight="1" x14ac:dyDescent="0.15">
      <c r="S44" s="145"/>
      <c r="T44" s="145"/>
      <c r="U44" s="145"/>
      <c r="V44" s="146"/>
      <c r="W44" s="146"/>
      <c r="X44" s="146"/>
    </row>
    <row r="45" spans="1:24" ht="18.75" customHeight="1" x14ac:dyDescent="0.15">
      <c r="S45" s="145"/>
      <c r="T45" s="145"/>
      <c r="U45" s="145"/>
      <c r="V45" s="146"/>
      <c r="W45" s="146"/>
      <c r="X45" s="146"/>
    </row>
    <row r="46" spans="1:24" ht="18.75" customHeight="1" x14ac:dyDescent="0.15">
      <c r="S46" s="145"/>
      <c r="T46" s="145"/>
      <c r="U46" s="145"/>
      <c r="V46" s="146"/>
      <c r="W46" s="146"/>
      <c r="X46" s="146"/>
    </row>
    <row r="47" spans="1:24" ht="18.75" customHeight="1" x14ac:dyDescent="0.15">
      <c r="S47" s="145"/>
      <c r="T47" s="145"/>
      <c r="U47" s="145"/>
      <c r="V47" s="146"/>
      <c r="W47" s="146"/>
      <c r="X47" s="146"/>
    </row>
    <row r="48" spans="1: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row r="53" spans="19:24" ht="18.75" customHeight="1" x14ac:dyDescent="0.15">
      <c r="S53" s="145"/>
      <c r="T53" s="145"/>
      <c r="U53" s="145"/>
      <c r="V53" s="146"/>
      <c r="W53" s="146"/>
      <c r="X53" s="146"/>
    </row>
    <row r="54" spans="19:24" ht="18.75" customHeight="1" x14ac:dyDescent="0.15">
      <c r="S54" s="145"/>
      <c r="T54" s="145"/>
      <c r="U54" s="145"/>
      <c r="V54" s="146"/>
      <c r="W54" s="146"/>
      <c r="X54" s="146"/>
    </row>
    <row r="55" spans="19:24" ht="18.75" customHeight="1" x14ac:dyDescent="0.15">
      <c r="S55" s="145"/>
      <c r="T55" s="145"/>
      <c r="U55" s="145"/>
      <c r="V55" s="146"/>
      <c r="W55" s="146"/>
      <c r="X55" s="146"/>
    </row>
    <row r="56" spans="19:24" ht="18.75" customHeight="1" x14ac:dyDescent="0.15">
      <c r="S56" s="145"/>
      <c r="T56" s="145"/>
      <c r="U56" s="145"/>
      <c r="V56" s="146"/>
      <c r="W56" s="146"/>
      <c r="X56" s="146"/>
    </row>
    <row r="57" spans="19:24" ht="18.75" customHeight="1" x14ac:dyDescent="0.15">
      <c r="S57" s="145"/>
      <c r="T57" s="145"/>
      <c r="U57" s="145"/>
      <c r="V57" s="146"/>
      <c r="W57" s="146"/>
      <c r="X57" s="146"/>
    </row>
    <row r="58" spans="19:24" ht="18.75" customHeight="1" x14ac:dyDescent="0.15">
      <c r="S58" s="145"/>
      <c r="T58" s="145"/>
      <c r="U58" s="145"/>
      <c r="V58" s="146"/>
      <c r="W58" s="146"/>
      <c r="X58" s="146"/>
    </row>
  </sheetData>
  <mergeCells count="17">
    <mergeCell ref="A1:B1"/>
    <mergeCell ref="C1:K1"/>
    <mergeCell ref="K2:M2"/>
    <mergeCell ref="R5:V5"/>
    <mergeCell ref="O6:P6"/>
    <mergeCell ref="R6:T7"/>
    <mergeCell ref="A7:E7"/>
    <mergeCell ref="O7:P7"/>
    <mergeCell ref="I34:J36"/>
    <mergeCell ref="A9:A36"/>
    <mergeCell ref="I30:J33"/>
    <mergeCell ref="R9:R27"/>
    <mergeCell ref="I8:J8"/>
    <mergeCell ref="K8:L8"/>
    <mergeCell ref="I9:J11"/>
    <mergeCell ref="I12:J22"/>
    <mergeCell ref="I23:J29"/>
  </mergeCells>
  <phoneticPr fontId="3"/>
  <printOptions horizontalCentered="1" verticalCentered="1"/>
  <pageMargins left="0.39370078740157483" right="0.39370078740157483" top="0.39370078740157483" bottom="0.39370078740157483" header="0" footer="0"/>
  <pageSetup paperSize="12"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108"/>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2" customWidth="1"/>
    <col min="19" max="19" width="24.375" style="2" customWidth="1"/>
    <col min="20" max="20" width="21.25" style="2" customWidth="1"/>
    <col min="21" max="21" width="10" style="2" customWidth="1"/>
    <col min="22" max="24" width="18" style="2"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0</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202" t="s">
        <v>281</v>
      </c>
      <c r="C5" s="202"/>
      <c r="D5" s="3"/>
      <c r="E5" s="101"/>
      <c r="F5" s="4"/>
      <c r="G5" s="5"/>
      <c r="H5" s="5"/>
      <c r="I5" s="101"/>
      <c r="J5" s="10" t="s">
        <v>7</v>
      </c>
      <c r="K5" s="11"/>
      <c r="L5" s="12"/>
      <c r="M5" s="12"/>
      <c r="N5" s="13"/>
      <c r="O5" s="2"/>
      <c r="P5" s="2"/>
      <c r="Q5" s="2"/>
      <c r="R5" s="189" t="s">
        <v>8</v>
      </c>
      <c r="S5" s="189"/>
      <c r="T5" s="189"/>
      <c r="U5" s="189"/>
      <c r="V5" s="189"/>
    </row>
    <row r="6" spans="1:24" ht="30" customHeight="1" x14ac:dyDescent="0.15">
      <c r="A6" s="100"/>
      <c r="B6" s="100"/>
      <c r="C6" s="101"/>
      <c r="D6" s="3"/>
      <c r="E6" s="101"/>
      <c r="F6" s="4"/>
      <c r="G6" s="14"/>
      <c r="H6" s="14"/>
      <c r="I6" s="101"/>
      <c r="J6" s="10" t="s">
        <v>9</v>
      </c>
      <c r="K6" s="11"/>
      <c r="L6" s="12"/>
      <c r="M6" s="12"/>
      <c r="N6" s="13"/>
      <c r="O6" s="190" t="s">
        <v>10</v>
      </c>
      <c r="P6" s="191"/>
      <c r="Q6" s="106"/>
      <c r="R6" s="192" t="s">
        <v>11</v>
      </c>
      <c r="S6" s="193"/>
      <c r="T6" s="194"/>
      <c r="U6" s="15" t="s">
        <v>12</v>
      </c>
      <c r="V6" s="15" t="s">
        <v>13</v>
      </c>
      <c r="W6" s="15" t="s">
        <v>14</v>
      </c>
      <c r="X6" s="16" t="s">
        <v>15</v>
      </c>
    </row>
    <row r="7" spans="1:24" ht="24" customHeight="1" thickBot="1" x14ac:dyDescent="0.3">
      <c r="A7" s="198" t="s">
        <v>36</v>
      </c>
      <c r="B7" s="199"/>
      <c r="C7" s="199"/>
      <c r="D7" s="199"/>
      <c r="E7" s="199"/>
      <c r="F7" s="102"/>
      <c r="G7" s="102"/>
      <c r="H7" s="102"/>
      <c r="I7" s="2"/>
      <c r="J7" s="2"/>
      <c r="K7" s="107"/>
      <c r="L7" s="17"/>
      <c r="M7" s="1"/>
      <c r="N7" s="1"/>
      <c r="O7" s="200" t="s">
        <v>16</v>
      </c>
      <c r="P7" s="201"/>
      <c r="Q7" s="108"/>
      <c r="R7" s="195"/>
      <c r="S7" s="196"/>
      <c r="T7" s="197"/>
      <c r="U7" s="7" t="s">
        <v>17</v>
      </c>
      <c r="V7" s="7" t="s">
        <v>18</v>
      </c>
      <c r="W7" s="7" t="s">
        <v>19</v>
      </c>
      <c r="X7" s="18" t="s">
        <v>20</v>
      </c>
    </row>
    <row r="8" spans="1:24" ht="21.75" thickBot="1" x14ac:dyDescent="0.2">
      <c r="A8" s="74"/>
      <c r="B8" s="32" t="s">
        <v>21</v>
      </c>
      <c r="C8" s="32" t="s">
        <v>22</v>
      </c>
      <c r="D8" s="33" t="s">
        <v>23</v>
      </c>
      <c r="E8" s="32" t="s">
        <v>24</v>
      </c>
      <c r="F8" s="34" t="s">
        <v>25</v>
      </c>
      <c r="G8" s="34" t="s">
        <v>26</v>
      </c>
      <c r="H8" s="165" t="s">
        <v>27</v>
      </c>
      <c r="I8" s="179" t="s">
        <v>28</v>
      </c>
      <c r="J8" s="180"/>
      <c r="K8" s="181" t="s">
        <v>29</v>
      </c>
      <c r="L8" s="182"/>
      <c r="M8" s="35" t="s">
        <v>30</v>
      </c>
      <c r="N8" s="36" t="s">
        <v>31</v>
      </c>
      <c r="O8" s="37" t="s">
        <v>32</v>
      </c>
      <c r="P8" s="38" t="s">
        <v>33</v>
      </c>
      <c r="Q8" s="19"/>
      <c r="R8" s="89"/>
      <c r="S8" s="64" t="s">
        <v>21</v>
      </c>
      <c r="T8" s="65" t="s">
        <v>34</v>
      </c>
      <c r="U8" s="66" t="s">
        <v>33</v>
      </c>
      <c r="V8" s="66" t="s">
        <v>35</v>
      </c>
      <c r="W8" s="66" t="s">
        <v>35</v>
      </c>
      <c r="X8" s="67" t="s">
        <v>35</v>
      </c>
    </row>
    <row r="9" spans="1:24" ht="18.75" customHeight="1" x14ac:dyDescent="0.15">
      <c r="A9" s="169" t="s">
        <v>75</v>
      </c>
      <c r="B9" s="39" t="s">
        <v>37</v>
      </c>
      <c r="C9" s="39" t="s">
        <v>45</v>
      </c>
      <c r="D9" s="40">
        <v>5</v>
      </c>
      <c r="E9" s="41" t="s">
        <v>47</v>
      </c>
      <c r="F9" s="41">
        <f>ROUNDUP(D9*0.75,2)</f>
        <v>3.75</v>
      </c>
      <c r="G9" s="42">
        <f>ROUNDUP((K4*D9)+(K5*D9*0.75)+(K6*(D9*2)),0)</f>
        <v>0</v>
      </c>
      <c r="H9" s="42">
        <f>G9</f>
        <v>0</v>
      </c>
      <c r="I9" s="183" t="s">
        <v>217</v>
      </c>
      <c r="J9" s="184"/>
      <c r="K9" s="43" t="s">
        <v>44</v>
      </c>
      <c r="L9" s="44">
        <f>ROUNDUP((K4*M9)+(K5*M9*0.75)+(K6*(M9*2)),2)</f>
        <v>0</v>
      </c>
      <c r="M9" s="40">
        <v>110</v>
      </c>
      <c r="N9" s="45">
        <f>ROUNDUP(M9*0.75,2)</f>
        <v>82.5</v>
      </c>
      <c r="O9" s="46" t="s">
        <v>46</v>
      </c>
      <c r="P9" s="83"/>
      <c r="R9" s="172" t="s">
        <v>75</v>
      </c>
      <c r="S9" s="97" t="s">
        <v>80</v>
      </c>
      <c r="T9" s="68" t="s">
        <v>80</v>
      </c>
      <c r="U9" s="68"/>
      <c r="V9" s="69" t="s">
        <v>81</v>
      </c>
      <c r="W9" s="69" t="s">
        <v>82</v>
      </c>
      <c r="X9" s="93">
        <v>30</v>
      </c>
    </row>
    <row r="10" spans="1:24" ht="18.75" customHeight="1" x14ac:dyDescent="0.15">
      <c r="A10" s="170"/>
      <c r="B10" s="47"/>
      <c r="C10" s="47" t="s">
        <v>48</v>
      </c>
      <c r="D10" s="48">
        <v>10</v>
      </c>
      <c r="E10" s="49" t="s">
        <v>47</v>
      </c>
      <c r="F10" s="49">
        <f>ROUNDUP(D10*0.75,2)</f>
        <v>7.5</v>
      </c>
      <c r="G10" s="50">
        <f>ROUNDUP((K4*D10)+(K5*D10*0.75)+(K6*(D10*2)),0)</f>
        <v>0</v>
      </c>
      <c r="H10" s="50">
        <f>G10</f>
        <v>0</v>
      </c>
      <c r="I10" s="177"/>
      <c r="J10" s="177"/>
      <c r="K10" s="51" t="s">
        <v>52</v>
      </c>
      <c r="L10" s="52">
        <f>ROUNDUP((K4*M10)+(K5*M10*0.75)+(K6*(M10*2)),2)</f>
        <v>0</v>
      </c>
      <c r="M10" s="48">
        <v>0.5</v>
      </c>
      <c r="N10" s="53">
        <f>ROUNDUP(M10*0.75,2)</f>
        <v>0.38</v>
      </c>
      <c r="O10" s="54" t="s">
        <v>49</v>
      </c>
      <c r="P10" s="84"/>
      <c r="R10" s="173"/>
      <c r="S10" s="120"/>
      <c r="T10" s="121"/>
      <c r="U10" s="121"/>
      <c r="V10" s="121"/>
      <c r="W10" s="121"/>
      <c r="X10" s="122"/>
    </row>
    <row r="11" spans="1:24" ht="18.75" customHeight="1" x14ac:dyDescent="0.15">
      <c r="A11" s="170"/>
      <c r="B11" s="47"/>
      <c r="C11" s="47" t="s">
        <v>38</v>
      </c>
      <c r="D11" s="48">
        <v>20</v>
      </c>
      <c r="E11" s="49" t="s">
        <v>47</v>
      </c>
      <c r="F11" s="49">
        <f>ROUNDUP(D11*0.75,2)</f>
        <v>15</v>
      </c>
      <c r="G11" s="50">
        <f>ROUNDUP((K4*D11)+(K5*D11*0.75)+(K6*(D11*2)),0)</f>
        <v>0</v>
      </c>
      <c r="H11" s="50">
        <f>G11+(G11*2/100)</f>
        <v>0</v>
      </c>
      <c r="I11" s="177"/>
      <c r="J11" s="177"/>
      <c r="K11" s="51" t="s">
        <v>53</v>
      </c>
      <c r="L11" s="52">
        <f>ROUNDUP((K4*M11)+(K5*M11*0.75)+(K6*(M11*2)),2)</f>
        <v>0</v>
      </c>
      <c r="M11" s="48">
        <v>0.1</v>
      </c>
      <c r="N11" s="53">
        <f>ROUNDUP(M11*0.75,2)</f>
        <v>0.08</v>
      </c>
      <c r="O11" s="54"/>
      <c r="P11" s="84"/>
      <c r="R11" s="173"/>
      <c r="S11" s="123" t="s">
        <v>227</v>
      </c>
      <c r="T11" s="124" t="s">
        <v>228</v>
      </c>
      <c r="U11" s="124"/>
      <c r="V11" s="125">
        <v>20</v>
      </c>
      <c r="W11" s="125">
        <v>10</v>
      </c>
      <c r="X11" s="126"/>
    </row>
    <row r="12" spans="1:24" ht="18.75" customHeight="1" x14ac:dyDescent="0.15">
      <c r="A12" s="170"/>
      <c r="B12" s="47"/>
      <c r="C12" s="47" t="s">
        <v>39</v>
      </c>
      <c r="D12" s="55">
        <v>0.25</v>
      </c>
      <c r="E12" s="49" t="s">
        <v>51</v>
      </c>
      <c r="F12" s="49">
        <f>ROUNDUP(D12*0.75,2)</f>
        <v>0.19</v>
      </c>
      <c r="G12" s="50">
        <f>ROUNDUP((K4*D12)+(K5*D12*0.75)+(K6*(D12*2)),0)</f>
        <v>0</v>
      </c>
      <c r="H12" s="50">
        <f>G12</f>
        <v>0</v>
      </c>
      <c r="I12" s="177"/>
      <c r="J12" s="177"/>
      <c r="K12" s="51" t="s">
        <v>43</v>
      </c>
      <c r="L12" s="52">
        <f>ROUNDUP((K4*M12)+(K5*M12*0.75)+(K6*(M12*2)),2)</f>
        <v>0</v>
      </c>
      <c r="M12" s="48">
        <v>1</v>
      </c>
      <c r="N12" s="53">
        <f>ROUNDUP(M12*0.75,2)</f>
        <v>0.75</v>
      </c>
      <c r="O12" s="54" t="s">
        <v>50</v>
      </c>
      <c r="P12" s="84"/>
      <c r="R12" s="173"/>
      <c r="S12" s="123"/>
      <c r="T12" s="124" t="s">
        <v>65</v>
      </c>
      <c r="U12" s="124"/>
      <c r="V12" s="125">
        <v>30</v>
      </c>
      <c r="W12" s="125">
        <v>25</v>
      </c>
      <c r="X12" s="126">
        <v>15</v>
      </c>
    </row>
    <row r="13" spans="1:24" ht="18.75" customHeight="1" x14ac:dyDescent="0.15">
      <c r="A13" s="170"/>
      <c r="B13" s="47"/>
      <c r="C13" s="47"/>
      <c r="D13" s="48"/>
      <c r="E13" s="49"/>
      <c r="F13" s="49"/>
      <c r="G13" s="50"/>
      <c r="H13" s="50"/>
      <c r="I13" s="177"/>
      <c r="J13" s="177"/>
      <c r="K13" s="51"/>
      <c r="L13" s="52"/>
      <c r="M13" s="48"/>
      <c r="N13" s="53"/>
      <c r="O13" s="54"/>
      <c r="P13" s="84"/>
      <c r="R13" s="173"/>
      <c r="S13" s="161"/>
      <c r="T13" s="124" t="s">
        <v>59</v>
      </c>
      <c r="U13" s="124"/>
      <c r="V13" s="125">
        <v>20</v>
      </c>
      <c r="W13" s="125">
        <v>10</v>
      </c>
      <c r="X13" s="126">
        <v>10</v>
      </c>
    </row>
    <row r="14" spans="1:24" ht="18.75" customHeight="1" x14ac:dyDescent="0.15">
      <c r="A14" s="170"/>
      <c r="B14" s="47"/>
      <c r="C14" s="47"/>
      <c r="D14" s="48"/>
      <c r="E14" s="49"/>
      <c r="F14" s="49"/>
      <c r="G14" s="50"/>
      <c r="H14" s="50"/>
      <c r="I14" s="177"/>
      <c r="J14" s="177"/>
      <c r="K14" s="51"/>
      <c r="L14" s="52"/>
      <c r="M14" s="48"/>
      <c r="N14" s="53"/>
      <c r="O14" s="54"/>
      <c r="P14" s="84"/>
      <c r="R14" s="173"/>
      <c r="S14" s="161"/>
      <c r="T14" s="124" t="s">
        <v>39</v>
      </c>
      <c r="U14" s="124"/>
      <c r="V14" s="127" t="s">
        <v>239</v>
      </c>
      <c r="W14" s="127" t="s">
        <v>240</v>
      </c>
      <c r="X14" s="126"/>
    </row>
    <row r="15" spans="1:24" ht="18.75" customHeight="1" x14ac:dyDescent="0.15">
      <c r="A15" s="170"/>
      <c r="B15" s="47"/>
      <c r="C15" s="47"/>
      <c r="D15" s="48"/>
      <c r="E15" s="49"/>
      <c r="F15" s="49"/>
      <c r="G15" s="50"/>
      <c r="H15" s="50"/>
      <c r="I15" s="177"/>
      <c r="J15" s="177"/>
      <c r="K15" s="51"/>
      <c r="L15" s="52"/>
      <c r="M15" s="48"/>
      <c r="N15" s="53"/>
      <c r="O15" s="54"/>
      <c r="P15" s="84"/>
      <c r="R15" s="173"/>
      <c r="S15" s="123"/>
      <c r="T15" s="124"/>
      <c r="U15" s="124" t="s">
        <v>231</v>
      </c>
      <c r="V15" s="125" t="s">
        <v>58</v>
      </c>
      <c r="W15" s="125" t="s">
        <v>58</v>
      </c>
      <c r="X15" s="128"/>
    </row>
    <row r="16" spans="1:24" ht="18.75" customHeight="1" x14ac:dyDescent="0.15">
      <c r="A16" s="170"/>
      <c r="B16" s="47"/>
      <c r="C16" s="47"/>
      <c r="D16" s="48"/>
      <c r="E16" s="49"/>
      <c r="F16" s="49"/>
      <c r="G16" s="50"/>
      <c r="H16" s="50"/>
      <c r="I16" s="177"/>
      <c r="J16" s="177"/>
      <c r="K16" s="51"/>
      <c r="L16" s="52"/>
      <c r="M16" s="48"/>
      <c r="N16" s="53"/>
      <c r="O16" s="54"/>
      <c r="P16" s="84"/>
      <c r="R16" s="173"/>
      <c r="S16" s="123"/>
      <c r="T16" s="124"/>
      <c r="U16" s="124" t="s">
        <v>232</v>
      </c>
      <c r="V16" s="125" t="s">
        <v>42</v>
      </c>
      <c r="W16" s="125" t="s">
        <v>42</v>
      </c>
      <c r="X16" s="128"/>
    </row>
    <row r="17" spans="1:24" ht="18.75" customHeight="1" x14ac:dyDescent="0.15">
      <c r="A17" s="170"/>
      <c r="B17" s="47"/>
      <c r="C17" s="47"/>
      <c r="D17" s="48"/>
      <c r="E17" s="49"/>
      <c r="F17" s="49"/>
      <c r="G17" s="50"/>
      <c r="H17" s="50"/>
      <c r="I17" s="177"/>
      <c r="J17" s="177"/>
      <c r="K17" s="51"/>
      <c r="L17" s="52"/>
      <c r="M17" s="48"/>
      <c r="N17" s="53"/>
      <c r="O17" s="54"/>
      <c r="P17" s="84"/>
      <c r="R17" s="173"/>
      <c r="S17" s="123"/>
      <c r="T17" s="124"/>
      <c r="U17" s="124" t="s">
        <v>233</v>
      </c>
      <c r="V17" s="125" t="s">
        <v>42</v>
      </c>
      <c r="W17" s="125" t="s">
        <v>42</v>
      </c>
      <c r="X17" s="128"/>
    </row>
    <row r="18" spans="1:24" ht="18.75" customHeight="1" x14ac:dyDescent="0.15">
      <c r="A18" s="170"/>
      <c r="B18" s="47"/>
      <c r="C18" s="47"/>
      <c r="D18" s="48"/>
      <c r="E18" s="49"/>
      <c r="F18" s="49"/>
      <c r="G18" s="50"/>
      <c r="H18" s="50"/>
      <c r="I18" s="177"/>
      <c r="J18" s="177"/>
      <c r="K18" s="51"/>
      <c r="L18" s="52"/>
      <c r="M18" s="48"/>
      <c r="N18" s="53"/>
      <c r="O18" s="54"/>
      <c r="P18" s="84"/>
      <c r="R18" s="173"/>
      <c r="S18" s="129"/>
      <c r="T18" s="124"/>
      <c r="U18" s="124"/>
      <c r="V18" s="125"/>
      <c r="W18" s="125"/>
      <c r="X18" s="126"/>
    </row>
    <row r="19" spans="1:24" ht="18.75" customHeight="1" x14ac:dyDescent="0.15">
      <c r="A19" s="170"/>
      <c r="B19" s="56"/>
      <c r="C19" s="56"/>
      <c r="D19" s="57"/>
      <c r="E19" s="58"/>
      <c r="F19" s="58"/>
      <c r="G19" s="59"/>
      <c r="H19" s="59"/>
      <c r="I19" s="185"/>
      <c r="J19" s="185"/>
      <c r="K19" s="60"/>
      <c r="L19" s="61"/>
      <c r="M19" s="57"/>
      <c r="N19" s="62"/>
      <c r="O19" s="63"/>
      <c r="P19" s="85"/>
      <c r="R19" s="173"/>
      <c r="S19" s="130" t="s">
        <v>234</v>
      </c>
      <c r="T19" s="131" t="s">
        <v>38</v>
      </c>
      <c r="U19" s="131"/>
      <c r="V19" s="132">
        <v>20</v>
      </c>
      <c r="W19" s="132">
        <v>20</v>
      </c>
      <c r="X19" s="133"/>
    </row>
    <row r="20" spans="1:24" ht="18.75" customHeight="1" x14ac:dyDescent="0.15">
      <c r="A20" s="170"/>
      <c r="B20" s="47" t="s">
        <v>54</v>
      </c>
      <c r="C20" s="47" t="s">
        <v>55</v>
      </c>
      <c r="D20" s="48">
        <v>40</v>
      </c>
      <c r="E20" s="49" t="s">
        <v>47</v>
      </c>
      <c r="F20" s="49">
        <f>ROUNDUP(D20*0.75,2)</f>
        <v>30</v>
      </c>
      <c r="G20" s="50">
        <f>ROUNDUP((K4*D20)+(K5*D20*0.75)+(K6*(D20*2)),0)</f>
        <v>0</v>
      </c>
      <c r="H20" s="50">
        <f>G20</f>
        <v>0</v>
      </c>
      <c r="I20" s="175" t="s">
        <v>282</v>
      </c>
      <c r="J20" s="176"/>
      <c r="K20" s="51" t="s">
        <v>56</v>
      </c>
      <c r="L20" s="52">
        <f>ROUNDUP((K4*M20)+(K5*M20*0.75)+(K6*(M20*2)),2)</f>
        <v>0</v>
      </c>
      <c r="M20" s="48">
        <v>3</v>
      </c>
      <c r="N20" s="53">
        <f>ROUNDUP(M20*0.75,2)</f>
        <v>2.25</v>
      </c>
      <c r="O20" s="54"/>
      <c r="P20" s="84" t="s">
        <v>60</v>
      </c>
      <c r="R20" s="173"/>
      <c r="S20" s="123"/>
      <c r="T20" s="124" t="s">
        <v>66</v>
      </c>
      <c r="U20" s="124"/>
      <c r="V20" s="125">
        <v>5</v>
      </c>
      <c r="W20" s="125">
        <v>5</v>
      </c>
      <c r="X20" s="126">
        <v>5</v>
      </c>
    </row>
    <row r="21" spans="1:24" ht="18.75" customHeight="1" x14ac:dyDescent="0.15">
      <c r="A21" s="170"/>
      <c r="B21" s="47"/>
      <c r="C21" s="47" t="s">
        <v>61</v>
      </c>
      <c r="D21" s="48">
        <v>5</v>
      </c>
      <c r="E21" s="49" t="s">
        <v>47</v>
      </c>
      <c r="F21" s="49">
        <f>ROUNDUP(D21*0.75,2)</f>
        <v>3.75</v>
      </c>
      <c r="G21" s="50">
        <f>ROUNDUP((K4*D21)+(K5*D21*0.75)+(K6*(D21*2)),0)</f>
        <v>0</v>
      </c>
      <c r="H21" s="50">
        <f>G21</f>
        <v>0</v>
      </c>
      <c r="I21" s="177"/>
      <c r="J21" s="177"/>
      <c r="K21" s="51" t="s">
        <v>56</v>
      </c>
      <c r="L21" s="52">
        <f>ROUNDUP((K4*M21)+(K5*M21*0.75)+(K6*(M21*2)),2)</f>
        <v>0</v>
      </c>
      <c r="M21" s="48">
        <v>3</v>
      </c>
      <c r="N21" s="53">
        <f>ROUNDUP(M21*0.75,2)</f>
        <v>2.25</v>
      </c>
      <c r="O21" s="54" t="s">
        <v>60</v>
      </c>
      <c r="P21" s="84" t="s">
        <v>60</v>
      </c>
      <c r="R21" s="173"/>
      <c r="S21" s="123"/>
      <c r="T21" s="134"/>
      <c r="U21" s="134"/>
      <c r="V21" s="135"/>
      <c r="W21" s="135"/>
      <c r="X21" s="128"/>
    </row>
    <row r="22" spans="1:24" ht="18.75" customHeight="1" x14ac:dyDescent="0.15">
      <c r="A22" s="170"/>
      <c r="B22" s="47"/>
      <c r="C22" s="47" t="s">
        <v>59</v>
      </c>
      <c r="D22" s="48">
        <v>20</v>
      </c>
      <c r="E22" s="49" t="s">
        <v>47</v>
      </c>
      <c r="F22" s="49">
        <f>ROUNDUP(D22*0.75,2)</f>
        <v>15</v>
      </c>
      <c r="G22" s="50">
        <f>ROUNDUP((K4*D22)+(K5*D22*0.75)+(K6*(D22*2)),0)</f>
        <v>0</v>
      </c>
      <c r="H22" s="50">
        <f>G22+(G22*3/100)</f>
        <v>0</v>
      </c>
      <c r="I22" s="177"/>
      <c r="J22" s="177"/>
      <c r="K22" s="51" t="s">
        <v>57</v>
      </c>
      <c r="L22" s="52">
        <f>ROUNDUP((K4*M22)+(K5*M22*0.75)+(K6*(M22*2)),2)</f>
        <v>0</v>
      </c>
      <c r="M22" s="48">
        <v>6</v>
      </c>
      <c r="N22" s="53">
        <f>ROUNDUP(M22*0.75,2)</f>
        <v>4.5</v>
      </c>
      <c r="O22" s="54"/>
      <c r="P22" s="84"/>
      <c r="R22" s="173"/>
      <c r="S22" s="123"/>
      <c r="T22" s="134"/>
      <c r="U22" s="134"/>
      <c r="V22" s="135"/>
      <c r="W22" s="135"/>
      <c r="X22" s="128"/>
    </row>
    <row r="23" spans="1:24" ht="18.75" customHeight="1" x14ac:dyDescent="0.15">
      <c r="A23" s="170"/>
      <c r="B23" s="47"/>
      <c r="C23" s="47"/>
      <c r="D23" s="48"/>
      <c r="E23" s="49"/>
      <c r="F23" s="49"/>
      <c r="G23" s="50"/>
      <c r="H23" s="50"/>
      <c r="I23" s="177"/>
      <c r="J23" s="177"/>
      <c r="K23" s="51" t="s">
        <v>43</v>
      </c>
      <c r="L23" s="52">
        <f>ROUNDUP((K4*M23)+(K5*M23*0.75)+(K6*(M23*2)),2)</f>
        <v>0</v>
      </c>
      <c r="M23" s="48">
        <v>4</v>
      </c>
      <c r="N23" s="53">
        <f>ROUNDUP(M23*0.75,2)</f>
        <v>3</v>
      </c>
      <c r="O23" s="54"/>
      <c r="P23" s="84"/>
      <c r="R23" s="173"/>
      <c r="S23" s="161"/>
      <c r="T23" s="124"/>
      <c r="U23" s="124"/>
      <c r="V23" s="125"/>
      <c r="W23" s="125"/>
      <c r="X23" s="126"/>
    </row>
    <row r="24" spans="1:24" ht="18.75" customHeight="1" x14ac:dyDescent="0.15">
      <c r="A24" s="170"/>
      <c r="B24" s="47"/>
      <c r="C24" s="47"/>
      <c r="D24" s="48"/>
      <c r="E24" s="49"/>
      <c r="F24" s="49"/>
      <c r="G24" s="50"/>
      <c r="H24" s="50"/>
      <c r="I24" s="177"/>
      <c r="J24" s="177"/>
      <c r="K24" s="51" t="s">
        <v>62</v>
      </c>
      <c r="L24" s="52">
        <f>ROUNDUP((K4*M24)+(K5*M24*0.75)+(K6*(M24*2)),2)</f>
        <v>0</v>
      </c>
      <c r="M24" s="48">
        <v>3</v>
      </c>
      <c r="N24" s="53">
        <f>ROUNDUP(M24*0.75,2)</f>
        <v>2.25</v>
      </c>
      <c r="O24" s="54"/>
      <c r="P24" s="84" t="s">
        <v>46</v>
      </c>
      <c r="R24" s="173"/>
      <c r="S24" s="129"/>
      <c r="T24" s="124"/>
      <c r="U24" s="124"/>
      <c r="V24" s="125"/>
      <c r="W24" s="125"/>
      <c r="X24" s="126"/>
    </row>
    <row r="25" spans="1:24" ht="18.75" customHeight="1" x14ac:dyDescent="0.15">
      <c r="A25" s="170"/>
      <c r="B25" s="47"/>
      <c r="C25" s="47"/>
      <c r="D25" s="48"/>
      <c r="E25" s="49"/>
      <c r="F25" s="49"/>
      <c r="G25" s="50"/>
      <c r="H25" s="50"/>
      <c r="I25" s="177"/>
      <c r="J25" s="177"/>
      <c r="K25" s="51"/>
      <c r="L25" s="52"/>
      <c r="M25" s="48"/>
      <c r="N25" s="53"/>
      <c r="O25" s="54"/>
      <c r="P25" s="84"/>
      <c r="R25" s="173"/>
      <c r="S25" s="136"/>
      <c r="T25" s="134"/>
      <c r="U25" s="134"/>
      <c r="V25" s="135"/>
      <c r="W25" s="135"/>
      <c r="X25" s="128"/>
    </row>
    <row r="26" spans="1:24" ht="18.75" customHeight="1" x14ac:dyDescent="0.15">
      <c r="A26" s="170"/>
      <c r="B26" s="56"/>
      <c r="C26" s="56"/>
      <c r="D26" s="57"/>
      <c r="E26" s="58"/>
      <c r="F26" s="58"/>
      <c r="G26" s="59"/>
      <c r="H26" s="59"/>
      <c r="I26" s="185"/>
      <c r="J26" s="185"/>
      <c r="K26" s="60"/>
      <c r="L26" s="61"/>
      <c r="M26" s="57"/>
      <c r="N26" s="62"/>
      <c r="O26" s="63"/>
      <c r="P26" s="85"/>
      <c r="R26" s="173"/>
      <c r="S26" s="136"/>
      <c r="T26" s="134"/>
      <c r="U26" s="134"/>
      <c r="V26" s="135"/>
      <c r="W26" s="135"/>
      <c r="X26" s="128"/>
    </row>
    <row r="27" spans="1:24" ht="18.75" customHeight="1" x14ac:dyDescent="0.15">
      <c r="A27" s="170"/>
      <c r="B27" s="47" t="s">
        <v>63</v>
      </c>
      <c r="C27" s="47" t="s">
        <v>65</v>
      </c>
      <c r="D27" s="48">
        <v>30</v>
      </c>
      <c r="E27" s="49" t="s">
        <v>47</v>
      </c>
      <c r="F27" s="49">
        <f>ROUNDUP(D27*0.75,2)</f>
        <v>22.5</v>
      </c>
      <c r="G27" s="50">
        <f>ROUNDUP((K4*D27)+(K5*D27*0.75)+(K6*(D27*2)),0)</f>
        <v>0</v>
      </c>
      <c r="H27" s="50">
        <f>G27+(G27*15/100)</f>
        <v>0</v>
      </c>
      <c r="I27" s="175" t="s">
        <v>64</v>
      </c>
      <c r="J27" s="176"/>
      <c r="K27" s="51" t="s">
        <v>70</v>
      </c>
      <c r="L27" s="52">
        <f>ROUNDUP((K4*M27)+(K5*M27*0.75)+(K6*(M27*2)),2)</f>
        <v>0</v>
      </c>
      <c r="M27" s="48">
        <v>1.5</v>
      </c>
      <c r="N27" s="53">
        <f>ROUNDUP(M27*0.75,2)</f>
        <v>1.1300000000000001</v>
      </c>
      <c r="O27" s="54"/>
      <c r="P27" s="84"/>
      <c r="R27" s="173"/>
      <c r="S27" s="136"/>
      <c r="T27" s="134"/>
      <c r="U27" s="134"/>
      <c r="V27" s="135"/>
      <c r="W27" s="135"/>
      <c r="X27" s="128"/>
    </row>
    <row r="28" spans="1:24" ht="18.75" customHeight="1" x14ac:dyDescent="0.15">
      <c r="A28" s="170"/>
      <c r="B28" s="47"/>
      <c r="C28" s="47" t="s">
        <v>69</v>
      </c>
      <c r="D28" s="48">
        <v>5</v>
      </c>
      <c r="E28" s="49" t="s">
        <v>47</v>
      </c>
      <c r="F28" s="49">
        <f>ROUNDUP(D28*0.75,2)</f>
        <v>3.75</v>
      </c>
      <c r="G28" s="50">
        <f>ROUNDUP((K4*D28)+(K5*D28*0.75)+(K6*(D28*2)),0)</f>
        <v>0</v>
      </c>
      <c r="H28" s="50">
        <f>G28</f>
        <v>0</v>
      </c>
      <c r="I28" s="177"/>
      <c r="J28" s="177"/>
      <c r="K28" s="51" t="s">
        <v>52</v>
      </c>
      <c r="L28" s="52">
        <f>ROUNDUP((K4*M28)+(K5*M28*0.75)+(K6*(M28*2)),2)</f>
        <v>0</v>
      </c>
      <c r="M28" s="48">
        <v>0.5</v>
      </c>
      <c r="N28" s="53">
        <f>ROUNDUP(M28*0.75,2)</f>
        <v>0.38</v>
      </c>
      <c r="O28" s="54" t="s">
        <v>46</v>
      </c>
      <c r="P28" s="84"/>
      <c r="R28" s="173"/>
      <c r="S28" s="137"/>
      <c r="T28" s="138"/>
      <c r="U28" s="138"/>
      <c r="V28" s="139"/>
      <c r="W28" s="139"/>
      <c r="X28" s="140"/>
    </row>
    <row r="29" spans="1:24" ht="18.75" customHeight="1" x14ac:dyDescent="0.15">
      <c r="A29" s="170"/>
      <c r="B29" s="47"/>
      <c r="C29" s="47" t="s">
        <v>66</v>
      </c>
      <c r="D29" s="48">
        <v>5</v>
      </c>
      <c r="E29" s="49" t="s">
        <v>47</v>
      </c>
      <c r="F29" s="49">
        <f>ROUNDUP(D29*0.75,2)</f>
        <v>3.75</v>
      </c>
      <c r="G29" s="50">
        <f>ROUNDUP((K4*D29)+(K5*D29*0.75)+(K6*(D29*2)),0)</f>
        <v>0</v>
      </c>
      <c r="H29" s="50">
        <f>G29+(G29*3/100)</f>
        <v>0</v>
      </c>
      <c r="I29" s="177"/>
      <c r="J29" s="177"/>
      <c r="K29" s="51" t="s">
        <v>71</v>
      </c>
      <c r="L29" s="52">
        <f>ROUNDUP((K4*M29)+(K5*M29*0.75)+(K6*(M29*2)),2)</f>
        <v>0</v>
      </c>
      <c r="M29" s="48">
        <v>1</v>
      </c>
      <c r="N29" s="53">
        <f>ROUNDUP(M29*0.75,2)</f>
        <v>0.75</v>
      </c>
      <c r="O29" s="54"/>
      <c r="P29" s="84" t="s">
        <v>60</v>
      </c>
      <c r="R29" s="173"/>
      <c r="S29" s="136" t="s">
        <v>72</v>
      </c>
      <c r="T29" s="134" t="s">
        <v>74</v>
      </c>
      <c r="U29" s="134"/>
      <c r="V29" s="135">
        <v>0</v>
      </c>
      <c r="W29" s="135">
        <v>0</v>
      </c>
      <c r="X29" s="128"/>
    </row>
    <row r="30" spans="1:24" ht="18.75" customHeight="1" x14ac:dyDescent="0.15">
      <c r="A30" s="170"/>
      <c r="B30" s="47"/>
      <c r="C30" s="47"/>
      <c r="D30" s="48"/>
      <c r="E30" s="49"/>
      <c r="F30" s="49"/>
      <c r="G30" s="50"/>
      <c r="H30" s="50"/>
      <c r="I30" s="177"/>
      <c r="J30" s="177"/>
      <c r="K30" s="51"/>
      <c r="L30" s="52"/>
      <c r="M30" s="48"/>
      <c r="N30" s="53"/>
      <c r="O30" s="54"/>
      <c r="P30" s="84"/>
      <c r="R30" s="173"/>
      <c r="S30" s="87"/>
      <c r="T30" s="70"/>
      <c r="U30" s="70"/>
      <c r="V30" s="71"/>
      <c r="W30" s="71"/>
      <c r="X30" s="94"/>
    </row>
    <row r="31" spans="1:24" ht="18.75" customHeight="1" x14ac:dyDescent="0.15">
      <c r="A31" s="170"/>
      <c r="B31" s="56"/>
      <c r="C31" s="56"/>
      <c r="D31" s="57"/>
      <c r="E31" s="58"/>
      <c r="F31" s="58"/>
      <c r="G31" s="59"/>
      <c r="H31" s="59"/>
      <c r="I31" s="185"/>
      <c r="J31" s="185"/>
      <c r="K31" s="60"/>
      <c r="L31" s="61"/>
      <c r="M31" s="57"/>
      <c r="N31" s="62"/>
      <c r="O31" s="63"/>
      <c r="P31" s="85"/>
      <c r="R31" s="173"/>
      <c r="S31" s="70"/>
      <c r="T31" s="70"/>
      <c r="U31" s="70"/>
      <c r="V31" s="71"/>
      <c r="W31" s="71"/>
      <c r="X31" s="94"/>
    </row>
    <row r="32" spans="1:24" ht="18.75" customHeight="1" thickBot="1" x14ac:dyDescent="0.2">
      <c r="A32" s="170"/>
      <c r="B32" s="47" t="s">
        <v>72</v>
      </c>
      <c r="C32" s="47" t="s">
        <v>74</v>
      </c>
      <c r="D32" s="55">
        <v>0.25</v>
      </c>
      <c r="E32" s="49" t="s">
        <v>51</v>
      </c>
      <c r="F32" s="49">
        <f>ROUNDUP(D32*0.75,2)</f>
        <v>0.19</v>
      </c>
      <c r="G32" s="50">
        <f>ROUNDUP((K4*D32)+(K5*D32*0.75)+(K6*(D32*2)),0)</f>
        <v>0</v>
      </c>
      <c r="H32" s="50">
        <f>G32</f>
        <v>0</v>
      </c>
      <c r="I32" s="175" t="s">
        <v>73</v>
      </c>
      <c r="J32" s="176"/>
      <c r="K32" s="51"/>
      <c r="L32" s="52"/>
      <c r="M32" s="48"/>
      <c r="N32" s="53"/>
      <c r="O32" s="54"/>
      <c r="P32" s="84"/>
      <c r="R32" s="174"/>
      <c r="S32" s="90"/>
      <c r="T32" s="91"/>
      <c r="U32" s="91"/>
      <c r="V32" s="92"/>
      <c r="W32" s="92"/>
      <c r="X32" s="96"/>
    </row>
    <row r="33" spans="1:24" ht="18.75" customHeight="1" x14ac:dyDescent="0.15">
      <c r="A33" s="170"/>
      <c r="B33" s="47"/>
      <c r="C33" s="47"/>
      <c r="D33" s="48"/>
      <c r="E33" s="49"/>
      <c r="F33" s="49"/>
      <c r="G33" s="50"/>
      <c r="H33" s="50"/>
      <c r="I33" s="177"/>
      <c r="J33" s="177"/>
      <c r="K33" s="51"/>
      <c r="L33" s="52"/>
      <c r="M33" s="48"/>
      <c r="N33" s="53"/>
      <c r="O33" s="54"/>
      <c r="P33" s="84"/>
      <c r="S33" s="30"/>
      <c r="T33" s="30"/>
      <c r="U33" s="30"/>
      <c r="V33" s="31"/>
      <c r="W33" s="31"/>
      <c r="X33" s="31"/>
    </row>
    <row r="34" spans="1:24" ht="18.75" customHeight="1" thickBot="1" x14ac:dyDescent="0.2">
      <c r="A34" s="171"/>
      <c r="B34" s="75"/>
      <c r="C34" s="75"/>
      <c r="D34" s="76"/>
      <c r="E34" s="77"/>
      <c r="F34" s="77"/>
      <c r="G34" s="78"/>
      <c r="H34" s="78"/>
      <c r="I34" s="178"/>
      <c r="J34" s="178"/>
      <c r="K34" s="79"/>
      <c r="L34" s="80"/>
      <c r="M34" s="76"/>
      <c r="N34" s="81"/>
      <c r="O34" s="82"/>
      <c r="P34" s="86"/>
      <c r="S34" s="30"/>
      <c r="T34" s="30"/>
      <c r="U34" s="30"/>
      <c r="V34" s="31"/>
      <c r="W34" s="31"/>
      <c r="X34" s="31"/>
    </row>
    <row r="35" spans="1:24" ht="18.75" customHeight="1" x14ac:dyDescent="0.15">
      <c r="S35" s="30"/>
      <c r="T35" s="30"/>
      <c r="U35" s="30"/>
      <c r="V35" s="31"/>
      <c r="W35" s="31"/>
      <c r="X35" s="31"/>
    </row>
    <row r="36" spans="1:24" ht="18.75" customHeight="1" x14ac:dyDescent="0.15">
      <c r="S36" s="30"/>
      <c r="T36" s="30"/>
      <c r="U36" s="30"/>
      <c r="V36" s="31"/>
      <c r="W36" s="31"/>
      <c r="X36" s="31"/>
    </row>
    <row r="37" spans="1:24" ht="18.75" customHeight="1" x14ac:dyDescent="0.15">
      <c r="S37" s="30"/>
      <c r="T37" s="30"/>
      <c r="U37" s="30"/>
      <c r="V37" s="31"/>
      <c r="W37" s="31"/>
      <c r="X37" s="31"/>
    </row>
    <row r="38" spans="1:24" ht="18.75" customHeight="1" x14ac:dyDescent="0.15">
      <c r="S38" s="30"/>
      <c r="T38" s="30"/>
      <c r="U38" s="30"/>
      <c r="V38" s="31"/>
      <c r="W38" s="31"/>
      <c r="X38" s="31"/>
    </row>
    <row r="39" spans="1:24" ht="18.75" customHeight="1" x14ac:dyDescent="0.15">
      <c r="S39" s="30"/>
      <c r="T39" s="30"/>
      <c r="U39" s="30"/>
      <c r="V39" s="31"/>
      <c r="W39" s="31"/>
      <c r="X39" s="31"/>
    </row>
    <row r="40" spans="1:24" ht="18.75" customHeight="1" x14ac:dyDescent="0.15">
      <c r="S40" s="30"/>
      <c r="T40" s="30"/>
      <c r="U40" s="30"/>
      <c r="V40" s="31"/>
      <c r="W40" s="31"/>
      <c r="X40" s="31"/>
    </row>
    <row r="41" spans="1:24" ht="18.75" customHeight="1" x14ac:dyDescent="0.15">
      <c r="S41" s="30"/>
      <c r="T41" s="30"/>
      <c r="U41" s="30"/>
      <c r="V41" s="31"/>
      <c r="W41" s="31"/>
      <c r="X41" s="31"/>
    </row>
    <row r="42" spans="1:24" ht="18.75" customHeight="1" x14ac:dyDescent="0.15">
      <c r="S42" s="30"/>
      <c r="T42" s="30"/>
      <c r="U42" s="30"/>
      <c r="V42" s="31"/>
      <c r="W42" s="31"/>
      <c r="X42" s="31"/>
    </row>
    <row r="43" spans="1:24" ht="18.75" customHeight="1" x14ac:dyDescent="0.15">
      <c r="S43" s="30"/>
      <c r="T43" s="30"/>
      <c r="U43" s="30"/>
      <c r="V43" s="31"/>
      <c r="W43" s="31"/>
      <c r="X43" s="31"/>
    </row>
    <row r="44" spans="1:24" ht="18.75" customHeight="1" x14ac:dyDescent="0.15">
      <c r="S44" s="30"/>
      <c r="T44" s="30"/>
      <c r="U44" s="30"/>
      <c r="V44" s="31"/>
      <c r="W44" s="31"/>
      <c r="X44" s="31"/>
    </row>
    <row r="45" spans="1:24" ht="18.75" customHeight="1" x14ac:dyDescent="0.15">
      <c r="S45" s="30"/>
      <c r="T45" s="30"/>
      <c r="U45" s="30"/>
      <c r="V45" s="31"/>
      <c r="W45" s="31"/>
      <c r="X45" s="31"/>
    </row>
    <row r="46" spans="1:24" ht="18.75" customHeight="1" x14ac:dyDescent="0.15">
      <c r="S46" s="30"/>
      <c r="T46" s="30"/>
      <c r="U46" s="30"/>
      <c r="V46" s="31"/>
      <c r="W46" s="31"/>
      <c r="X46" s="31"/>
    </row>
    <row r="47" spans="1:24" ht="18.75" customHeight="1" x14ac:dyDescent="0.15">
      <c r="S47" s="30"/>
      <c r="T47" s="30"/>
      <c r="U47" s="30"/>
      <c r="V47" s="31"/>
      <c r="W47" s="31"/>
      <c r="X47" s="31"/>
    </row>
    <row r="48" spans="1:24" ht="18.75" customHeight="1" x14ac:dyDescent="0.15">
      <c r="S48" s="30"/>
      <c r="T48" s="30"/>
      <c r="U48" s="30"/>
      <c r="V48" s="31"/>
      <c r="W48" s="31"/>
      <c r="X48" s="31"/>
    </row>
    <row r="49" spans="19:24" ht="18.75" customHeight="1" x14ac:dyDescent="0.15">
      <c r="S49" s="30"/>
      <c r="T49" s="30"/>
      <c r="U49" s="30"/>
      <c r="V49" s="31"/>
      <c r="W49" s="31"/>
      <c r="X49" s="31"/>
    </row>
    <row r="50" spans="19:24" ht="18.75" customHeight="1" x14ac:dyDescent="0.15">
      <c r="S50" s="30"/>
      <c r="T50" s="30"/>
      <c r="U50" s="30"/>
      <c r="V50" s="31"/>
      <c r="W50" s="31"/>
      <c r="X50" s="31"/>
    </row>
    <row r="51" spans="19:24" ht="18.75" customHeight="1" x14ac:dyDescent="0.15">
      <c r="S51" s="30"/>
      <c r="T51" s="30"/>
      <c r="U51" s="30"/>
      <c r="V51" s="31"/>
      <c r="W51" s="31"/>
      <c r="X51" s="31"/>
    </row>
    <row r="52" spans="19:24" ht="18.75" customHeight="1" x14ac:dyDescent="0.15">
      <c r="S52" s="30"/>
      <c r="T52" s="30"/>
      <c r="U52" s="30"/>
      <c r="V52" s="31"/>
      <c r="W52" s="31"/>
      <c r="X52" s="31"/>
    </row>
    <row r="53" spans="19:24" ht="18.75" customHeight="1" x14ac:dyDescent="0.15">
      <c r="S53" s="30"/>
      <c r="T53" s="30"/>
      <c r="U53" s="30"/>
      <c r="V53" s="31"/>
      <c r="W53" s="31"/>
      <c r="X53" s="31"/>
    </row>
    <row r="54" spans="19:24" ht="18.75" customHeight="1" x14ac:dyDescent="0.15">
      <c r="S54" s="30"/>
      <c r="T54" s="30"/>
      <c r="U54" s="30"/>
      <c r="V54" s="31"/>
      <c r="W54" s="31"/>
      <c r="X54" s="31"/>
    </row>
    <row r="55" spans="19:24" ht="18.75" customHeight="1" x14ac:dyDescent="0.15">
      <c r="S55" s="30"/>
      <c r="T55" s="30"/>
      <c r="U55" s="30"/>
      <c r="V55" s="31"/>
      <c r="W55" s="31"/>
      <c r="X55" s="31"/>
    </row>
    <row r="56" spans="19:24" ht="18.75" customHeight="1" x14ac:dyDescent="0.15">
      <c r="S56" s="30"/>
      <c r="T56" s="30"/>
      <c r="U56" s="30"/>
      <c r="V56" s="31"/>
      <c r="W56" s="31"/>
      <c r="X56" s="31"/>
    </row>
    <row r="57" spans="19:24" ht="18.75" customHeight="1" x14ac:dyDescent="0.15">
      <c r="S57" s="30"/>
      <c r="T57" s="30"/>
      <c r="U57" s="30"/>
      <c r="V57" s="31"/>
      <c r="W57" s="31"/>
      <c r="X57" s="31"/>
    </row>
    <row r="58" spans="19:24" ht="18.75" customHeight="1" x14ac:dyDescent="0.15">
      <c r="S58" s="30"/>
      <c r="T58" s="30"/>
      <c r="U58" s="30"/>
      <c r="V58" s="31"/>
      <c r="W58" s="31"/>
      <c r="X58" s="31"/>
    </row>
    <row r="59" spans="19:24" ht="18.75" customHeight="1" x14ac:dyDescent="0.15">
      <c r="S59" s="30"/>
      <c r="T59" s="30"/>
      <c r="U59" s="30"/>
      <c r="V59" s="31"/>
      <c r="W59" s="31"/>
      <c r="X59" s="31"/>
    </row>
    <row r="60" spans="19:24" ht="18.75" customHeight="1" x14ac:dyDescent="0.15">
      <c r="S60" s="30"/>
      <c r="T60" s="30"/>
      <c r="U60" s="30"/>
      <c r="V60" s="31"/>
      <c r="W60" s="31"/>
      <c r="X60" s="31"/>
    </row>
    <row r="61" spans="19:24" ht="18.75" customHeight="1" x14ac:dyDescent="0.15">
      <c r="S61" s="30"/>
      <c r="T61" s="30"/>
      <c r="U61" s="30"/>
      <c r="V61" s="31"/>
      <c r="W61" s="31"/>
      <c r="X61" s="31"/>
    </row>
    <row r="62" spans="19:24" ht="18.75" customHeight="1" x14ac:dyDescent="0.15">
      <c r="S62" s="30"/>
      <c r="T62" s="30"/>
      <c r="U62" s="30"/>
      <c r="V62" s="31"/>
      <c r="W62" s="31"/>
      <c r="X62" s="31"/>
    </row>
    <row r="63" spans="19:24" ht="18.75" customHeight="1" x14ac:dyDescent="0.15">
      <c r="S63" s="30"/>
      <c r="T63" s="30"/>
      <c r="U63" s="30"/>
      <c r="V63" s="31"/>
      <c r="W63" s="31"/>
      <c r="X63" s="31"/>
    </row>
    <row r="64" spans="19:24" ht="18.75" customHeight="1" x14ac:dyDescent="0.15">
      <c r="S64" s="30"/>
      <c r="T64" s="30"/>
      <c r="U64" s="30"/>
      <c r="V64" s="31"/>
      <c r="W64" s="31"/>
      <c r="X64" s="31"/>
    </row>
    <row r="65" spans="19:24" ht="18.75" customHeight="1" x14ac:dyDescent="0.15">
      <c r="S65" s="30"/>
      <c r="T65" s="30"/>
      <c r="U65" s="30"/>
      <c r="V65" s="31"/>
      <c r="W65" s="31"/>
      <c r="X65" s="31"/>
    </row>
    <row r="66" spans="19:24" ht="18.75" customHeight="1" x14ac:dyDescent="0.15">
      <c r="S66" s="30"/>
      <c r="T66" s="30"/>
      <c r="U66" s="30"/>
      <c r="V66" s="31"/>
      <c r="W66" s="31"/>
      <c r="X66" s="31"/>
    </row>
    <row r="67" spans="19:24" ht="18.75" customHeight="1" x14ac:dyDescent="0.15">
      <c r="S67" s="30"/>
      <c r="T67" s="30"/>
      <c r="U67" s="30"/>
      <c r="V67" s="31"/>
      <c r="W67" s="31"/>
      <c r="X67" s="31"/>
    </row>
    <row r="68" spans="19:24" ht="18.75" customHeight="1" x14ac:dyDescent="0.15">
      <c r="S68" s="30"/>
      <c r="T68" s="30"/>
      <c r="U68" s="30"/>
      <c r="V68" s="31"/>
      <c r="W68" s="31"/>
      <c r="X68" s="31"/>
    </row>
    <row r="69" spans="19:24" ht="18.75" customHeight="1" x14ac:dyDescent="0.15">
      <c r="S69" s="30"/>
      <c r="T69" s="30"/>
      <c r="U69" s="30"/>
      <c r="V69" s="31"/>
      <c r="W69" s="31"/>
      <c r="X69" s="31"/>
    </row>
    <row r="70" spans="19:24" ht="18.75" customHeight="1" x14ac:dyDescent="0.15">
      <c r="S70" s="30"/>
      <c r="T70" s="30"/>
      <c r="U70" s="30"/>
      <c r="V70" s="31"/>
      <c r="W70" s="31"/>
      <c r="X70" s="31"/>
    </row>
    <row r="71" spans="19:24" ht="18.75" customHeight="1" x14ac:dyDescent="0.15">
      <c r="S71" s="30"/>
      <c r="T71" s="30"/>
      <c r="U71" s="30"/>
      <c r="V71" s="31"/>
      <c r="W71" s="31"/>
      <c r="X71" s="31"/>
    </row>
    <row r="72" spans="19:24" ht="18.75" customHeight="1" x14ac:dyDescent="0.15">
      <c r="S72" s="30"/>
      <c r="T72" s="30"/>
      <c r="U72" s="30"/>
      <c r="V72" s="31"/>
      <c r="W72" s="31"/>
      <c r="X72" s="31"/>
    </row>
    <row r="73" spans="19:24" ht="18.75" customHeight="1" x14ac:dyDescent="0.15">
      <c r="S73" s="30"/>
      <c r="T73" s="30"/>
      <c r="U73" s="30"/>
      <c r="V73" s="31"/>
      <c r="W73" s="31"/>
      <c r="X73" s="31"/>
    </row>
    <row r="74" spans="19:24" ht="18.75" customHeight="1" x14ac:dyDescent="0.15">
      <c r="S74" s="30"/>
      <c r="T74" s="30"/>
      <c r="U74" s="30"/>
      <c r="V74" s="31"/>
      <c r="W74" s="31"/>
      <c r="X74" s="31"/>
    </row>
    <row r="75" spans="19:24" ht="18.75" customHeight="1" x14ac:dyDescent="0.15">
      <c r="S75" s="30"/>
      <c r="T75" s="30"/>
      <c r="U75" s="30"/>
      <c r="V75" s="31"/>
      <c r="W75" s="31"/>
      <c r="X75" s="31"/>
    </row>
    <row r="76" spans="19:24" ht="18.75" customHeight="1" x14ac:dyDescent="0.15">
      <c r="S76" s="30"/>
      <c r="T76" s="30"/>
      <c r="U76" s="30"/>
      <c r="V76" s="31"/>
      <c r="W76" s="31"/>
      <c r="X76" s="31"/>
    </row>
    <row r="77" spans="19:24" ht="18.75" customHeight="1" x14ac:dyDescent="0.15">
      <c r="S77" s="30"/>
      <c r="T77" s="30"/>
      <c r="U77" s="30"/>
      <c r="V77" s="31"/>
      <c r="W77" s="31"/>
      <c r="X77" s="31"/>
    </row>
    <row r="78" spans="19:24" ht="18.75" customHeight="1" x14ac:dyDescent="0.15">
      <c r="S78" s="30"/>
      <c r="T78" s="30"/>
      <c r="U78" s="30"/>
      <c r="V78" s="31"/>
      <c r="W78" s="31"/>
      <c r="X78" s="31"/>
    </row>
    <row r="79" spans="19:24" ht="18.75" customHeight="1" x14ac:dyDescent="0.15">
      <c r="S79" s="30"/>
      <c r="T79" s="30"/>
      <c r="U79" s="30"/>
      <c r="V79" s="31"/>
      <c r="W79" s="31"/>
      <c r="X79" s="31"/>
    </row>
    <row r="80" spans="19:24" ht="18.75" customHeight="1" x14ac:dyDescent="0.15">
      <c r="S80" s="30"/>
      <c r="T80" s="30"/>
      <c r="U80" s="30"/>
      <c r="V80" s="31"/>
      <c r="W80" s="31"/>
      <c r="X80" s="31"/>
    </row>
    <row r="81" spans="19:24" ht="18.75" customHeight="1" x14ac:dyDescent="0.15">
      <c r="S81" s="30"/>
      <c r="T81" s="30"/>
      <c r="U81" s="30"/>
      <c r="V81" s="31"/>
      <c r="W81" s="31"/>
      <c r="X81" s="31"/>
    </row>
    <row r="82" spans="19:24" ht="18.75" customHeight="1" x14ac:dyDescent="0.15">
      <c r="S82" s="30"/>
      <c r="T82" s="30"/>
      <c r="U82" s="30"/>
      <c r="V82" s="31"/>
      <c r="W82" s="31"/>
      <c r="X82" s="31"/>
    </row>
    <row r="83" spans="19:24" ht="18.75" customHeight="1" x14ac:dyDescent="0.15">
      <c r="S83" s="30"/>
      <c r="T83" s="30"/>
      <c r="U83" s="30"/>
      <c r="V83" s="31"/>
      <c r="W83" s="31"/>
      <c r="X83" s="31"/>
    </row>
    <row r="84" spans="19:24" ht="18.75" customHeight="1" x14ac:dyDescent="0.15">
      <c r="S84" s="30"/>
      <c r="T84" s="30"/>
      <c r="U84" s="30"/>
      <c r="V84" s="31"/>
      <c r="W84" s="31"/>
      <c r="X84" s="31"/>
    </row>
    <row r="85" spans="19:24" ht="18.75" customHeight="1" x14ac:dyDescent="0.15">
      <c r="S85" s="30"/>
      <c r="T85" s="30"/>
      <c r="U85" s="30"/>
      <c r="V85" s="31"/>
      <c r="W85" s="31"/>
      <c r="X85" s="31"/>
    </row>
    <row r="86" spans="19:24" ht="18.75" customHeight="1" x14ac:dyDescent="0.15">
      <c r="S86" s="30"/>
      <c r="T86" s="30"/>
      <c r="U86" s="30"/>
      <c r="V86" s="31"/>
      <c r="W86" s="31"/>
      <c r="X86" s="31"/>
    </row>
    <row r="87" spans="19:24" ht="18.75" customHeight="1" x14ac:dyDescent="0.15">
      <c r="S87" s="30"/>
      <c r="T87" s="30"/>
      <c r="U87" s="30"/>
      <c r="V87" s="31"/>
      <c r="W87" s="31"/>
      <c r="X87" s="31"/>
    </row>
    <row r="88" spans="19:24" ht="18.75" customHeight="1" x14ac:dyDescent="0.15">
      <c r="S88" s="30"/>
      <c r="T88" s="30"/>
      <c r="U88" s="30"/>
      <c r="V88" s="31"/>
      <c r="W88" s="31"/>
      <c r="X88" s="31"/>
    </row>
    <row r="89" spans="19:24" ht="18.75" customHeight="1" x14ac:dyDescent="0.15">
      <c r="S89" s="30"/>
      <c r="T89" s="30"/>
      <c r="U89" s="30"/>
      <c r="V89" s="31"/>
      <c r="W89" s="31"/>
      <c r="X89" s="31"/>
    </row>
    <row r="90" spans="19:24" ht="18.75" customHeight="1" x14ac:dyDescent="0.15">
      <c r="S90" s="30"/>
      <c r="T90" s="30"/>
      <c r="U90" s="30"/>
      <c r="V90" s="31"/>
      <c r="W90" s="31"/>
      <c r="X90" s="31"/>
    </row>
    <row r="91" spans="19:24" ht="18.75" customHeight="1" x14ac:dyDescent="0.15">
      <c r="S91" s="30"/>
      <c r="T91" s="30"/>
      <c r="U91" s="30"/>
      <c r="V91" s="31"/>
      <c r="W91" s="31"/>
      <c r="X91" s="31"/>
    </row>
    <row r="92" spans="19:24" ht="18.75" customHeight="1" x14ac:dyDescent="0.15">
      <c r="S92" s="30"/>
      <c r="T92" s="30"/>
      <c r="U92" s="30"/>
      <c r="V92" s="31"/>
      <c r="W92" s="31"/>
      <c r="X92" s="31"/>
    </row>
    <row r="93" spans="19:24" ht="18.75" customHeight="1" x14ac:dyDescent="0.15">
      <c r="S93" s="30"/>
      <c r="T93" s="30"/>
      <c r="U93" s="30"/>
      <c r="V93" s="31"/>
      <c r="W93" s="31"/>
      <c r="X93" s="31"/>
    </row>
    <row r="94" spans="19:24" ht="18.75" customHeight="1" x14ac:dyDescent="0.15">
      <c r="S94" s="30"/>
      <c r="T94" s="30"/>
      <c r="U94" s="30"/>
      <c r="V94" s="31"/>
      <c r="W94" s="31"/>
      <c r="X94" s="31"/>
    </row>
    <row r="95" spans="19:24" ht="18.75" customHeight="1" x14ac:dyDescent="0.15">
      <c r="S95" s="30"/>
      <c r="T95" s="30"/>
      <c r="U95" s="30"/>
      <c r="V95" s="31"/>
      <c r="W95" s="31"/>
      <c r="X95" s="31"/>
    </row>
    <row r="96" spans="19:24" ht="18.75" customHeight="1" x14ac:dyDescent="0.15">
      <c r="S96" s="30"/>
      <c r="T96" s="30"/>
      <c r="U96" s="30"/>
      <c r="V96" s="31"/>
      <c r="W96" s="31"/>
      <c r="X96" s="31"/>
    </row>
    <row r="97" spans="19:24" ht="18.75" customHeight="1" x14ac:dyDescent="0.15">
      <c r="S97" s="30"/>
      <c r="T97" s="30"/>
      <c r="U97" s="30"/>
      <c r="V97" s="31"/>
      <c r="W97" s="31"/>
      <c r="X97" s="31"/>
    </row>
    <row r="98" spans="19:24" ht="18.75" customHeight="1" x14ac:dyDescent="0.15">
      <c r="S98" s="30"/>
      <c r="T98" s="30"/>
      <c r="U98" s="30"/>
      <c r="V98" s="31"/>
      <c r="W98" s="31"/>
      <c r="X98" s="31"/>
    </row>
    <row r="99" spans="19:24" ht="18.75" customHeight="1" x14ac:dyDescent="0.15">
      <c r="S99" s="30"/>
      <c r="T99" s="30"/>
      <c r="U99" s="30"/>
      <c r="V99" s="31"/>
      <c r="W99" s="31"/>
      <c r="X99" s="31"/>
    </row>
    <row r="100" spans="19:24" ht="18.75" customHeight="1" x14ac:dyDescent="0.15">
      <c r="S100" s="30"/>
      <c r="T100" s="30"/>
      <c r="U100" s="30"/>
      <c r="V100" s="31"/>
      <c r="W100" s="31"/>
      <c r="X100" s="31"/>
    </row>
    <row r="101" spans="19:24" ht="18.75" customHeight="1" x14ac:dyDescent="0.15">
      <c r="S101" s="30"/>
      <c r="T101" s="30"/>
      <c r="U101" s="30"/>
      <c r="V101" s="31"/>
      <c r="W101" s="31"/>
      <c r="X101" s="31"/>
    </row>
    <row r="102" spans="19:24" ht="18.75" customHeight="1" x14ac:dyDescent="0.15">
      <c r="S102" s="30"/>
      <c r="T102" s="30"/>
      <c r="U102" s="30"/>
      <c r="V102" s="31"/>
      <c r="W102" s="31"/>
      <c r="X102" s="31"/>
    </row>
    <row r="103" spans="19:24" ht="18.75" customHeight="1" x14ac:dyDescent="0.15">
      <c r="S103" s="30"/>
      <c r="T103" s="30"/>
      <c r="U103" s="30"/>
      <c r="V103" s="31"/>
      <c r="W103" s="31"/>
      <c r="X103" s="31"/>
    </row>
    <row r="104" spans="19:24" ht="18.75" customHeight="1" x14ac:dyDescent="0.15">
      <c r="S104" s="30"/>
      <c r="T104" s="30"/>
      <c r="U104" s="30"/>
      <c r="V104" s="31"/>
      <c r="W104" s="31"/>
      <c r="X104" s="31"/>
    </row>
    <row r="105" spans="19:24" ht="18.75" customHeight="1" x14ac:dyDescent="0.15">
      <c r="S105" s="30"/>
      <c r="T105" s="30"/>
      <c r="U105" s="30"/>
      <c r="V105" s="31"/>
      <c r="W105" s="31"/>
      <c r="X105" s="31"/>
    </row>
    <row r="106" spans="19:24" ht="18.75" customHeight="1" x14ac:dyDescent="0.15">
      <c r="S106" s="30"/>
      <c r="T106" s="30"/>
      <c r="U106" s="30"/>
      <c r="V106" s="31"/>
      <c r="W106" s="31"/>
      <c r="X106" s="31"/>
    </row>
    <row r="107" spans="19:24" ht="18.75" customHeight="1" x14ac:dyDescent="0.15">
      <c r="S107" s="30"/>
      <c r="T107" s="30"/>
      <c r="U107" s="30"/>
      <c r="V107" s="31"/>
      <c r="W107" s="31"/>
      <c r="X107" s="31"/>
    </row>
    <row r="108" spans="19:24" ht="18.75" customHeight="1" x14ac:dyDescent="0.15">
      <c r="S108" s="30"/>
      <c r="T108" s="30"/>
      <c r="U108" s="30"/>
      <c r="V108" s="31"/>
      <c r="W108" s="31"/>
      <c r="X108" s="31"/>
    </row>
  </sheetData>
  <mergeCells count="17">
    <mergeCell ref="A1:B1"/>
    <mergeCell ref="C1:K1"/>
    <mergeCell ref="K2:M2"/>
    <mergeCell ref="R5:V5"/>
    <mergeCell ref="O6:P6"/>
    <mergeCell ref="R6:T7"/>
    <mergeCell ref="A7:E7"/>
    <mergeCell ref="O7:P7"/>
    <mergeCell ref="B5:C5"/>
    <mergeCell ref="A9:A34"/>
    <mergeCell ref="R9:R32"/>
    <mergeCell ref="I32:J34"/>
    <mergeCell ref="I8:J8"/>
    <mergeCell ref="K8:L8"/>
    <mergeCell ref="I9:J19"/>
    <mergeCell ref="I20:J26"/>
    <mergeCell ref="I27:J31"/>
  </mergeCells>
  <phoneticPr fontId="3"/>
  <printOptions horizontalCentered="1" verticalCentered="1"/>
  <pageMargins left="0.39370078740157483" right="0.39370078740157483" top="0.39370078740157483" bottom="0.39370078740157483" header="0" footer="0"/>
  <pageSetup paperSize="12"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52"/>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103</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5"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47" t="s">
        <v>236</v>
      </c>
      <c r="T10" s="147" t="s">
        <v>88</v>
      </c>
      <c r="U10" s="147"/>
      <c r="V10" s="148">
        <v>20</v>
      </c>
      <c r="W10" s="148">
        <v>15</v>
      </c>
      <c r="X10" s="149">
        <v>15</v>
      </c>
    </row>
    <row r="11" spans="1:24" ht="18.75" customHeight="1" x14ac:dyDescent="0.15">
      <c r="A11" s="170"/>
      <c r="B11" s="56"/>
      <c r="C11" s="56"/>
      <c r="D11" s="57"/>
      <c r="E11" s="58"/>
      <c r="F11" s="58"/>
      <c r="G11" s="59"/>
      <c r="H11" s="59"/>
      <c r="I11" s="185"/>
      <c r="J11" s="185"/>
      <c r="K11" s="60"/>
      <c r="L11" s="61"/>
      <c r="M11" s="57"/>
      <c r="N11" s="62"/>
      <c r="O11" s="63"/>
      <c r="P11" s="85"/>
      <c r="R11" s="204"/>
      <c r="S11" s="136"/>
      <c r="T11" s="161" t="s">
        <v>66</v>
      </c>
      <c r="U11" s="124"/>
      <c r="V11" s="125">
        <v>10</v>
      </c>
      <c r="W11" s="125">
        <v>10</v>
      </c>
      <c r="X11" s="126">
        <v>10</v>
      </c>
    </row>
    <row r="12" spans="1:24" ht="18.75" customHeight="1" x14ac:dyDescent="0.15">
      <c r="A12" s="170"/>
      <c r="B12" s="47" t="s">
        <v>104</v>
      </c>
      <c r="C12" s="47" t="s">
        <v>88</v>
      </c>
      <c r="D12" s="48">
        <v>20</v>
      </c>
      <c r="E12" s="49" t="s">
        <v>47</v>
      </c>
      <c r="F12" s="49">
        <f>ROUNDUP(D12*0.75,2)</f>
        <v>15</v>
      </c>
      <c r="G12" s="50">
        <f>ROUNDUP((K4*D12)+(K5*D12*0.75)+(K6*(D12*2)),0)</f>
        <v>0</v>
      </c>
      <c r="H12" s="50">
        <f>G12+(G12*6/100)</f>
        <v>0</v>
      </c>
      <c r="I12" s="175" t="s">
        <v>284</v>
      </c>
      <c r="J12" s="176"/>
      <c r="K12" s="51" t="s">
        <v>43</v>
      </c>
      <c r="L12" s="52">
        <f>ROUNDUP((K4*M12)+(K5*M12*0.75)+(K6*(M12*2)),2)</f>
        <v>0</v>
      </c>
      <c r="M12" s="48">
        <v>2</v>
      </c>
      <c r="N12" s="53">
        <f t="shared" ref="N12:N20" si="0">ROUNDUP(M12*0.75,2)</f>
        <v>1.5</v>
      </c>
      <c r="O12" s="54"/>
      <c r="P12" s="84"/>
      <c r="R12" s="204"/>
      <c r="S12" s="136"/>
      <c r="T12" s="161" t="s">
        <v>39</v>
      </c>
      <c r="U12" s="124"/>
      <c r="V12" s="127" t="s">
        <v>229</v>
      </c>
      <c r="W12" s="127" t="s">
        <v>230</v>
      </c>
      <c r="X12" s="126"/>
    </row>
    <row r="13" spans="1:24" ht="18.75" customHeight="1" x14ac:dyDescent="0.15">
      <c r="A13" s="170"/>
      <c r="B13" s="47"/>
      <c r="C13" s="47" t="s">
        <v>105</v>
      </c>
      <c r="D13" s="48">
        <v>0.5</v>
      </c>
      <c r="E13" s="49" t="s">
        <v>47</v>
      </c>
      <c r="F13" s="49">
        <f>ROUNDUP(D13*0.75,2)</f>
        <v>0.38</v>
      </c>
      <c r="G13" s="50">
        <f>ROUNDUP((K4*D13)+(K5*D13*0.75)+(K6*(D13*2)),0)</f>
        <v>0</v>
      </c>
      <c r="H13" s="50">
        <f>G13</f>
        <v>0</v>
      </c>
      <c r="I13" s="177"/>
      <c r="J13" s="177"/>
      <c r="K13" s="51" t="s">
        <v>52</v>
      </c>
      <c r="L13" s="52">
        <f>ROUNDUP((K4*M13)+(K5*M13*0.75)+(K6*(M13*2)),2)</f>
        <v>0</v>
      </c>
      <c r="M13" s="48">
        <v>1</v>
      </c>
      <c r="N13" s="53">
        <f t="shared" si="0"/>
        <v>0.75</v>
      </c>
      <c r="O13" s="54" t="s">
        <v>46</v>
      </c>
      <c r="P13" s="84"/>
      <c r="R13" s="204"/>
      <c r="S13" s="136"/>
      <c r="T13" s="161"/>
      <c r="U13" s="124" t="s">
        <v>231</v>
      </c>
      <c r="V13" s="125" t="s">
        <v>58</v>
      </c>
      <c r="W13" s="125" t="s">
        <v>58</v>
      </c>
      <c r="X13" s="126"/>
    </row>
    <row r="14" spans="1:24" ht="18.75" customHeight="1" x14ac:dyDescent="0.15">
      <c r="A14" s="170"/>
      <c r="B14" s="47"/>
      <c r="C14" s="47" t="s">
        <v>39</v>
      </c>
      <c r="D14" s="48">
        <v>1</v>
      </c>
      <c r="E14" s="49" t="s">
        <v>51</v>
      </c>
      <c r="F14" s="49">
        <f>ROUNDUP(D14*0.75,2)</f>
        <v>0.75</v>
      </c>
      <c r="G14" s="50">
        <f>ROUNDUP((K4*D14)+(K5*D14*0.75)+(K6*(D14*2)),0)</f>
        <v>0</v>
      </c>
      <c r="H14" s="50">
        <f>G14</f>
        <v>0</v>
      </c>
      <c r="I14" s="177"/>
      <c r="J14" s="177"/>
      <c r="K14" s="51" t="s">
        <v>53</v>
      </c>
      <c r="L14" s="52">
        <f>ROUNDUP((K4*M14)+(K5*M14*0.75)+(K6*(M14*2)),2)</f>
        <v>0</v>
      </c>
      <c r="M14" s="48">
        <v>0.1</v>
      </c>
      <c r="N14" s="53">
        <f t="shared" si="0"/>
        <v>0.08</v>
      </c>
      <c r="O14" s="54" t="s">
        <v>50</v>
      </c>
      <c r="P14" s="84"/>
      <c r="R14" s="204"/>
      <c r="S14" s="136"/>
      <c r="T14" s="129"/>
      <c r="U14" s="124" t="s">
        <v>232</v>
      </c>
      <c r="V14" s="125" t="s">
        <v>42</v>
      </c>
      <c r="W14" s="125" t="s">
        <v>42</v>
      </c>
      <c r="X14" s="126"/>
    </row>
    <row r="15" spans="1:24" ht="18.75" customHeight="1" x14ac:dyDescent="0.15">
      <c r="A15" s="170"/>
      <c r="B15" s="47"/>
      <c r="C15" s="47" t="s">
        <v>66</v>
      </c>
      <c r="D15" s="48">
        <v>10</v>
      </c>
      <c r="E15" s="49" t="s">
        <v>47</v>
      </c>
      <c r="F15" s="49">
        <f>ROUNDUP(D15*0.75,2)</f>
        <v>7.5</v>
      </c>
      <c r="G15" s="50">
        <f>ROUNDUP((K4*D15)+(K5*D15*0.75)+(K6*(D15*2)),0)</f>
        <v>0</v>
      </c>
      <c r="H15" s="50">
        <f>G15+(G15*3/100)</f>
        <v>0</v>
      </c>
      <c r="I15" s="177"/>
      <c r="J15" s="177"/>
      <c r="K15" s="51" t="s">
        <v>71</v>
      </c>
      <c r="L15" s="52">
        <f>ROUNDUP((K4*M15)+(K5*M15*0.75)+(K6*(M15*2)),2)</f>
        <v>0</v>
      </c>
      <c r="M15" s="48">
        <v>0.5</v>
      </c>
      <c r="N15" s="53">
        <f t="shared" si="0"/>
        <v>0.38</v>
      </c>
      <c r="O15" s="54"/>
      <c r="P15" s="84" t="s">
        <v>60</v>
      </c>
      <c r="R15" s="204"/>
      <c r="S15" s="136"/>
      <c r="T15" s="129"/>
      <c r="U15" s="124" t="s">
        <v>233</v>
      </c>
      <c r="V15" s="125" t="s">
        <v>42</v>
      </c>
      <c r="W15" s="125" t="s">
        <v>42</v>
      </c>
      <c r="X15" s="126"/>
    </row>
    <row r="16" spans="1:24" ht="18.75" customHeight="1" x14ac:dyDescent="0.15">
      <c r="A16" s="170"/>
      <c r="B16" s="47"/>
      <c r="C16" s="47"/>
      <c r="D16" s="48"/>
      <c r="E16" s="49"/>
      <c r="F16" s="49"/>
      <c r="G16" s="50"/>
      <c r="H16" s="50"/>
      <c r="I16" s="177"/>
      <c r="J16" s="177"/>
      <c r="K16" s="51" t="s">
        <v>86</v>
      </c>
      <c r="L16" s="52">
        <f>ROUNDUP((K4*M16)+(K5*M16*0.75)+(K6*(M16*2)),2)</f>
        <v>0</v>
      </c>
      <c r="M16" s="48">
        <v>0.3</v>
      </c>
      <c r="N16" s="53">
        <f t="shared" si="0"/>
        <v>0.23</v>
      </c>
      <c r="O16" s="54"/>
      <c r="P16" s="84"/>
      <c r="R16" s="204"/>
      <c r="S16" s="136"/>
      <c r="T16" s="129"/>
      <c r="U16" s="134"/>
      <c r="V16" s="135"/>
      <c r="W16" s="135"/>
      <c r="X16" s="128"/>
    </row>
    <row r="17" spans="1:24" ht="18.75" customHeight="1" x14ac:dyDescent="0.15">
      <c r="A17" s="170"/>
      <c r="B17" s="47"/>
      <c r="C17" s="47"/>
      <c r="D17" s="48"/>
      <c r="E17" s="49"/>
      <c r="F17" s="49"/>
      <c r="G17" s="50"/>
      <c r="H17" s="50"/>
      <c r="I17" s="177"/>
      <c r="J17" s="177"/>
      <c r="K17" s="51" t="s">
        <v>70</v>
      </c>
      <c r="L17" s="52">
        <f>ROUNDUP((K4*M17)+(K5*M17*0.75)+(K6*(M17*2)),2)</f>
        <v>0</v>
      </c>
      <c r="M17" s="48">
        <v>5</v>
      </c>
      <c r="N17" s="53">
        <f t="shared" si="0"/>
        <v>3.75</v>
      </c>
      <c r="O17" s="54"/>
      <c r="P17" s="84"/>
      <c r="R17" s="204"/>
      <c r="S17" s="136"/>
      <c r="T17" s="129"/>
      <c r="U17" s="134"/>
      <c r="V17" s="135"/>
      <c r="W17" s="135"/>
      <c r="X17" s="128"/>
    </row>
    <row r="18" spans="1:24" ht="18.75" customHeight="1" x14ac:dyDescent="0.15">
      <c r="A18" s="170"/>
      <c r="B18" s="47"/>
      <c r="C18" s="47"/>
      <c r="D18" s="48"/>
      <c r="E18" s="49"/>
      <c r="F18" s="49"/>
      <c r="G18" s="50"/>
      <c r="H18" s="50"/>
      <c r="I18" s="177"/>
      <c r="J18" s="177"/>
      <c r="K18" s="51" t="s">
        <v>43</v>
      </c>
      <c r="L18" s="52">
        <f>ROUNDUP((K4*M18)+(K5*M18*0.75)+(K6*(M18*2)),2)</f>
        <v>0</v>
      </c>
      <c r="M18" s="48">
        <v>1</v>
      </c>
      <c r="N18" s="53">
        <f t="shared" si="0"/>
        <v>0.75</v>
      </c>
      <c r="O18" s="54"/>
      <c r="P18" s="84"/>
      <c r="R18" s="204"/>
      <c r="S18" s="131" t="s">
        <v>237</v>
      </c>
      <c r="T18" s="103" t="s">
        <v>87</v>
      </c>
      <c r="U18" s="131"/>
      <c r="V18" s="132">
        <v>10</v>
      </c>
      <c r="W18" s="132">
        <v>5</v>
      </c>
      <c r="X18" s="133"/>
    </row>
    <row r="19" spans="1:24" ht="18.75" customHeight="1" x14ac:dyDescent="0.15">
      <c r="A19" s="170"/>
      <c r="B19" s="47"/>
      <c r="C19" s="47"/>
      <c r="D19" s="48"/>
      <c r="E19" s="49"/>
      <c r="F19" s="49"/>
      <c r="G19" s="50"/>
      <c r="H19" s="50"/>
      <c r="I19" s="177"/>
      <c r="J19" s="177"/>
      <c r="K19" s="51" t="s">
        <v>52</v>
      </c>
      <c r="L19" s="52">
        <f>ROUNDUP((K4*M19)+(K5*M19*0.75)+(K6*(M19*2)),2)</f>
        <v>0</v>
      </c>
      <c r="M19" s="48">
        <v>0.5</v>
      </c>
      <c r="N19" s="53">
        <f t="shared" si="0"/>
        <v>0.38</v>
      </c>
      <c r="O19" s="54"/>
      <c r="P19" s="84"/>
      <c r="R19" s="204"/>
      <c r="S19" s="161"/>
      <c r="T19" s="124" t="s">
        <v>108</v>
      </c>
      <c r="U19" s="124"/>
      <c r="V19" s="125">
        <v>30</v>
      </c>
      <c r="W19" s="125">
        <v>25</v>
      </c>
      <c r="X19" s="126">
        <v>20</v>
      </c>
    </row>
    <row r="20" spans="1:24" ht="18.75" customHeight="1" x14ac:dyDescent="0.15">
      <c r="A20" s="170"/>
      <c r="B20" s="47"/>
      <c r="C20" s="47"/>
      <c r="D20" s="48"/>
      <c r="E20" s="49"/>
      <c r="F20" s="49"/>
      <c r="G20" s="50"/>
      <c r="H20" s="50"/>
      <c r="I20" s="177"/>
      <c r="J20" s="177"/>
      <c r="K20" s="51" t="s">
        <v>57</v>
      </c>
      <c r="L20" s="52">
        <f>ROUNDUP((K4*M20)+(K5*M20*0.75)+(K6*(M20*2)),2)</f>
        <v>0</v>
      </c>
      <c r="M20" s="48">
        <v>10</v>
      </c>
      <c r="N20" s="53">
        <f t="shared" si="0"/>
        <v>7.5</v>
      </c>
      <c r="O20" s="54"/>
      <c r="P20" s="84"/>
      <c r="R20" s="204"/>
      <c r="S20" s="161"/>
      <c r="T20" s="124"/>
      <c r="U20" s="124" t="s">
        <v>231</v>
      </c>
      <c r="V20" s="125" t="s">
        <v>58</v>
      </c>
      <c r="W20" s="125" t="s">
        <v>58</v>
      </c>
      <c r="X20" s="126"/>
    </row>
    <row r="21" spans="1:24" ht="18.75" customHeight="1" x14ac:dyDescent="0.15">
      <c r="A21" s="170"/>
      <c r="B21" s="47"/>
      <c r="C21" s="47"/>
      <c r="D21" s="48"/>
      <c r="E21" s="49"/>
      <c r="F21" s="49"/>
      <c r="G21" s="50"/>
      <c r="H21" s="50"/>
      <c r="I21" s="177"/>
      <c r="J21" s="177"/>
      <c r="K21" s="51"/>
      <c r="L21" s="52"/>
      <c r="M21" s="48"/>
      <c r="N21" s="53"/>
      <c r="O21" s="54"/>
      <c r="P21" s="84"/>
      <c r="R21" s="204"/>
      <c r="S21" s="136"/>
      <c r="T21" s="129"/>
      <c r="U21" s="124" t="s">
        <v>232</v>
      </c>
      <c r="V21" s="125" t="s">
        <v>42</v>
      </c>
      <c r="W21" s="125" t="s">
        <v>42</v>
      </c>
      <c r="X21" s="126"/>
    </row>
    <row r="22" spans="1:24" ht="18.75" customHeight="1" x14ac:dyDescent="0.15">
      <c r="A22" s="170"/>
      <c r="B22" s="56"/>
      <c r="C22" s="56"/>
      <c r="D22" s="57"/>
      <c r="E22" s="58"/>
      <c r="F22" s="58"/>
      <c r="G22" s="59"/>
      <c r="H22" s="59"/>
      <c r="I22" s="185"/>
      <c r="J22" s="185"/>
      <c r="K22" s="60"/>
      <c r="L22" s="61"/>
      <c r="M22" s="57"/>
      <c r="N22" s="62"/>
      <c r="O22" s="63"/>
      <c r="P22" s="85"/>
      <c r="R22" s="204"/>
      <c r="S22" s="136"/>
      <c r="T22" s="129"/>
      <c r="U22" s="124" t="s">
        <v>233</v>
      </c>
      <c r="V22" s="125" t="s">
        <v>42</v>
      </c>
      <c r="W22" s="125" t="s">
        <v>42</v>
      </c>
      <c r="X22" s="126"/>
    </row>
    <row r="23" spans="1:24" ht="18.75" customHeight="1" x14ac:dyDescent="0.15">
      <c r="A23" s="170"/>
      <c r="B23" s="47" t="s">
        <v>106</v>
      </c>
      <c r="C23" s="47" t="s">
        <v>87</v>
      </c>
      <c r="D23" s="48">
        <v>20</v>
      </c>
      <c r="E23" s="49" t="s">
        <v>47</v>
      </c>
      <c r="F23" s="49">
        <f>ROUNDUP(D23*0.75,2)</f>
        <v>15</v>
      </c>
      <c r="G23" s="50">
        <f>ROUNDUP((K4*D23)+(K5*D23*0.75)+(K6*(D23*2)),0)</f>
        <v>0</v>
      </c>
      <c r="H23" s="50">
        <f>G23</f>
        <v>0</v>
      </c>
      <c r="I23" s="175" t="s">
        <v>107</v>
      </c>
      <c r="J23" s="176"/>
      <c r="K23" s="51" t="s">
        <v>43</v>
      </c>
      <c r="L23" s="52">
        <f>ROUNDUP((K4*M23)+(K5*M23*0.75)+(K6*(M23*2)),2)</f>
        <v>0</v>
      </c>
      <c r="M23" s="48">
        <v>1</v>
      </c>
      <c r="N23" s="53">
        <f>ROUNDUP(M23*0.75,2)</f>
        <v>0.75</v>
      </c>
      <c r="O23" s="54"/>
      <c r="P23" s="84"/>
      <c r="R23" s="204"/>
      <c r="S23" s="136"/>
      <c r="T23" s="129"/>
      <c r="U23" s="138"/>
      <c r="V23" s="139"/>
      <c r="W23" s="139"/>
      <c r="X23" s="140"/>
    </row>
    <row r="24" spans="1:24" ht="18.75" customHeight="1" x14ac:dyDescent="0.15">
      <c r="A24" s="170"/>
      <c r="B24" s="47"/>
      <c r="C24" s="47" t="s">
        <v>108</v>
      </c>
      <c r="D24" s="48">
        <v>30</v>
      </c>
      <c r="E24" s="49" t="s">
        <v>47</v>
      </c>
      <c r="F24" s="49">
        <f>ROUNDUP(D24*0.75,2)</f>
        <v>22.5</v>
      </c>
      <c r="G24" s="50">
        <f>ROUNDUP((K4*D24)+(K5*D24*0.75)+(K6*(D24*2)),0)</f>
        <v>0</v>
      </c>
      <c r="H24" s="50">
        <f>G24+(G24*10/100)</f>
        <v>0</v>
      </c>
      <c r="I24" s="177"/>
      <c r="J24" s="177"/>
      <c r="K24" s="51" t="s">
        <v>70</v>
      </c>
      <c r="L24" s="52">
        <f>ROUNDUP((K4*M24)+(K5*M24*0.75)+(K6*(M24*2)),2)</f>
        <v>0</v>
      </c>
      <c r="M24" s="48">
        <v>30</v>
      </c>
      <c r="N24" s="53">
        <f>ROUNDUP(M24*0.75,2)</f>
        <v>22.5</v>
      </c>
      <c r="O24" s="54"/>
      <c r="P24" s="84"/>
      <c r="R24" s="204"/>
      <c r="S24" s="147" t="s">
        <v>92</v>
      </c>
      <c r="T24" s="147" t="s">
        <v>261</v>
      </c>
      <c r="U24" s="147"/>
      <c r="V24" s="148">
        <v>20</v>
      </c>
      <c r="W24" s="148">
        <v>15</v>
      </c>
      <c r="X24" s="149">
        <v>10</v>
      </c>
    </row>
    <row r="25" spans="1:24" ht="18.75" customHeight="1" x14ac:dyDescent="0.15">
      <c r="A25" s="170"/>
      <c r="B25" s="47"/>
      <c r="C25" s="47"/>
      <c r="D25" s="48"/>
      <c r="E25" s="49"/>
      <c r="F25" s="49"/>
      <c r="G25" s="50"/>
      <c r="H25" s="50"/>
      <c r="I25" s="177"/>
      <c r="J25" s="177"/>
      <c r="K25" s="51" t="s">
        <v>52</v>
      </c>
      <c r="L25" s="52">
        <f>ROUNDUP((K4*M25)+(K5*M25*0.75)+(K6*(M25*2)),2)</f>
        <v>0</v>
      </c>
      <c r="M25" s="48">
        <v>2</v>
      </c>
      <c r="N25" s="53">
        <f>ROUNDUP(M25*0.75,2)</f>
        <v>1.5</v>
      </c>
      <c r="O25" s="54"/>
      <c r="P25" s="84"/>
      <c r="R25" s="204"/>
      <c r="S25" s="136"/>
      <c r="T25" s="134"/>
      <c r="U25" s="134" t="s">
        <v>67</v>
      </c>
      <c r="V25" s="135" t="s">
        <v>58</v>
      </c>
      <c r="W25" s="135" t="s">
        <v>58</v>
      </c>
      <c r="X25" s="128"/>
    </row>
    <row r="26" spans="1:24" ht="18.75" customHeight="1" x14ac:dyDescent="0.15">
      <c r="A26" s="170"/>
      <c r="B26" s="47"/>
      <c r="C26" s="47"/>
      <c r="D26" s="48"/>
      <c r="E26" s="49"/>
      <c r="F26" s="49"/>
      <c r="G26" s="50"/>
      <c r="H26" s="50"/>
      <c r="I26" s="177"/>
      <c r="J26" s="177"/>
      <c r="K26" s="51" t="s">
        <v>109</v>
      </c>
      <c r="L26" s="52">
        <f>ROUNDUP((K4*M26)+(K5*M26*0.75)+(K6*(M26*2)),2)</f>
        <v>0</v>
      </c>
      <c r="M26" s="48">
        <v>1.5</v>
      </c>
      <c r="N26" s="53">
        <f>ROUNDUP(M26*0.75,2)</f>
        <v>1.1300000000000001</v>
      </c>
      <c r="O26" s="54"/>
      <c r="P26" s="84"/>
      <c r="R26" s="204"/>
      <c r="S26" s="136"/>
      <c r="T26" s="134"/>
      <c r="U26" s="134" t="s">
        <v>96</v>
      </c>
      <c r="V26" s="135" t="s">
        <v>42</v>
      </c>
      <c r="W26" s="135" t="s">
        <v>42</v>
      </c>
      <c r="X26" s="128"/>
    </row>
    <row r="27" spans="1:24" ht="18.75" customHeight="1" thickBot="1" x14ac:dyDescent="0.2">
      <c r="A27" s="170"/>
      <c r="B27" s="47"/>
      <c r="C27" s="47"/>
      <c r="D27" s="48"/>
      <c r="E27" s="49"/>
      <c r="F27" s="49"/>
      <c r="G27" s="50"/>
      <c r="H27" s="50"/>
      <c r="I27" s="177"/>
      <c r="J27" s="177"/>
      <c r="K27" s="51" t="s">
        <v>71</v>
      </c>
      <c r="L27" s="52">
        <f>ROUNDUP((K4*M27)+(K5*M27*0.75)+(K6*(M27*2)),2)</f>
        <v>0</v>
      </c>
      <c r="M27" s="48">
        <v>1.5</v>
      </c>
      <c r="N27" s="53">
        <f>ROUNDUP(M27*0.75,2)</f>
        <v>1.1300000000000001</v>
      </c>
      <c r="O27" s="54"/>
      <c r="P27" s="84" t="s">
        <v>60</v>
      </c>
      <c r="R27" s="205"/>
      <c r="S27" s="150" t="s">
        <v>263</v>
      </c>
      <c r="T27" s="150" t="s">
        <v>262</v>
      </c>
      <c r="U27" s="150"/>
      <c r="V27" s="151">
        <v>0</v>
      </c>
      <c r="W27" s="151">
        <v>0</v>
      </c>
      <c r="X27" s="152">
        <v>0</v>
      </c>
    </row>
    <row r="28" spans="1:24" ht="18.75" customHeight="1" x14ac:dyDescent="0.15">
      <c r="A28" s="170"/>
      <c r="B28" s="47"/>
      <c r="C28" s="47"/>
      <c r="D28" s="48"/>
      <c r="E28" s="49"/>
      <c r="F28" s="49"/>
      <c r="G28" s="50"/>
      <c r="H28" s="50"/>
      <c r="I28" s="177"/>
      <c r="J28" s="177"/>
      <c r="K28" s="51"/>
      <c r="L28" s="52"/>
      <c r="M28" s="48"/>
      <c r="N28" s="53"/>
      <c r="O28" s="54"/>
      <c r="P28" s="84"/>
      <c r="R28" s="2"/>
      <c r="S28" s="2"/>
      <c r="T28" s="2"/>
      <c r="U28" s="2"/>
      <c r="V28" s="2"/>
      <c r="W28" s="2"/>
      <c r="X28" s="2"/>
    </row>
    <row r="29" spans="1:24" ht="18.75" customHeight="1" x14ac:dyDescent="0.15">
      <c r="A29" s="170"/>
      <c r="B29" s="56"/>
      <c r="C29" s="56"/>
      <c r="D29" s="57"/>
      <c r="E29" s="58"/>
      <c r="F29" s="58"/>
      <c r="G29" s="59"/>
      <c r="H29" s="59"/>
      <c r="I29" s="185"/>
      <c r="J29" s="185"/>
      <c r="K29" s="60"/>
      <c r="L29" s="61"/>
      <c r="M29" s="57"/>
      <c r="N29" s="62"/>
      <c r="O29" s="63"/>
      <c r="P29" s="85"/>
      <c r="R29" s="2"/>
      <c r="S29" s="2"/>
      <c r="T29" s="2"/>
      <c r="U29" s="2"/>
      <c r="V29" s="2"/>
      <c r="W29" s="2"/>
      <c r="X29" s="2"/>
    </row>
    <row r="30" spans="1:24" ht="18.75" customHeight="1" x14ac:dyDescent="0.15">
      <c r="A30" s="170"/>
      <c r="B30" s="47" t="s">
        <v>92</v>
      </c>
      <c r="C30" s="47" t="s">
        <v>89</v>
      </c>
      <c r="D30" s="48">
        <v>20</v>
      </c>
      <c r="E30" s="49" t="s">
        <v>47</v>
      </c>
      <c r="F30" s="49">
        <f>ROUNDUP(D30*0.75,2)</f>
        <v>15</v>
      </c>
      <c r="G30" s="50">
        <f>ROUNDUP((K4*D30)+(K5*D30*0.75)+(K6*(D30*2)),0)</f>
        <v>0</v>
      </c>
      <c r="H30" s="50">
        <f>G30+(G30*15/100)</f>
        <v>0</v>
      </c>
      <c r="I30" s="175" t="s">
        <v>93</v>
      </c>
      <c r="J30" s="176"/>
      <c r="K30" s="51" t="s">
        <v>70</v>
      </c>
      <c r="L30" s="52">
        <f>ROUNDUP((K4*M30)+(K5*M30*0.75)+(K6*(M30*2)),2)</f>
        <v>0</v>
      </c>
      <c r="M30" s="48">
        <v>100</v>
      </c>
      <c r="N30" s="53">
        <f>ROUNDUP(M30*0.75,2)</f>
        <v>75</v>
      </c>
      <c r="O30" s="54"/>
      <c r="P30" s="84"/>
      <c r="R30" s="2"/>
      <c r="S30" s="2"/>
      <c r="T30" s="2"/>
      <c r="U30" s="2"/>
      <c r="V30" s="2"/>
      <c r="W30" s="2"/>
      <c r="X30" s="2"/>
    </row>
    <row r="31" spans="1:24" ht="18.75" customHeight="1" x14ac:dyDescent="0.15">
      <c r="A31" s="170"/>
      <c r="B31" s="47"/>
      <c r="C31" s="47" t="s">
        <v>110</v>
      </c>
      <c r="D31" s="48">
        <v>3</v>
      </c>
      <c r="E31" s="49" t="s">
        <v>47</v>
      </c>
      <c r="F31" s="49">
        <f>ROUNDUP(D31*0.75,2)</f>
        <v>2.25</v>
      </c>
      <c r="G31" s="50">
        <f>ROUNDUP((K4*D31)+(K5*D31*0.75)+(K6*(D31*2)),0)</f>
        <v>0</v>
      </c>
      <c r="H31" s="50">
        <f>G31</f>
        <v>0</v>
      </c>
      <c r="I31" s="177"/>
      <c r="J31" s="177"/>
      <c r="K31" s="51" t="s">
        <v>96</v>
      </c>
      <c r="L31" s="52">
        <f>ROUNDUP((K4*M31)+(K5*M31*0.75)+(K6*(M31*2)),2)</f>
        <v>0</v>
      </c>
      <c r="M31" s="48">
        <v>3</v>
      </c>
      <c r="N31" s="53">
        <f>ROUNDUP(M31*0.75,2)</f>
        <v>2.25</v>
      </c>
      <c r="O31" s="54" t="s">
        <v>46</v>
      </c>
      <c r="P31" s="84"/>
      <c r="R31" s="2"/>
      <c r="S31" s="2"/>
      <c r="T31" s="2"/>
      <c r="U31" s="2"/>
      <c r="V31" s="2"/>
      <c r="W31" s="2"/>
      <c r="X31" s="2"/>
    </row>
    <row r="32" spans="1:24" ht="18.75" customHeight="1" x14ac:dyDescent="0.15">
      <c r="A32" s="170"/>
      <c r="B32" s="47"/>
      <c r="C32" s="47"/>
      <c r="D32" s="48"/>
      <c r="E32" s="49"/>
      <c r="F32" s="49"/>
      <c r="G32" s="50"/>
      <c r="H32" s="50"/>
      <c r="I32" s="177"/>
      <c r="J32" s="177"/>
      <c r="K32" s="51"/>
      <c r="L32" s="52"/>
      <c r="M32" s="48"/>
      <c r="N32" s="53"/>
      <c r="O32" s="54"/>
      <c r="P32" s="84"/>
      <c r="R32" s="2"/>
      <c r="S32" s="2"/>
      <c r="T32" s="2"/>
      <c r="U32" s="2"/>
      <c r="V32" s="2"/>
      <c r="W32" s="2"/>
      <c r="X32" s="2"/>
    </row>
    <row r="33" spans="1:24" ht="18.75" customHeight="1" x14ac:dyDescent="0.15">
      <c r="A33" s="170"/>
      <c r="B33" s="56"/>
      <c r="C33" s="56"/>
      <c r="D33" s="57"/>
      <c r="E33" s="58"/>
      <c r="F33" s="58"/>
      <c r="G33" s="59"/>
      <c r="H33" s="59"/>
      <c r="I33" s="185"/>
      <c r="J33" s="185"/>
      <c r="K33" s="60"/>
      <c r="L33" s="61"/>
      <c r="M33" s="57"/>
      <c r="N33" s="62"/>
      <c r="O33" s="63"/>
      <c r="P33" s="85"/>
      <c r="R33" s="2"/>
      <c r="S33" s="2"/>
      <c r="T33" s="2"/>
      <c r="U33" s="2"/>
      <c r="V33" s="2"/>
      <c r="W33" s="2"/>
      <c r="X33" s="2"/>
    </row>
    <row r="34" spans="1:24" ht="18.75" customHeight="1" x14ac:dyDescent="0.15">
      <c r="A34" s="170"/>
      <c r="B34" s="47" t="s">
        <v>111</v>
      </c>
      <c r="C34" s="47" t="s">
        <v>112</v>
      </c>
      <c r="D34" s="55">
        <v>0.25</v>
      </c>
      <c r="E34" s="49" t="s">
        <v>79</v>
      </c>
      <c r="F34" s="49">
        <f>ROUNDUP(D34*0.75,2)</f>
        <v>0.19</v>
      </c>
      <c r="G34" s="50">
        <f>ROUNDUP((K4*D34)+(K5*D34*0.75)+(K6*(D34*2)),0)</f>
        <v>0</v>
      </c>
      <c r="H34" s="50">
        <f>G34</f>
        <v>0</v>
      </c>
      <c r="I34" s="175" t="s">
        <v>73</v>
      </c>
      <c r="J34" s="176"/>
      <c r="K34" s="51"/>
      <c r="L34" s="52"/>
      <c r="M34" s="48"/>
      <c r="N34" s="53"/>
      <c r="O34" s="54"/>
      <c r="P34" s="84"/>
      <c r="R34" s="2"/>
      <c r="S34" s="2"/>
      <c r="T34" s="2"/>
      <c r="U34" s="2"/>
      <c r="V34" s="2"/>
      <c r="W34" s="2"/>
      <c r="X34" s="2"/>
    </row>
    <row r="35" spans="1:24" ht="18.75" customHeight="1" x14ac:dyDescent="0.15">
      <c r="A35" s="170"/>
      <c r="B35" s="47"/>
      <c r="C35" s="47"/>
      <c r="D35" s="48"/>
      <c r="E35" s="49"/>
      <c r="F35" s="49"/>
      <c r="G35" s="50"/>
      <c r="H35" s="50"/>
      <c r="I35" s="177"/>
      <c r="J35" s="177"/>
      <c r="K35" s="51"/>
      <c r="L35" s="52"/>
      <c r="M35" s="48"/>
      <c r="N35" s="53"/>
      <c r="O35" s="54"/>
      <c r="P35" s="84"/>
      <c r="R35" s="2"/>
      <c r="S35" s="2"/>
      <c r="T35" s="2"/>
      <c r="U35" s="2"/>
      <c r="V35" s="2"/>
      <c r="W35" s="2"/>
      <c r="X35" s="2"/>
    </row>
    <row r="36" spans="1:24" ht="18.75" customHeight="1" thickBot="1" x14ac:dyDescent="0.2">
      <c r="A36" s="171"/>
      <c r="B36" s="75"/>
      <c r="C36" s="75"/>
      <c r="D36" s="76"/>
      <c r="E36" s="77"/>
      <c r="F36" s="77"/>
      <c r="G36" s="78"/>
      <c r="H36" s="78"/>
      <c r="I36" s="178"/>
      <c r="J36" s="178"/>
      <c r="K36" s="79"/>
      <c r="L36" s="80"/>
      <c r="M36" s="76"/>
      <c r="N36" s="81"/>
      <c r="O36" s="82"/>
      <c r="P36" s="86"/>
      <c r="R36" s="2"/>
      <c r="S36" s="2"/>
      <c r="T36" s="2"/>
      <c r="U36" s="2"/>
      <c r="V36" s="2"/>
      <c r="W36" s="2"/>
      <c r="X36" s="2"/>
    </row>
    <row r="37" spans="1:24" ht="18.75" customHeight="1" x14ac:dyDescent="0.15">
      <c r="R37" s="2"/>
      <c r="S37" s="2"/>
      <c r="T37" s="2"/>
      <c r="U37" s="2"/>
      <c r="V37" s="2"/>
      <c r="W37" s="2"/>
      <c r="X37" s="2"/>
    </row>
    <row r="38" spans="1:24" ht="18.75" customHeight="1" x14ac:dyDescent="0.15">
      <c r="R38" s="2"/>
      <c r="S38" s="2"/>
      <c r="T38" s="2"/>
      <c r="U38" s="2"/>
      <c r="V38" s="2"/>
      <c r="W38" s="2"/>
      <c r="X38" s="2"/>
    </row>
    <row r="39" spans="1:24" ht="18.75" customHeight="1" x14ac:dyDescent="0.15">
      <c r="S39" s="145"/>
      <c r="T39" s="145"/>
      <c r="U39" s="145"/>
      <c r="V39" s="146"/>
      <c r="W39" s="146"/>
      <c r="X39" s="146"/>
    </row>
    <row r="40" spans="1:24" ht="18.75" customHeight="1" x14ac:dyDescent="0.15">
      <c r="S40" s="145"/>
      <c r="T40" s="145"/>
      <c r="U40" s="145"/>
      <c r="V40" s="146"/>
      <c r="W40" s="146"/>
      <c r="X40" s="146"/>
    </row>
    <row r="41" spans="1:24" ht="18.75" customHeight="1" x14ac:dyDescent="0.15">
      <c r="S41" s="145"/>
      <c r="T41" s="145"/>
      <c r="U41" s="145"/>
      <c r="V41" s="146"/>
      <c r="W41" s="146"/>
      <c r="X41" s="146"/>
    </row>
    <row r="42" spans="1:24" ht="18.75" customHeight="1" x14ac:dyDescent="0.15">
      <c r="S42" s="145"/>
      <c r="T42" s="145"/>
      <c r="U42" s="145"/>
      <c r="V42" s="146"/>
      <c r="W42" s="146"/>
      <c r="X42" s="146"/>
    </row>
    <row r="43" spans="1:24" ht="18.75" customHeight="1" x14ac:dyDescent="0.15">
      <c r="S43" s="145"/>
      <c r="T43" s="145"/>
      <c r="U43" s="145"/>
      <c r="V43" s="146"/>
      <c r="W43" s="146"/>
      <c r="X43" s="146"/>
    </row>
    <row r="44" spans="1:24" ht="18.75" customHeight="1" x14ac:dyDescent="0.15">
      <c r="S44" s="145"/>
      <c r="T44" s="145"/>
      <c r="U44" s="145"/>
      <c r="V44" s="146"/>
      <c r="W44" s="146"/>
      <c r="X44" s="146"/>
    </row>
    <row r="45" spans="1:24" ht="18.75" customHeight="1" x14ac:dyDescent="0.15">
      <c r="S45" s="145"/>
      <c r="T45" s="145"/>
      <c r="U45" s="145"/>
      <c r="V45" s="146"/>
      <c r="W45" s="146"/>
      <c r="X45" s="146"/>
    </row>
    <row r="46" spans="1:24" ht="18.75" customHeight="1" x14ac:dyDescent="0.15">
      <c r="S46" s="145"/>
      <c r="T46" s="145"/>
      <c r="U46" s="145"/>
      <c r="V46" s="146"/>
      <c r="W46" s="146"/>
      <c r="X46" s="146"/>
    </row>
    <row r="47" spans="1:24" ht="18.75" customHeight="1" x14ac:dyDescent="0.15">
      <c r="S47" s="145"/>
      <c r="T47" s="145"/>
      <c r="U47" s="145"/>
      <c r="V47" s="146"/>
      <c r="W47" s="146"/>
      <c r="X47" s="146"/>
    </row>
    <row r="48" spans="1: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sheetData>
  <mergeCells count="17">
    <mergeCell ref="A1:B1"/>
    <mergeCell ref="C1:K1"/>
    <mergeCell ref="K2:M2"/>
    <mergeCell ref="R5:V5"/>
    <mergeCell ref="O6:P6"/>
    <mergeCell ref="R6:T7"/>
    <mergeCell ref="A7:E7"/>
    <mergeCell ref="O7:P7"/>
    <mergeCell ref="R9:R27"/>
    <mergeCell ref="I34:J36"/>
    <mergeCell ref="A9:A36"/>
    <mergeCell ref="I30:J33"/>
    <mergeCell ref="I8:J8"/>
    <mergeCell ref="K8:L8"/>
    <mergeCell ref="I9:J11"/>
    <mergeCell ref="I12:J22"/>
    <mergeCell ref="I23:J29"/>
  </mergeCells>
  <phoneticPr fontId="3"/>
  <printOptions horizontalCentered="1" verticalCentered="1"/>
  <pageMargins left="0.39370078740157483" right="0.39370078740157483" top="0.39370078740157483" bottom="0.39370078740157483" header="0" footer="0"/>
  <pageSetup paperSize="12"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88"/>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143</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5"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144</v>
      </c>
      <c r="C9" s="39" t="s">
        <v>137</v>
      </c>
      <c r="D9" s="40">
        <v>30</v>
      </c>
      <c r="E9" s="41" t="s">
        <v>47</v>
      </c>
      <c r="F9" s="41">
        <f t="shared" ref="F9:F14" si="0">ROUNDUP(D9*0.75,2)</f>
        <v>22.5</v>
      </c>
      <c r="G9" s="42">
        <f>ROUNDUP((K4*D9)+(K5*D9*0.75)+(K6*(D9*2)),0)</f>
        <v>0</v>
      </c>
      <c r="H9" s="42">
        <f>G9</f>
        <v>0</v>
      </c>
      <c r="I9" s="183" t="s">
        <v>145</v>
      </c>
      <c r="J9" s="184"/>
      <c r="K9" s="43" t="s">
        <v>44</v>
      </c>
      <c r="L9" s="44">
        <f>ROUNDUP((K4*M9)+(K5*M9*0.75)+(K6*(M9*2)),2)</f>
        <v>0</v>
      </c>
      <c r="M9" s="40">
        <v>110</v>
      </c>
      <c r="N9" s="45">
        <f t="shared" ref="N9:N18" si="1">ROUNDUP(M9*0.75,2)</f>
        <v>82.5</v>
      </c>
      <c r="O9" s="46"/>
      <c r="P9" s="83"/>
      <c r="R9" s="203" t="s">
        <v>75</v>
      </c>
      <c r="S9" s="97" t="s">
        <v>80</v>
      </c>
      <c r="T9" s="68" t="s">
        <v>80</v>
      </c>
      <c r="U9" s="68"/>
      <c r="V9" s="69" t="s">
        <v>81</v>
      </c>
      <c r="W9" s="69" t="s">
        <v>82</v>
      </c>
      <c r="X9" s="93">
        <v>30</v>
      </c>
    </row>
    <row r="10" spans="1:24" ht="18.75" customHeight="1" x14ac:dyDescent="0.15">
      <c r="A10" s="170"/>
      <c r="B10" s="47"/>
      <c r="C10" s="47" t="s">
        <v>141</v>
      </c>
      <c r="D10" s="48">
        <v>50</v>
      </c>
      <c r="E10" s="49" t="s">
        <v>47</v>
      </c>
      <c r="F10" s="49">
        <f t="shared" si="0"/>
        <v>37.5</v>
      </c>
      <c r="G10" s="50">
        <f>ROUNDUP((K4*D10)+(K5*D10*0.75)+(K6*(D10*2)),0)</f>
        <v>0</v>
      </c>
      <c r="H10" s="50">
        <f>G10+(G10*6/100)</f>
        <v>0</v>
      </c>
      <c r="I10" s="177"/>
      <c r="J10" s="177"/>
      <c r="K10" s="51" t="s">
        <v>117</v>
      </c>
      <c r="L10" s="52">
        <f>ROUNDUP((K4*M10)+(K5*M10*0.75)+(K6*(M10*2)),2)</f>
        <v>0</v>
      </c>
      <c r="M10" s="48">
        <v>1</v>
      </c>
      <c r="N10" s="53">
        <f t="shared" si="1"/>
        <v>0.75</v>
      </c>
      <c r="O10" s="54"/>
      <c r="P10" s="84" t="s">
        <v>46</v>
      </c>
      <c r="R10" s="204"/>
      <c r="S10" s="161"/>
      <c r="T10" s="124"/>
      <c r="U10" s="124"/>
      <c r="V10" s="124"/>
      <c r="W10" s="124"/>
      <c r="X10" s="154"/>
    </row>
    <row r="11" spans="1:24" ht="18.75" customHeight="1" x14ac:dyDescent="0.15">
      <c r="A11" s="170"/>
      <c r="B11" s="47"/>
      <c r="C11" s="47" t="s">
        <v>127</v>
      </c>
      <c r="D11" s="48">
        <v>10</v>
      </c>
      <c r="E11" s="49" t="s">
        <v>47</v>
      </c>
      <c r="F11" s="49">
        <f t="shared" si="0"/>
        <v>7.5</v>
      </c>
      <c r="G11" s="50">
        <f>ROUNDUP((K4*D11)+(K5*D11*0.75)+(K6*(D11*2)),0)</f>
        <v>0</v>
      </c>
      <c r="H11" s="50">
        <f>G11+(G11*40/100)</f>
        <v>0</v>
      </c>
      <c r="I11" s="177"/>
      <c r="J11" s="177"/>
      <c r="K11" s="51" t="s">
        <v>115</v>
      </c>
      <c r="L11" s="52">
        <f>ROUNDUP((K4*M11)+(K5*M11*0.75)+(K6*(M11*2)),2)</f>
        <v>0</v>
      </c>
      <c r="M11" s="48">
        <v>2</v>
      </c>
      <c r="N11" s="53">
        <f t="shared" si="1"/>
        <v>1.5</v>
      </c>
      <c r="O11" s="54"/>
      <c r="P11" s="84"/>
      <c r="R11" s="204"/>
      <c r="S11" s="130" t="s">
        <v>241</v>
      </c>
      <c r="T11" s="131" t="s">
        <v>137</v>
      </c>
      <c r="U11" s="131"/>
      <c r="V11" s="132">
        <v>15</v>
      </c>
      <c r="W11" s="132">
        <v>10</v>
      </c>
      <c r="X11" s="133"/>
    </row>
    <row r="12" spans="1:24" ht="18.75" customHeight="1" x14ac:dyDescent="0.15">
      <c r="A12" s="170"/>
      <c r="B12" s="47"/>
      <c r="C12" s="47" t="s">
        <v>66</v>
      </c>
      <c r="D12" s="48">
        <v>10</v>
      </c>
      <c r="E12" s="49" t="s">
        <v>47</v>
      </c>
      <c r="F12" s="49">
        <f t="shared" si="0"/>
        <v>7.5</v>
      </c>
      <c r="G12" s="50">
        <f>ROUNDUP((K4*D12)+(K5*D12*0.75)+(K6*(D12*2)),0)</f>
        <v>0</v>
      </c>
      <c r="H12" s="50">
        <f>G12+(G12*3/100)</f>
        <v>0</v>
      </c>
      <c r="I12" s="177"/>
      <c r="J12" s="177"/>
      <c r="K12" s="51" t="s">
        <v>114</v>
      </c>
      <c r="L12" s="52">
        <f>ROUNDUP((K4*M12)+(K5*M12*0.75)+(K6*(M12*2)),2)</f>
        <v>0</v>
      </c>
      <c r="M12" s="48">
        <v>0.5</v>
      </c>
      <c r="N12" s="53">
        <f t="shared" si="1"/>
        <v>0.38</v>
      </c>
      <c r="O12" s="54"/>
      <c r="P12" s="84" t="s">
        <v>46</v>
      </c>
      <c r="R12" s="204"/>
      <c r="S12" s="123"/>
      <c r="T12" s="124" t="s">
        <v>141</v>
      </c>
      <c r="U12" s="124"/>
      <c r="V12" s="125">
        <v>50</v>
      </c>
      <c r="W12" s="125">
        <v>35</v>
      </c>
      <c r="X12" s="126">
        <v>25</v>
      </c>
    </row>
    <row r="13" spans="1:24" ht="18.75" customHeight="1" x14ac:dyDescent="0.15">
      <c r="A13" s="170"/>
      <c r="B13" s="47"/>
      <c r="C13" s="47" t="s">
        <v>146</v>
      </c>
      <c r="D13" s="48">
        <v>0.5</v>
      </c>
      <c r="E13" s="49" t="s">
        <v>47</v>
      </c>
      <c r="F13" s="49">
        <f t="shared" si="0"/>
        <v>0.38</v>
      </c>
      <c r="G13" s="50">
        <f>ROUNDUP((K4*D13)+(K5*D13*0.75)+(K6*(D13*2)),0)</f>
        <v>0</v>
      </c>
      <c r="H13" s="50">
        <f>G13</f>
        <v>0</v>
      </c>
      <c r="I13" s="177"/>
      <c r="J13" s="177"/>
      <c r="K13" s="51" t="s">
        <v>57</v>
      </c>
      <c r="L13" s="52">
        <f>ROUNDUP((K4*M13)+(K5*M13*0.75)+(K6*(M13*2)),2)</f>
        <v>0</v>
      </c>
      <c r="M13" s="48">
        <v>70</v>
      </c>
      <c r="N13" s="53">
        <f t="shared" si="1"/>
        <v>52.5</v>
      </c>
      <c r="O13" s="54" t="s">
        <v>46</v>
      </c>
      <c r="P13" s="84"/>
      <c r="R13" s="204"/>
      <c r="S13" s="123"/>
      <c r="T13" s="124" t="s">
        <v>66</v>
      </c>
      <c r="U13" s="124"/>
      <c r="V13" s="125">
        <v>10</v>
      </c>
      <c r="W13" s="125">
        <v>10</v>
      </c>
      <c r="X13" s="126">
        <v>10</v>
      </c>
    </row>
    <row r="14" spans="1:24" ht="18.75" customHeight="1" x14ac:dyDescent="0.15">
      <c r="A14" s="170"/>
      <c r="B14" s="47"/>
      <c r="C14" s="47" t="s">
        <v>147</v>
      </c>
      <c r="D14" s="48">
        <v>5</v>
      </c>
      <c r="E14" s="49" t="s">
        <v>47</v>
      </c>
      <c r="F14" s="49">
        <f t="shared" si="0"/>
        <v>3.75</v>
      </c>
      <c r="G14" s="50">
        <f>ROUNDUP((K4*D14)+(K5*D14*0.75)+(K6*(D14*2)),0)</f>
        <v>0</v>
      </c>
      <c r="H14" s="50">
        <f>G14</f>
        <v>0</v>
      </c>
      <c r="I14" s="177"/>
      <c r="J14" s="177"/>
      <c r="K14" s="51" t="s">
        <v>86</v>
      </c>
      <c r="L14" s="52">
        <f>ROUNDUP((K4*M14)+(K5*M14*0.75)+(K6*(M14*2)),2)</f>
        <v>0</v>
      </c>
      <c r="M14" s="48">
        <v>2</v>
      </c>
      <c r="N14" s="53">
        <f t="shared" si="1"/>
        <v>1.5</v>
      </c>
      <c r="O14" s="54" t="s">
        <v>46</v>
      </c>
      <c r="P14" s="84"/>
      <c r="R14" s="204"/>
      <c r="S14" s="123"/>
      <c r="T14" s="134"/>
      <c r="U14" s="124" t="s">
        <v>231</v>
      </c>
      <c r="V14" s="125" t="s">
        <v>58</v>
      </c>
      <c r="W14" s="125" t="s">
        <v>58</v>
      </c>
      <c r="X14" s="126"/>
    </row>
    <row r="15" spans="1:24" ht="18.75" customHeight="1" x14ac:dyDescent="0.15">
      <c r="A15" s="170"/>
      <c r="B15" s="47"/>
      <c r="C15" s="47"/>
      <c r="D15" s="48"/>
      <c r="E15" s="49"/>
      <c r="F15" s="49"/>
      <c r="G15" s="50"/>
      <c r="H15" s="50"/>
      <c r="I15" s="177"/>
      <c r="J15" s="177"/>
      <c r="K15" s="51" t="s">
        <v>53</v>
      </c>
      <c r="L15" s="52">
        <f>ROUNDUP((K4*M15)+(K5*M15*0.75)+(K6*(M15*2)),2)</f>
        <v>0</v>
      </c>
      <c r="M15" s="48">
        <v>0.1</v>
      </c>
      <c r="N15" s="53">
        <f t="shared" si="1"/>
        <v>0.08</v>
      </c>
      <c r="O15" s="54"/>
      <c r="P15" s="84"/>
      <c r="R15" s="204"/>
      <c r="S15" s="123"/>
      <c r="T15" s="134"/>
      <c r="U15" s="124" t="s">
        <v>232</v>
      </c>
      <c r="V15" s="125" t="s">
        <v>42</v>
      </c>
      <c r="W15" s="125" t="s">
        <v>42</v>
      </c>
      <c r="X15" s="126"/>
    </row>
    <row r="16" spans="1:24" ht="18.75" customHeight="1" x14ac:dyDescent="0.15">
      <c r="A16" s="170"/>
      <c r="B16" s="47"/>
      <c r="C16" s="47"/>
      <c r="D16" s="48"/>
      <c r="E16" s="49"/>
      <c r="F16" s="49"/>
      <c r="G16" s="50"/>
      <c r="H16" s="50"/>
      <c r="I16" s="177"/>
      <c r="J16" s="177"/>
      <c r="K16" s="51" t="s">
        <v>71</v>
      </c>
      <c r="L16" s="52">
        <f>ROUNDUP((K4*M16)+(K5*M16*0.75)+(K6*(M16*2)),2)</f>
        <v>0</v>
      </c>
      <c r="M16" s="48">
        <v>1.5</v>
      </c>
      <c r="N16" s="53">
        <f t="shared" si="1"/>
        <v>1.1300000000000001</v>
      </c>
      <c r="O16" s="54"/>
      <c r="P16" s="84" t="s">
        <v>60</v>
      </c>
      <c r="R16" s="204"/>
      <c r="S16" s="123"/>
      <c r="T16" s="134"/>
      <c r="U16" s="124" t="s">
        <v>233</v>
      </c>
      <c r="V16" s="125" t="s">
        <v>42</v>
      </c>
      <c r="W16" s="125" t="s">
        <v>42</v>
      </c>
      <c r="X16" s="126"/>
    </row>
    <row r="17" spans="1:24" ht="18.75" customHeight="1" x14ac:dyDescent="0.15">
      <c r="A17" s="170"/>
      <c r="B17" s="47"/>
      <c r="C17" s="47"/>
      <c r="D17" s="48"/>
      <c r="E17" s="49"/>
      <c r="F17" s="49"/>
      <c r="G17" s="50"/>
      <c r="H17" s="50"/>
      <c r="I17" s="177"/>
      <c r="J17" s="177"/>
      <c r="K17" s="51" t="s">
        <v>52</v>
      </c>
      <c r="L17" s="52">
        <f>ROUNDUP((K4*M17)+(K5*M17*0.75)+(K6*(M17*2)),2)</f>
        <v>0</v>
      </c>
      <c r="M17" s="48">
        <v>2</v>
      </c>
      <c r="N17" s="53">
        <f t="shared" si="1"/>
        <v>1.5</v>
      </c>
      <c r="O17" s="54"/>
      <c r="P17" s="84"/>
      <c r="R17" s="204"/>
      <c r="S17" s="136"/>
      <c r="T17" s="134"/>
      <c r="U17" s="134"/>
      <c r="V17" s="135"/>
      <c r="W17" s="135"/>
      <c r="X17" s="128"/>
    </row>
    <row r="18" spans="1:24" ht="18.75" customHeight="1" x14ac:dyDescent="0.15">
      <c r="A18" s="170"/>
      <c r="B18" s="47"/>
      <c r="C18" s="47"/>
      <c r="D18" s="48"/>
      <c r="E18" s="49"/>
      <c r="F18" s="49"/>
      <c r="G18" s="50"/>
      <c r="H18" s="50"/>
      <c r="I18" s="177"/>
      <c r="J18" s="177"/>
      <c r="K18" s="51" t="s">
        <v>117</v>
      </c>
      <c r="L18" s="52">
        <f>ROUNDUP((K4*M18)+(K5*M18*0.75)+(K6*(M18*2)),2)</f>
        <v>0</v>
      </c>
      <c r="M18" s="48">
        <v>1</v>
      </c>
      <c r="N18" s="53">
        <f t="shared" si="1"/>
        <v>0.75</v>
      </c>
      <c r="O18" s="54"/>
      <c r="P18" s="84" t="s">
        <v>46</v>
      </c>
      <c r="R18" s="204"/>
      <c r="S18" s="137"/>
      <c r="T18" s="138"/>
      <c r="U18" s="138"/>
      <c r="V18" s="139"/>
      <c r="W18" s="139"/>
      <c r="X18" s="140"/>
    </row>
    <row r="19" spans="1:24" ht="18.75" customHeight="1" x14ac:dyDescent="0.15">
      <c r="A19" s="170"/>
      <c r="B19" s="47"/>
      <c r="C19" s="47"/>
      <c r="D19" s="48"/>
      <c r="E19" s="49"/>
      <c r="F19" s="49"/>
      <c r="G19" s="50"/>
      <c r="H19" s="50"/>
      <c r="I19" s="177"/>
      <c r="J19" s="177"/>
      <c r="K19" s="51"/>
      <c r="L19" s="52"/>
      <c r="M19" s="48"/>
      <c r="N19" s="53"/>
      <c r="O19" s="54"/>
      <c r="P19" s="84"/>
      <c r="R19" s="204"/>
      <c r="S19" s="136" t="s">
        <v>242</v>
      </c>
      <c r="T19" s="134" t="s">
        <v>150</v>
      </c>
      <c r="U19" s="134"/>
      <c r="V19" s="135">
        <v>10</v>
      </c>
      <c r="W19" s="135"/>
      <c r="X19" s="128"/>
    </row>
    <row r="20" spans="1:24" ht="18.75" customHeight="1" x14ac:dyDescent="0.15">
      <c r="A20" s="170"/>
      <c r="B20" s="56"/>
      <c r="C20" s="56"/>
      <c r="D20" s="57"/>
      <c r="E20" s="58"/>
      <c r="F20" s="58"/>
      <c r="G20" s="59"/>
      <c r="H20" s="59"/>
      <c r="I20" s="185"/>
      <c r="J20" s="185"/>
      <c r="K20" s="60"/>
      <c r="L20" s="61"/>
      <c r="M20" s="57"/>
      <c r="N20" s="62"/>
      <c r="O20" s="63"/>
      <c r="P20" s="85"/>
      <c r="R20" s="204"/>
      <c r="S20" s="136"/>
      <c r="T20" s="134" t="s">
        <v>151</v>
      </c>
      <c r="U20" s="134"/>
      <c r="V20" s="135">
        <v>10</v>
      </c>
      <c r="W20" s="135">
        <v>5</v>
      </c>
      <c r="X20" s="128">
        <v>5</v>
      </c>
    </row>
    <row r="21" spans="1:24" ht="18.75" customHeight="1" x14ac:dyDescent="0.15">
      <c r="A21" s="170"/>
      <c r="B21" s="47" t="s">
        <v>148</v>
      </c>
      <c r="C21" s="47" t="s">
        <v>150</v>
      </c>
      <c r="D21" s="48">
        <v>20</v>
      </c>
      <c r="E21" s="49" t="s">
        <v>47</v>
      </c>
      <c r="F21" s="49">
        <f>ROUNDUP(D21*0.75,2)</f>
        <v>15</v>
      </c>
      <c r="G21" s="50">
        <f>ROUNDUP((K4*D21)+(K5*D21*0.75)+(K6*(D21*2)),0)</f>
        <v>0</v>
      </c>
      <c r="H21" s="50">
        <f>G21</f>
        <v>0</v>
      </c>
      <c r="I21" s="175" t="s">
        <v>149</v>
      </c>
      <c r="J21" s="176"/>
      <c r="K21" s="51" t="s">
        <v>117</v>
      </c>
      <c r="L21" s="52">
        <f>ROUNDUP((K4*M21)+(K5*M21*0.75)+(K6*(M21*2)),2)</f>
        <v>0</v>
      </c>
      <c r="M21" s="48">
        <v>3</v>
      </c>
      <c r="N21" s="53">
        <f>ROUNDUP(M21*0.75,2)</f>
        <v>2.25</v>
      </c>
      <c r="O21" s="54" t="s">
        <v>46</v>
      </c>
      <c r="P21" s="84" t="s">
        <v>46</v>
      </c>
      <c r="R21" s="204"/>
      <c r="S21" s="136"/>
      <c r="T21" s="134"/>
      <c r="U21" s="134"/>
      <c r="V21" s="135"/>
      <c r="W21" s="135"/>
      <c r="X21" s="128"/>
    </row>
    <row r="22" spans="1:24" ht="18.75" customHeight="1" x14ac:dyDescent="0.15">
      <c r="A22" s="170"/>
      <c r="B22" s="47"/>
      <c r="C22" s="47" t="s">
        <v>120</v>
      </c>
      <c r="D22" s="48">
        <v>10</v>
      </c>
      <c r="E22" s="49" t="s">
        <v>47</v>
      </c>
      <c r="F22" s="49">
        <f>ROUNDUP(D22*0.75,2)</f>
        <v>7.5</v>
      </c>
      <c r="G22" s="50">
        <f>ROUNDUP((K4*D22)+(K5*D22*0.75)+(K6*(D22*2)),0)</f>
        <v>0</v>
      </c>
      <c r="H22" s="50">
        <f>G22+(G22*10/100)</f>
        <v>0</v>
      </c>
      <c r="I22" s="177"/>
      <c r="J22" s="177"/>
      <c r="K22" s="51" t="s">
        <v>43</v>
      </c>
      <c r="L22" s="52">
        <f>ROUNDUP((K4*M22)+(K5*M22*0.75)+(K6*(M22*2)),2)</f>
        <v>0</v>
      </c>
      <c r="M22" s="48">
        <v>3</v>
      </c>
      <c r="N22" s="53">
        <f>ROUNDUP(M22*0.75,2)</f>
        <v>2.25</v>
      </c>
      <c r="O22" s="54"/>
      <c r="P22" s="84"/>
      <c r="R22" s="204"/>
      <c r="S22" s="136"/>
      <c r="T22" s="134"/>
      <c r="U22" s="134"/>
      <c r="V22" s="135"/>
      <c r="W22" s="135"/>
      <c r="X22" s="128"/>
    </row>
    <row r="23" spans="1:24" ht="18.75" customHeight="1" x14ac:dyDescent="0.15">
      <c r="A23" s="170"/>
      <c r="B23" s="47"/>
      <c r="C23" s="47" t="s">
        <v>151</v>
      </c>
      <c r="D23" s="48">
        <v>10</v>
      </c>
      <c r="E23" s="49" t="s">
        <v>47</v>
      </c>
      <c r="F23" s="49">
        <f>ROUNDUP(D23*0.75,2)</f>
        <v>7.5</v>
      </c>
      <c r="G23" s="50">
        <f>ROUNDUP((K4*D23)+(K5*D23*0.75)+(K6*(D23*2)),0)</f>
        <v>0</v>
      </c>
      <c r="H23" s="50">
        <f>G23+(G23*10/100)</f>
        <v>0</v>
      </c>
      <c r="I23" s="177"/>
      <c r="J23" s="177"/>
      <c r="K23" s="51" t="s">
        <v>71</v>
      </c>
      <c r="L23" s="52">
        <f>ROUNDUP((K4*M23)+(K5*M23*0.75)+(K6*(M23*2)),2)</f>
        <v>0</v>
      </c>
      <c r="M23" s="48">
        <v>1</v>
      </c>
      <c r="N23" s="53">
        <f>ROUNDUP(M23*0.75,2)</f>
        <v>0.75</v>
      </c>
      <c r="O23" s="54"/>
      <c r="P23" s="84" t="s">
        <v>60</v>
      </c>
      <c r="R23" s="204"/>
      <c r="S23" s="136"/>
      <c r="T23" s="134"/>
      <c r="U23" s="134"/>
      <c r="V23" s="135"/>
      <c r="W23" s="135"/>
      <c r="X23" s="128"/>
    </row>
    <row r="24" spans="1:24" ht="18.75" customHeight="1" x14ac:dyDescent="0.15">
      <c r="A24" s="170"/>
      <c r="B24" s="47"/>
      <c r="C24" s="47"/>
      <c r="D24" s="48"/>
      <c r="E24" s="49"/>
      <c r="F24" s="49"/>
      <c r="G24" s="50"/>
      <c r="H24" s="50"/>
      <c r="I24" s="177"/>
      <c r="J24" s="177"/>
      <c r="K24" s="51" t="s">
        <v>52</v>
      </c>
      <c r="L24" s="52">
        <f>ROUNDUP((K4*M24)+(K5*M24*0.75)+(K6*(M24*2)),2)</f>
        <v>0</v>
      </c>
      <c r="M24" s="48">
        <v>2</v>
      </c>
      <c r="N24" s="53">
        <f>ROUNDUP(M24*0.75,2)</f>
        <v>1.5</v>
      </c>
      <c r="O24" s="54"/>
      <c r="P24" s="84"/>
      <c r="R24" s="204"/>
      <c r="S24" s="137"/>
      <c r="T24" s="138"/>
      <c r="U24" s="138"/>
      <c r="V24" s="139"/>
      <c r="W24" s="139"/>
      <c r="X24" s="140"/>
    </row>
    <row r="25" spans="1:24" ht="18.75" customHeight="1" x14ac:dyDescent="0.15">
      <c r="A25" s="170"/>
      <c r="B25" s="47"/>
      <c r="C25" s="47"/>
      <c r="D25" s="48"/>
      <c r="E25" s="49"/>
      <c r="F25" s="49"/>
      <c r="G25" s="50"/>
      <c r="H25" s="50"/>
      <c r="I25" s="177"/>
      <c r="J25" s="177"/>
      <c r="K25" s="51" t="s">
        <v>140</v>
      </c>
      <c r="L25" s="52">
        <f>ROUNDUP((K4*M25)+(K5*M25*0.75)+(K6*(M25*2)),2)</f>
        <v>0</v>
      </c>
      <c r="M25" s="48">
        <v>0.5</v>
      </c>
      <c r="N25" s="53">
        <f>ROUNDUP(M25*0.75,2)</f>
        <v>0.38</v>
      </c>
      <c r="O25" s="54"/>
      <c r="P25" s="84"/>
      <c r="R25" s="204"/>
      <c r="S25" s="136" t="s">
        <v>265</v>
      </c>
      <c r="T25" s="134" t="s">
        <v>83</v>
      </c>
      <c r="U25" s="134"/>
      <c r="V25" s="135" t="s">
        <v>42</v>
      </c>
      <c r="W25" s="135" t="s">
        <v>42</v>
      </c>
      <c r="X25" s="128"/>
    </row>
    <row r="26" spans="1:24" ht="18.75" customHeight="1" x14ac:dyDescent="0.15">
      <c r="A26" s="170"/>
      <c r="B26" s="47"/>
      <c r="C26" s="47"/>
      <c r="D26" s="48"/>
      <c r="E26" s="49"/>
      <c r="F26" s="49"/>
      <c r="G26" s="50"/>
      <c r="H26" s="50"/>
      <c r="I26" s="177"/>
      <c r="J26" s="177"/>
      <c r="K26" s="51"/>
      <c r="L26" s="52"/>
      <c r="M26" s="48"/>
      <c r="N26" s="53"/>
      <c r="O26" s="54"/>
      <c r="P26" s="84"/>
      <c r="R26" s="204"/>
      <c r="S26" s="136"/>
      <c r="T26" s="134"/>
      <c r="U26" s="134" t="s">
        <v>67</v>
      </c>
      <c r="V26" s="135" t="s">
        <v>58</v>
      </c>
      <c r="W26" s="135" t="s">
        <v>58</v>
      </c>
      <c r="X26" s="128"/>
    </row>
    <row r="27" spans="1:24" ht="18.75" customHeight="1" x14ac:dyDescent="0.15">
      <c r="A27" s="170"/>
      <c r="B27" s="47"/>
      <c r="C27" s="47"/>
      <c r="D27" s="48"/>
      <c r="E27" s="49"/>
      <c r="F27" s="49"/>
      <c r="G27" s="50"/>
      <c r="H27" s="50"/>
      <c r="I27" s="177"/>
      <c r="J27" s="177"/>
      <c r="K27" s="51"/>
      <c r="L27" s="52"/>
      <c r="M27" s="48"/>
      <c r="N27" s="53"/>
      <c r="O27" s="54"/>
      <c r="P27" s="84"/>
      <c r="R27" s="204"/>
      <c r="S27" s="136"/>
      <c r="T27" s="134"/>
      <c r="U27" s="134" t="s">
        <v>266</v>
      </c>
      <c r="V27" s="135" t="s">
        <v>42</v>
      </c>
      <c r="W27" s="135" t="s">
        <v>42</v>
      </c>
      <c r="X27" s="128"/>
    </row>
    <row r="28" spans="1:24" ht="18.75" customHeight="1" x14ac:dyDescent="0.15">
      <c r="A28" s="170"/>
      <c r="B28" s="56"/>
      <c r="C28" s="56"/>
      <c r="D28" s="57"/>
      <c r="E28" s="58"/>
      <c r="F28" s="58"/>
      <c r="G28" s="59"/>
      <c r="H28" s="59"/>
      <c r="I28" s="185"/>
      <c r="J28" s="185"/>
      <c r="K28" s="60"/>
      <c r="L28" s="61"/>
      <c r="M28" s="57"/>
      <c r="N28" s="62"/>
      <c r="O28" s="63"/>
      <c r="P28" s="85"/>
      <c r="R28" s="204"/>
      <c r="S28" s="137"/>
      <c r="T28" s="138"/>
      <c r="U28" s="138"/>
      <c r="V28" s="139"/>
      <c r="W28" s="139"/>
      <c r="X28" s="140"/>
    </row>
    <row r="29" spans="1:24" ht="18.75" customHeight="1" thickBot="1" x14ac:dyDescent="0.2">
      <c r="A29" s="170"/>
      <c r="B29" s="47" t="s">
        <v>124</v>
      </c>
      <c r="C29" s="47" t="s">
        <v>83</v>
      </c>
      <c r="D29" s="48">
        <v>0.5</v>
      </c>
      <c r="E29" s="49" t="s">
        <v>47</v>
      </c>
      <c r="F29" s="49">
        <f>ROUNDUP(D29*0.75,2)</f>
        <v>0.38</v>
      </c>
      <c r="G29" s="50">
        <f>ROUNDUP((K4*D29)+(K5*D29*0.75)+(K6*(D29*2)),0)</f>
        <v>0</v>
      </c>
      <c r="H29" s="50">
        <f>G29</f>
        <v>0</v>
      </c>
      <c r="I29" s="175" t="s">
        <v>93</v>
      </c>
      <c r="J29" s="176"/>
      <c r="K29" s="51" t="s">
        <v>70</v>
      </c>
      <c r="L29" s="52">
        <f>ROUNDUP((K4*M29)+(K5*M29*0.75)+(K6*(M29*2)),2)</f>
        <v>0</v>
      </c>
      <c r="M29" s="48">
        <v>100</v>
      </c>
      <c r="N29" s="53">
        <f>ROUNDUP(M29*0.75,2)</f>
        <v>75</v>
      </c>
      <c r="O29" s="54" t="s">
        <v>46</v>
      </c>
      <c r="P29" s="84"/>
      <c r="R29" s="205"/>
      <c r="S29" s="141" t="s">
        <v>132</v>
      </c>
      <c r="T29" s="142" t="s">
        <v>133</v>
      </c>
      <c r="U29" s="142"/>
      <c r="V29" s="143">
        <v>0</v>
      </c>
      <c r="W29" s="143">
        <v>0</v>
      </c>
      <c r="X29" s="144">
        <v>0</v>
      </c>
    </row>
    <row r="30" spans="1:24" ht="18.75" customHeight="1" x14ac:dyDescent="0.15">
      <c r="A30" s="170"/>
      <c r="B30" s="47"/>
      <c r="C30" s="47" t="s">
        <v>110</v>
      </c>
      <c r="D30" s="48">
        <v>3</v>
      </c>
      <c r="E30" s="49" t="s">
        <v>47</v>
      </c>
      <c r="F30" s="49">
        <f>ROUNDUP(D30*0.75,2)</f>
        <v>2.25</v>
      </c>
      <c r="G30" s="50">
        <f>ROUNDUP((K4*D30)+(K5*D30*0.75)+(K6*(D30*2)),0)</f>
        <v>0</v>
      </c>
      <c r="H30" s="50">
        <f>G30</f>
        <v>0</v>
      </c>
      <c r="I30" s="177"/>
      <c r="J30" s="177"/>
      <c r="K30" s="51" t="s">
        <v>53</v>
      </c>
      <c r="L30" s="52">
        <f>ROUNDUP((K4*M30)+(K5*M30*0.75)+(K6*(M30*2)),2)</f>
        <v>0</v>
      </c>
      <c r="M30" s="48">
        <v>0.1</v>
      </c>
      <c r="N30" s="53">
        <f>ROUNDUP(M30*0.75,2)</f>
        <v>0.08</v>
      </c>
      <c r="O30" s="54" t="s">
        <v>46</v>
      </c>
      <c r="P30" s="84"/>
      <c r="R30" s="2"/>
      <c r="S30" s="2"/>
      <c r="T30" s="2"/>
      <c r="U30" s="2"/>
      <c r="V30" s="2"/>
      <c r="W30" s="2"/>
      <c r="X30" s="2"/>
    </row>
    <row r="31" spans="1:24" ht="18.75" customHeight="1" x14ac:dyDescent="0.15">
      <c r="A31" s="170"/>
      <c r="B31" s="47"/>
      <c r="C31" s="47"/>
      <c r="D31" s="48"/>
      <c r="E31" s="49"/>
      <c r="F31" s="49"/>
      <c r="G31" s="50"/>
      <c r="H31" s="50"/>
      <c r="I31" s="177"/>
      <c r="J31" s="177"/>
      <c r="K31" s="51" t="s">
        <v>71</v>
      </c>
      <c r="L31" s="52">
        <f>ROUNDUP((K4*M31)+(K5*M31*0.75)+(K6*(M31*2)),2)</f>
        <v>0</v>
      </c>
      <c r="M31" s="48">
        <v>0.5</v>
      </c>
      <c r="N31" s="53">
        <f>ROUNDUP(M31*0.75,2)</f>
        <v>0.38</v>
      </c>
      <c r="O31" s="54"/>
      <c r="P31" s="84" t="s">
        <v>60</v>
      </c>
      <c r="R31" s="2"/>
      <c r="S31" s="2"/>
      <c r="T31" s="2"/>
      <c r="U31" s="2"/>
      <c r="V31" s="2"/>
      <c r="W31" s="2"/>
      <c r="X31" s="2"/>
    </row>
    <row r="32" spans="1:24" ht="18.75" customHeight="1" x14ac:dyDescent="0.15">
      <c r="A32" s="170"/>
      <c r="B32" s="47"/>
      <c r="C32" s="47"/>
      <c r="D32" s="48"/>
      <c r="E32" s="49"/>
      <c r="F32" s="49"/>
      <c r="G32" s="50"/>
      <c r="H32" s="50"/>
      <c r="I32" s="177"/>
      <c r="J32" s="177"/>
      <c r="K32" s="51"/>
      <c r="L32" s="52"/>
      <c r="M32" s="48"/>
      <c r="N32" s="53"/>
      <c r="O32" s="54"/>
      <c r="P32" s="84"/>
      <c r="R32" s="2"/>
      <c r="S32" s="2"/>
      <c r="T32" s="2"/>
      <c r="U32" s="2"/>
      <c r="V32" s="2"/>
      <c r="W32" s="2"/>
      <c r="X32" s="2"/>
    </row>
    <row r="33" spans="1:24" ht="18.75" customHeight="1" x14ac:dyDescent="0.15">
      <c r="A33" s="170"/>
      <c r="B33" s="56"/>
      <c r="C33" s="56"/>
      <c r="D33" s="57"/>
      <c r="E33" s="58"/>
      <c r="F33" s="58"/>
      <c r="G33" s="59"/>
      <c r="H33" s="59"/>
      <c r="I33" s="185"/>
      <c r="J33" s="185"/>
      <c r="K33" s="60"/>
      <c r="L33" s="61"/>
      <c r="M33" s="57"/>
      <c r="N33" s="62"/>
      <c r="O33" s="63"/>
      <c r="P33" s="85"/>
      <c r="R33" s="2"/>
      <c r="S33" s="2"/>
      <c r="T33" s="2"/>
      <c r="U33" s="2"/>
      <c r="V33" s="2"/>
      <c r="W33" s="2"/>
      <c r="X33" s="2"/>
    </row>
    <row r="34" spans="1:24" ht="18.75" customHeight="1" x14ac:dyDescent="0.15">
      <c r="A34" s="170"/>
      <c r="B34" s="47" t="s">
        <v>132</v>
      </c>
      <c r="C34" s="47" t="s">
        <v>133</v>
      </c>
      <c r="D34" s="55">
        <v>0.16666666666666666</v>
      </c>
      <c r="E34" s="49" t="s">
        <v>51</v>
      </c>
      <c r="F34" s="49">
        <f>ROUNDUP(D34*0.75,2)</f>
        <v>0.13</v>
      </c>
      <c r="G34" s="50">
        <f>ROUNDUP((K4*D34)+(K5*D34*0.75)+(K6*(D34*2)),0)</f>
        <v>0</v>
      </c>
      <c r="H34" s="50">
        <f>G34</f>
        <v>0</v>
      </c>
      <c r="I34" s="175" t="s">
        <v>73</v>
      </c>
      <c r="J34" s="176"/>
      <c r="K34" s="51"/>
      <c r="L34" s="52"/>
      <c r="M34" s="48"/>
      <c r="N34" s="53"/>
      <c r="O34" s="54"/>
      <c r="P34" s="84"/>
      <c r="R34" s="2"/>
      <c r="S34" s="2"/>
      <c r="T34" s="2"/>
      <c r="U34" s="2"/>
      <c r="V34" s="2"/>
      <c r="W34" s="2"/>
      <c r="X34" s="2"/>
    </row>
    <row r="35" spans="1:24" ht="18.75" customHeight="1" x14ac:dyDescent="0.15">
      <c r="A35" s="170"/>
      <c r="B35" s="47"/>
      <c r="C35" s="47"/>
      <c r="D35" s="48"/>
      <c r="E35" s="49"/>
      <c r="F35" s="49"/>
      <c r="G35" s="50"/>
      <c r="H35" s="50"/>
      <c r="I35" s="177"/>
      <c r="J35" s="177"/>
      <c r="K35" s="51"/>
      <c r="L35" s="52"/>
      <c r="M35" s="48"/>
      <c r="N35" s="53"/>
      <c r="O35" s="54"/>
      <c r="P35" s="84"/>
      <c r="R35" s="2"/>
      <c r="S35" s="2"/>
      <c r="T35" s="2"/>
      <c r="U35" s="2"/>
      <c r="V35" s="2"/>
      <c r="W35" s="2"/>
      <c r="X35" s="2"/>
    </row>
    <row r="36" spans="1:24" ht="18.75" customHeight="1" thickBot="1" x14ac:dyDescent="0.2">
      <c r="A36" s="171"/>
      <c r="B36" s="75"/>
      <c r="C36" s="75"/>
      <c r="D36" s="76"/>
      <c r="E36" s="77"/>
      <c r="F36" s="77"/>
      <c r="G36" s="78"/>
      <c r="H36" s="78"/>
      <c r="I36" s="178"/>
      <c r="J36" s="178"/>
      <c r="K36" s="79"/>
      <c r="L36" s="80"/>
      <c r="M36" s="76"/>
      <c r="N36" s="81"/>
      <c r="O36" s="82"/>
      <c r="P36" s="86"/>
      <c r="R36" s="2"/>
      <c r="S36" s="2"/>
      <c r="T36" s="2"/>
      <c r="U36" s="2"/>
      <c r="V36" s="2"/>
      <c r="W36" s="2"/>
      <c r="X36" s="2"/>
    </row>
    <row r="37" spans="1:24" ht="18.75" customHeight="1" x14ac:dyDescent="0.15">
      <c r="R37" s="2"/>
      <c r="S37" s="2"/>
      <c r="T37" s="2"/>
      <c r="U37" s="2"/>
      <c r="V37" s="2"/>
      <c r="W37" s="2"/>
      <c r="X37" s="2"/>
    </row>
    <row r="38" spans="1:24" ht="18.75" customHeight="1" x14ac:dyDescent="0.15">
      <c r="R38" s="2"/>
      <c r="S38" s="2"/>
      <c r="T38" s="2"/>
      <c r="U38" s="2"/>
      <c r="V38" s="2"/>
      <c r="W38" s="2"/>
      <c r="X38" s="2"/>
    </row>
    <row r="39" spans="1:24" ht="18.75" customHeight="1" x14ac:dyDescent="0.15">
      <c r="R39" s="2"/>
      <c r="S39" s="2"/>
      <c r="T39" s="2"/>
      <c r="U39" s="2"/>
      <c r="V39" s="2"/>
      <c r="W39" s="2"/>
      <c r="X39" s="2"/>
    </row>
    <row r="40" spans="1:24" ht="18.75" customHeight="1" x14ac:dyDescent="0.15">
      <c r="R40" s="2"/>
      <c r="S40" s="2"/>
      <c r="T40" s="2"/>
      <c r="U40" s="2"/>
      <c r="V40" s="2"/>
      <c r="W40" s="2"/>
      <c r="X40" s="2"/>
    </row>
    <row r="41" spans="1:24" ht="18.75" customHeight="1" x14ac:dyDescent="0.15">
      <c r="S41" s="145"/>
      <c r="T41" s="145"/>
      <c r="U41" s="145"/>
      <c r="V41" s="146"/>
      <c r="W41" s="146"/>
      <c r="X41" s="146"/>
    </row>
    <row r="42" spans="1:24" ht="18.75" customHeight="1" x14ac:dyDescent="0.15">
      <c r="S42" s="145"/>
      <c r="T42" s="145"/>
      <c r="U42" s="145"/>
      <c r="V42" s="146"/>
      <c r="W42" s="146"/>
      <c r="X42" s="146"/>
    </row>
    <row r="43" spans="1:24" ht="18.75" customHeight="1" x14ac:dyDescent="0.15">
      <c r="S43" s="145"/>
      <c r="T43" s="145"/>
      <c r="U43" s="145"/>
      <c r="V43" s="146"/>
      <c r="W43" s="146"/>
      <c r="X43" s="146"/>
    </row>
    <row r="44" spans="1:24" ht="18.75" customHeight="1" x14ac:dyDescent="0.15">
      <c r="S44" s="145"/>
      <c r="T44" s="145"/>
      <c r="U44" s="145"/>
      <c r="V44" s="146"/>
      <c r="W44" s="146"/>
      <c r="X44" s="146"/>
    </row>
    <row r="45" spans="1:24" ht="18.75" customHeight="1" x14ac:dyDescent="0.15">
      <c r="S45" s="145"/>
      <c r="T45" s="145"/>
      <c r="U45" s="145"/>
      <c r="V45" s="146"/>
      <c r="W45" s="146"/>
      <c r="X45" s="146"/>
    </row>
    <row r="46" spans="1:24" ht="18.75" customHeight="1" x14ac:dyDescent="0.15">
      <c r="S46" s="145"/>
      <c r="T46" s="145"/>
      <c r="U46" s="145"/>
      <c r="V46" s="146"/>
      <c r="W46" s="146"/>
      <c r="X46" s="146"/>
    </row>
    <row r="47" spans="1:24" ht="18.75" customHeight="1" x14ac:dyDescent="0.15">
      <c r="S47" s="145"/>
      <c r="T47" s="145"/>
      <c r="U47" s="145"/>
      <c r="V47" s="146"/>
      <c r="W47" s="146"/>
      <c r="X47" s="146"/>
    </row>
    <row r="48" spans="1: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row r="53" spans="19:24" ht="18.75" customHeight="1" x14ac:dyDescent="0.15">
      <c r="S53" s="145"/>
      <c r="T53" s="145"/>
      <c r="U53" s="145"/>
      <c r="V53" s="146"/>
      <c r="W53" s="146"/>
      <c r="X53" s="146"/>
    </row>
    <row r="54" spans="19:24" ht="18.75" customHeight="1" x14ac:dyDescent="0.15">
      <c r="S54" s="145"/>
      <c r="T54" s="145"/>
      <c r="U54" s="145"/>
      <c r="V54" s="146"/>
      <c r="W54" s="146"/>
      <c r="X54" s="146"/>
    </row>
    <row r="55" spans="19:24" ht="18.75" customHeight="1" x14ac:dyDescent="0.15">
      <c r="S55" s="145"/>
      <c r="T55" s="145"/>
      <c r="U55" s="145"/>
      <c r="V55" s="146"/>
      <c r="W55" s="146"/>
      <c r="X55" s="146"/>
    </row>
    <row r="56" spans="19:24" ht="18.75" customHeight="1" x14ac:dyDescent="0.15">
      <c r="S56" s="145"/>
      <c r="T56" s="145"/>
      <c r="U56" s="145"/>
      <c r="V56" s="146"/>
      <c r="W56" s="146"/>
      <c r="X56" s="146"/>
    </row>
    <row r="57" spans="19:24" ht="18.75" customHeight="1" x14ac:dyDescent="0.15">
      <c r="S57" s="145"/>
      <c r="T57" s="145"/>
      <c r="U57" s="145"/>
      <c r="V57" s="146"/>
      <c r="W57" s="146"/>
      <c r="X57" s="146"/>
    </row>
    <row r="58" spans="19:24" ht="18.75" customHeight="1" x14ac:dyDescent="0.15">
      <c r="S58" s="145"/>
      <c r="T58" s="145"/>
      <c r="U58" s="145"/>
      <c r="V58" s="146"/>
      <c r="W58" s="146"/>
      <c r="X58" s="146"/>
    </row>
    <row r="59" spans="19:24" ht="18.75" customHeight="1" x14ac:dyDescent="0.15">
      <c r="S59" s="145"/>
      <c r="T59" s="145"/>
      <c r="U59" s="145"/>
      <c r="V59" s="146"/>
      <c r="W59" s="146"/>
      <c r="X59" s="146"/>
    </row>
    <row r="60" spans="19:24" ht="18.75" customHeight="1" x14ac:dyDescent="0.15">
      <c r="S60" s="145"/>
      <c r="T60" s="145"/>
      <c r="U60" s="145"/>
      <c r="V60" s="146"/>
      <c r="W60" s="146"/>
      <c r="X60" s="146"/>
    </row>
    <row r="61" spans="19:24" ht="18.75" customHeight="1" x14ac:dyDescent="0.15">
      <c r="S61" s="145"/>
      <c r="T61" s="145"/>
      <c r="U61" s="145"/>
      <c r="V61" s="146"/>
      <c r="W61" s="146"/>
      <c r="X61" s="146"/>
    </row>
    <row r="62" spans="19:24" ht="18.75" customHeight="1" x14ac:dyDescent="0.15">
      <c r="S62" s="145"/>
      <c r="T62" s="145"/>
      <c r="U62" s="145"/>
      <c r="V62" s="146"/>
      <c r="W62" s="146"/>
      <c r="X62" s="146"/>
    </row>
    <row r="63" spans="19:24" ht="18.75" customHeight="1" x14ac:dyDescent="0.15">
      <c r="S63" s="145"/>
      <c r="T63" s="145"/>
      <c r="U63" s="145"/>
      <c r="V63" s="146"/>
      <c r="W63" s="146"/>
      <c r="X63" s="146"/>
    </row>
    <row r="64" spans="19:24" ht="18.75" customHeight="1" x14ac:dyDescent="0.15">
      <c r="S64" s="145"/>
      <c r="T64" s="145"/>
      <c r="U64" s="145"/>
      <c r="V64" s="146"/>
      <c r="W64" s="146"/>
      <c r="X64" s="146"/>
    </row>
    <row r="65" spans="19:24" ht="18.75" customHeight="1" x14ac:dyDescent="0.15">
      <c r="S65" s="145"/>
      <c r="T65" s="145"/>
      <c r="U65" s="145"/>
      <c r="V65" s="146"/>
      <c r="W65" s="146"/>
      <c r="X65" s="146"/>
    </row>
    <row r="66" spans="19:24" ht="18.75" customHeight="1" x14ac:dyDescent="0.15">
      <c r="S66" s="145"/>
      <c r="T66" s="145"/>
      <c r="U66" s="145"/>
      <c r="V66" s="146"/>
      <c r="W66" s="146"/>
      <c r="X66" s="146"/>
    </row>
    <row r="67" spans="19:24" ht="18.75" customHeight="1" x14ac:dyDescent="0.15">
      <c r="S67" s="145"/>
      <c r="T67" s="145"/>
      <c r="U67" s="145"/>
      <c r="V67" s="146"/>
      <c r="W67" s="146"/>
      <c r="X67" s="146"/>
    </row>
    <row r="68" spans="19:24" ht="18.75" customHeight="1" x14ac:dyDescent="0.15">
      <c r="S68" s="145"/>
      <c r="T68" s="145"/>
      <c r="U68" s="145"/>
      <c r="V68" s="146"/>
      <c r="W68" s="146"/>
      <c r="X68" s="146"/>
    </row>
    <row r="69" spans="19:24" ht="18.75" customHeight="1" x14ac:dyDescent="0.15">
      <c r="S69" s="145"/>
      <c r="T69" s="145"/>
      <c r="U69" s="145"/>
      <c r="V69" s="146"/>
      <c r="W69" s="146"/>
      <c r="X69" s="146"/>
    </row>
    <row r="70" spans="19:24" ht="18.75" customHeight="1" x14ac:dyDescent="0.15">
      <c r="S70" s="145"/>
      <c r="T70" s="145"/>
      <c r="U70" s="145"/>
      <c r="V70" s="146"/>
      <c r="W70" s="146"/>
      <c r="X70" s="146"/>
    </row>
    <row r="71" spans="19:24" ht="18.75" customHeight="1" x14ac:dyDescent="0.15">
      <c r="S71" s="145"/>
      <c r="T71" s="145"/>
      <c r="U71" s="145"/>
      <c r="V71" s="146"/>
      <c r="W71" s="146"/>
      <c r="X71" s="146"/>
    </row>
    <row r="72" spans="19:24" ht="18.75" customHeight="1" x14ac:dyDescent="0.15">
      <c r="S72" s="145"/>
      <c r="T72" s="145"/>
      <c r="U72" s="145"/>
      <c r="V72" s="146"/>
      <c r="W72" s="146"/>
      <c r="X72" s="146"/>
    </row>
    <row r="73" spans="19:24" ht="18.75" customHeight="1" x14ac:dyDescent="0.15">
      <c r="S73" s="145"/>
      <c r="T73" s="145"/>
      <c r="U73" s="145"/>
      <c r="V73" s="146"/>
      <c r="W73" s="146"/>
      <c r="X73" s="146"/>
    </row>
    <row r="74" spans="19:24" ht="18.75" customHeight="1" x14ac:dyDescent="0.15">
      <c r="S74" s="145"/>
      <c r="T74" s="145"/>
      <c r="U74" s="145"/>
      <c r="V74" s="146"/>
      <c r="W74" s="146"/>
      <c r="X74" s="146"/>
    </row>
    <row r="75" spans="19:24" ht="18.75" customHeight="1" x14ac:dyDescent="0.15">
      <c r="S75" s="145"/>
      <c r="T75" s="145"/>
      <c r="U75" s="145"/>
      <c r="V75" s="146"/>
      <c r="W75" s="146"/>
      <c r="X75" s="146"/>
    </row>
    <row r="76" spans="19:24" ht="18.75" customHeight="1" x14ac:dyDescent="0.15">
      <c r="S76" s="145"/>
      <c r="T76" s="145"/>
      <c r="U76" s="145"/>
      <c r="V76" s="146"/>
      <c r="W76" s="146"/>
      <c r="X76" s="146"/>
    </row>
    <row r="77" spans="19:24" ht="18.75" customHeight="1" x14ac:dyDescent="0.15">
      <c r="S77" s="145"/>
      <c r="T77" s="145"/>
      <c r="U77" s="145"/>
      <c r="V77" s="146"/>
      <c r="W77" s="146"/>
      <c r="X77" s="146"/>
    </row>
    <row r="78" spans="19:24" ht="18.75" customHeight="1" x14ac:dyDescent="0.15">
      <c r="S78" s="145"/>
      <c r="T78" s="145"/>
      <c r="U78" s="145"/>
      <c r="V78" s="146"/>
      <c r="W78" s="146"/>
      <c r="X78" s="146"/>
    </row>
    <row r="79" spans="19:24" ht="18.75" customHeight="1" x14ac:dyDescent="0.15">
      <c r="S79" s="145"/>
      <c r="T79" s="145"/>
      <c r="U79" s="145"/>
      <c r="V79" s="146"/>
      <c r="W79" s="146"/>
      <c r="X79" s="146"/>
    </row>
    <row r="80" spans="19:24" ht="18.75" customHeight="1" x14ac:dyDescent="0.15">
      <c r="S80" s="145"/>
      <c r="T80" s="145"/>
      <c r="U80" s="145"/>
      <c r="V80" s="146"/>
      <c r="W80" s="146"/>
      <c r="X80" s="146"/>
    </row>
    <row r="81" spans="19:24" ht="18.75" customHeight="1" x14ac:dyDescent="0.15">
      <c r="S81" s="145"/>
      <c r="T81" s="145"/>
      <c r="U81" s="145"/>
      <c r="V81" s="146"/>
      <c r="W81" s="146"/>
      <c r="X81" s="146"/>
    </row>
    <row r="82" spans="19:24" ht="18.75" customHeight="1" x14ac:dyDescent="0.15">
      <c r="S82" s="145"/>
      <c r="T82" s="145"/>
      <c r="U82" s="145"/>
      <c r="V82" s="146"/>
      <c r="W82" s="146"/>
      <c r="X82" s="146"/>
    </row>
    <row r="83" spans="19:24" ht="18.75" customHeight="1" x14ac:dyDescent="0.15">
      <c r="S83" s="145"/>
      <c r="T83" s="145"/>
      <c r="U83" s="145"/>
      <c r="V83" s="146"/>
      <c r="W83" s="146"/>
      <c r="X83" s="146"/>
    </row>
    <row r="84" spans="19:24" ht="18.75" customHeight="1" x14ac:dyDescent="0.15">
      <c r="S84" s="145"/>
      <c r="T84" s="145"/>
      <c r="U84" s="145"/>
      <c r="V84" s="146"/>
      <c r="W84" s="146"/>
      <c r="X84" s="146"/>
    </row>
    <row r="85" spans="19:24" ht="18.75" customHeight="1" x14ac:dyDescent="0.15">
      <c r="S85" s="145"/>
      <c r="T85" s="145"/>
      <c r="U85" s="145"/>
      <c r="V85" s="146"/>
      <c r="W85" s="146"/>
      <c r="X85" s="146"/>
    </row>
    <row r="86" spans="19:24" ht="18.75" customHeight="1" x14ac:dyDescent="0.15">
      <c r="S86" s="145"/>
      <c r="T86" s="145"/>
      <c r="U86" s="145"/>
      <c r="V86" s="146"/>
      <c r="W86" s="146"/>
      <c r="X86" s="146"/>
    </row>
    <row r="87" spans="19:24" ht="18.75" customHeight="1" x14ac:dyDescent="0.15">
      <c r="S87" s="145"/>
      <c r="T87" s="145"/>
      <c r="U87" s="145"/>
      <c r="V87" s="146"/>
      <c r="W87" s="146"/>
      <c r="X87" s="146"/>
    </row>
    <row r="88" spans="19:24" ht="18.75" customHeight="1" x14ac:dyDescent="0.15">
      <c r="S88" s="145"/>
      <c r="T88" s="145"/>
      <c r="U88" s="145"/>
      <c r="V88" s="146"/>
      <c r="W88" s="146"/>
      <c r="X88" s="146"/>
    </row>
  </sheetData>
  <mergeCells count="16">
    <mergeCell ref="A1:B1"/>
    <mergeCell ref="C1:K1"/>
    <mergeCell ref="K2:M2"/>
    <mergeCell ref="R5:V5"/>
    <mergeCell ref="O6:P6"/>
    <mergeCell ref="R6:T7"/>
    <mergeCell ref="A7:E7"/>
    <mergeCell ref="O7:P7"/>
    <mergeCell ref="R9:R29"/>
    <mergeCell ref="A9:A36"/>
    <mergeCell ref="I34:J36"/>
    <mergeCell ref="I8:J8"/>
    <mergeCell ref="K8:L8"/>
    <mergeCell ref="I9:J20"/>
    <mergeCell ref="I21:J28"/>
    <mergeCell ref="I29:J33"/>
  </mergeCells>
  <phoneticPr fontId="3"/>
  <printOptions horizontalCentered="1" verticalCentered="1"/>
  <pageMargins left="0.39370078740157483" right="0.39370078740157483" top="0.39370078740157483" bottom="0.39370078740157483" header="0" footer="0"/>
  <pageSetup paperSize="12" scale="4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X75"/>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154</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6"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47" t="s">
        <v>244</v>
      </c>
      <c r="T10" s="147" t="s">
        <v>156</v>
      </c>
      <c r="U10" s="147"/>
      <c r="V10" s="148">
        <v>20</v>
      </c>
      <c r="W10" s="148">
        <v>10</v>
      </c>
      <c r="X10" s="149">
        <v>5</v>
      </c>
    </row>
    <row r="11" spans="1:24" ht="18.75" customHeight="1" x14ac:dyDescent="0.15">
      <c r="A11" s="170"/>
      <c r="B11" s="56"/>
      <c r="C11" s="56"/>
      <c r="D11" s="57"/>
      <c r="E11" s="58"/>
      <c r="F11" s="58"/>
      <c r="G11" s="59"/>
      <c r="H11" s="59"/>
      <c r="I11" s="185"/>
      <c r="J11" s="185"/>
      <c r="K11" s="60"/>
      <c r="L11" s="61"/>
      <c r="M11" s="57"/>
      <c r="N11" s="62"/>
      <c r="O11" s="63"/>
      <c r="P11" s="85"/>
      <c r="R11" s="204"/>
      <c r="S11" s="136"/>
      <c r="T11" s="134" t="s">
        <v>157</v>
      </c>
      <c r="U11" s="134"/>
      <c r="V11" s="135">
        <v>20</v>
      </c>
      <c r="W11" s="135">
        <v>20</v>
      </c>
      <c r="X11" s="128">
        <v>10</v>
      </c>
    </row>
    <row r="12" spans="1:24" ht="18.75" customHeight="1" x14ac:dyDescent="0.15">
      <c r="A12" s="170"/>
      <c r="B12" s="47" t="s">
        <v>155</v>
      </c>
      <c r="C12" s="47" t="s">
        <v>156</v>
      </c>
      <c r="D12" s="48">
        <v>1</v>
      </c>
      <c r="E12" s="49" t="s">
        <v>84</v>
      </c>
      <c r="F12" s="49">
        <f>ROUNDUP(D12*0.75,2)</f>
        <v>0.75</v>
      </c>
      <c r="G12" s="50">
        <f>ROUNDUP((K4*D12)+(K5*D12*0.75)+(K6*(D12*2)),0)</f>
        <v>0</v>
      </c>
      <c r="H12" s="50">
        <f>G12</f>
        <v>0</v>
      </c>
      <c r="I12" s="175" t="s">
        <v>285</v>
      </c>
      <c r="J12" s="176"/>
      <c r="K12" s="51" t="s">
        <v>86</v>
      </c>
      <c r="L12" s="52">
        <f>ROUNDUP((K4*M12)+(K5*M12*0.75)+(K6*(M12*2)),2)</f>
        <v>0</v>
      </c>
      <c r="M12" s="48">
        <v>0.5</v>
      </c>
      <c r="N12" s="53">
        <f t="shared" ref="N12:N18" si="0">ROUNDUP(M12*0.75,2)</f>
        <v>0.38</v>
      </c>
      <c r="O12" s="54" t="s">
        <v>46</v>
      </c>
      <c r="P12" s="84"/>
      <c r="R12" s="204"/>
      <c r="S12" s="136"/>
      <c r="T12" s="134"/>
      <c r="U12" s="124" t="s">
        <v>245</v>
      </c>
      <c r="V12" s="125" t="s">
        <v>246</v>
      </c>
      <c r="W12" s="125" t="s">
        <v>246</v>
      </c>
      <c r="X12" s="126"/>
    </row>
    <row r="13" spans="1:24" ht="18.75" customHeight="1" x14ac:dyDescent="0.15">
      <c r="A13" s="170"/>
      <c r="B13" s="47"/>
      <c r="C13" s="47" t="s">
        <v>157</v>
      </c>
      <c r="D13" s="48">
        <v>20</v>
      </c>
      <c r="E13" s="49" t="s">
        <v>47</v>
      </c>
      <c r="F13" s="49">
        <f>ROUNDUP(D13*0.75,2)</f>
        <v>15</v>
      </c>
      <c r="G13" s="50">
        <f>ROUNDUP((K4*D13)+(K5*D13*0.75)+(K6*(D13*2)),0)</f>
        <v>0</v>
      </c>
      <c r="H13" s="50">
        <f>G13</f>
        <v>0</v>
      </c>
      <c r="I13" s="177"/>
      <c r="J13" s="177"/>
      <c r="K13" s="51" t="s">
        <v>56</v>
      </c>
      <c r="L13" s="52">
        <f>ROUNDUP((K4*M13)+(K5*M13*0.75)+(K6*(M13*2)),2)</f>
        <v>0</v>
      </c>
      <c r="M13" s="48">
        <v>3</v>
      </c>
      <c r="N13" s="53">
        <f t="shared" si="0"/>
        <v>2.25</v>
      </c>
      <c r="O13" s="54" t="s">
        <v>46</v>
      </c>
      <c r="P13" s="84" t="s">
        <v>60</v>
      </c>
      <c r="R13" s="204"/>
      <c r="S13" s="136"/>
      <c r="T13" s="134"/>
      <c r="U13" s="124" t="s">
        <v>274</v>
      </c>
      <c r="V13" s="125" t="s">
        <v>247</v>
      </c>
      <c r="W13" s="125" t="s">
        <v>247</v>
      </c>
      <c r="X13" s="126"/>
    </row>
    <row r="14" spans="1:24" ht="18.75" customHeight="1" x14ac:dyDescent="0.15">
      <c r="A14" s="170"/>
      <c r="B14" s="47"/>
      <c r="C14" s="47" t="s">
        <v>128</v>
      </c>
      <c r="D14" s="48">
        <v>0.5</v>
      </c>
      <c r="E14" s="49" t="s">
        <v>47</v>
      </c>
      <c r="F14" s="49">
        <f>ROUNDUP(D14*0.75,2)</f>
        <v>0.38</v>
      </c>
      <c r="G14" s="50">
        <f>ROUNDUP((K4*D14)+(K5*D14*0.75)+(K6*(D14*2)),0)</f>
        <v>0</v>
      </c>
      <c r="H14" s="50">
        <f>G14+(G14*8/100)</f>
        <v>0</v>
      </c>
      <c r="I14" s="177"/>
      <c r="J14" s="177"/>
      <c r="K14" s="51" t="s">
        <v>43</v>
      </c>
      <c r="L14" s="52">
        <f>ROUNDUP((K4*M14)+(K5*M14*0.75)+(K6*(M14*2)),2)</f>
        <v>0</v>
      </c>
      <c r="M14" s="48">
        <v>1</v>
      </c>
      <c r="N14" s="53">
        <f t="shared" si="0"/>
        <v>0.75</v>
      </c>
      <c r="O14" s="54"/>
      <c r="P14" s="84"/>
      <c r="R14" s="204"/>
      <c r="S14" s="136"/>
      <c r="T14" s="134"/>
      <c r="U14" s="134"/>
      <c r="V14" s="135"/>
      <c r="W14" s="135"/>
      <c r="X14" s="128"/>
    </row>
    <row r="15" spans="1:24" ht="18.75" customHeight="1" x14ac:dyDescent="0.15">
      <c r="A15" s="170"/>
      <c r="B15" s="47"/>
      <c r="C15" s="47"/>
      <c r="D15" s="48"/>
      <c r="E15" s="49"/>
      <c r="F15" s="49"/>
      <c r="G15" s="50"/>
      <c r="H15" s="50"/>
      <c r="I15" s="177"/>
      <c r="J15" s="177"/>
      <c r="K15" s="51" t="s">
        <v>90</v>
      </c>
      <c r="L15" s="52">
        <f>ROUNDUP((K4*M15)+(K5*M15*0.75)+(K6*(M15*2)),2)</f>
        <v>0</v>
      </c>
      <c r="M15" s="48">
        <v>1</v>
      </c>
      <c r="N15" s="53">
        <f t="shared" si="0"/>
        <v>0.75</v>
      </c>
      <c r="O15" s="54"/>
      <c r="P15" s="84" t="s">
        <v>77</v>
      </c>
      <c r="R15" s="204"/>
      <c r="S15" s="131" t="s">
        <v>236</v>
      </c>
      <c r="T15" s="131" t="s">
        <v>39</v>
      </c>
      <c r="U15" s="131"/>
      <c r="V15" s="159" t="s">
        <v>248</v>
      </c>
      <c r="W15" s="159" t="s">
        <v>249</v>
      </c>
      <c r="X15" s="133"/>
    </row>
    <row r="16" spans="1:24" ht="18.75" customHeight="1" x14ac:dyDescent="0.15">
      <c r="A16" s="170"/>
      <c r="B16" s="47"/>
      <c r="C16" s="47"/>
      <c r="D16" s="48"/>
      <c r="E16" s="49"/>
      <c r="F16" s="49"/>
      <c r="G16" s="50"/>
      <c r="H16" s="50"/>
      <c r="I16" s="177"/>
      <c r="J16" s="177"/>
      <c r="K16" s="51" t="s">
        <v>53</v>
      </c>
      <c r="L16" s="52">
        <f>ROUNDUP((K4*M16)+(K5*M16*0.75)+(K6*(M16*2)),2)</f>
        <v>0</v>
      </c>
      <c r="M16" s="48">
        <v>0.2</v>
      </c>
      <c r="N16" s="53">
        <f t="shared" si="0"/>
        <v>0.15</v>
      </c>
      <c r="O16" s="54"/>
      <c r="P16" s="84"/>
      <c r="R16" s="204"/>
      <c r="S16" s="134"/>
      <c r="T16" s="134" t="s">
        <v>88</v>
      </c>
      <c r="U16" s="134"/>
      <c r="V16" s="135">
        <v>20</v>
      </c>
      <c r="W16" s="135">
        <v>15</v>
      </c>
      <c r="X16" s="128">
        <v>15</v>
      </c>
    </row>
    <row r="17" spans="1:24" ht="18.75" customHeight="1" x14ac:dyDescent="0.15">
      <c r="A17" s="170"/>
      <c r="B17" s="47"/>
      <c r="C17" s="47"/>
      <c r="D17" s="48"/>
      <c r="E17" s="49"/>
      <c r="F17" s="49"/>
      <c r="G17" s="50"/>
      <c r="H17" s="50"/>
      <c r="I17" s="177"/>
      <c r="J17" s="177"/>
      <c r="K17" s="51" t="s">
        <v>52</v>
      </c>
      <c r="L17" s="52">
        <f>ROUNDUP((K4*M17)+(K5*M17*0.75)+(K6*(M17*2)),2)</f>
        <v>0</v>
      </c>
      <c r="M17" s="48">
        <v>0.3</v>
      </c>
      <c r="N17" s="53">
        <f t="shared" si="0"/>
        <v>0.23</v>
      </c>
      <c r="O17" s="54"/>
      <c r="P17" s="84"/>
      <c r="R17" s="204"/>
      <c r="S17" s="134"/>
      <c r="T17" s="134" t="s">
        <v>66</v>
      </c>
      <c r="U17" s="134"/>
      <c r="V17" s="135">
        <v>10</v>
      </c>
      <c r="W17" s="135">
        <v>10</v>
      </c>
      <c r="X17" s="128">
        <v>10</v>
      </c>
    </row>
    <row r="18" spans="1:24" ht="18.75" customHeight="1" x14ac:dyDescent="0.15">
      <c r="A18" s="170"/>
      <c r="B18" s="47"/>
      <c r="C18" s="47"/>
      <c r="D18" s="48"/>
      <c r="E18" s="49"/>
      <c r="F18" s="49"/>
      <c r="G18" s="50"/>
      <c r="H18" s="50"/>
      <c r="I18" s="177"/>
      <c r="J18" s="177"/>
      <c r="K18" s="51" t="s">
        <v>43</v>
      </c>
      <c r="L18" s="52">
        <f>ROUNDUP((K4*M18)+(K5*M18*0.75)+(K6*(M18*2)),2)</f>
        <v>0</v>
      </c>
      <c r="M18" s="48">
        <v>1</v>
      </c>
      <c r="N18" s="53">
        <f t="shared" si="0"/>
        <v>0.75</v>
      </c>
      <c r="O18" s="54"/>
      <c r="P18" s="84"/>
      <c r="R18" s="204"/>
      <c r="S18" s="134"/>
      <c r="T18" s="134"/>
      <c r="U18" s="124" t="s">
        <v>231</v>
      </c>
      <c r="V18" s="125" t="s">
        <v>58</v>
      </c>
      <c r="W18" s="125" t="s">
        <v>58</v>
      </c>
      <c r="X18" s="126"/>
    </row>
    <row r="19" spans="1:24" ht="18.75" customHeight="1" x14ac:dyDescent="0.15">
      <c r="A19" s="170"/>
      <c r="B19" s="47"/>
      <c r="C19" s="47"/>
      <c r="D19" s="48"/>
      <c r="E19" s="49"/>
      <c r="F19" s="49"/>
      <c r="G19" s="50"/>
      <c r="H19" s="50"/>
      <c r="I19" s="177"/>
      <c r="J19" s="177"/>
      <c r="K19" s="51"/>
      <c r="L19" s="52"/>
      <c r="M19" s="48"/>
      <c r="N19" s="53"/>
      <c r="O19" s="54"/>
      <c r="P19" s="84"/>
      <c r="R19" s="204"/>
      <c r="S19" s="134"/>
      <c r="T19" s="134"/>
      <c r="U19" s="124" t="s">
        <v>232</v>
      </c>
      <c r="V19" s="125" t="s">
        <v>42</v>
      </c>
      <c r="W19" s="125" t="s">
        <v>42</v>
      </c>
      <c r="X19" s="126"/>
    </row>
    <row r="20" spans="1:24" ht="18.75" customHeight="1" x14ac:dyDescent="0.15">
      <c r="A20" s="170"/>
      <c r="B20" s="47"/>
      <c r="C20" s="47"/>
      <c r="D20" s="48"/>
      <c r="E20" s="49"/>
      <c r="F20" s="49"/>
      <c r="G20" s="50"/>
      <c r="H20" s="50"/>
      <c r="I20" s="177"/>
      <c r="J20" s="177"/>
      <c r="K20" s="51"/>
      <c r="L20" s="52"/>
      <c r="M20" s="48"/>
      <c r="N20" s="53"/>
      <c r="O20" s="54"/>
      <c r="P20" s="84"/>
      <c r="R20" s="204"/>
      <c r="S20" s="138"/>
      <c r="T20" s="138"/>
      <c r="U20" s="121" t="s">
        <v>233</v>
      </c>
      <c r="V20" s="155" t="s">
        <v>42</v>
      </c>
      <c r="W20" s="155" t="s">
        <v>42</v>
      </c>
      <c r="X20" s="156"/>
    </row>
    <row r="21" spans="1:24" ht="18.75" customHeight="1" x14ac:dyDescent="0.15">
      <c r="A21" s="170"/>
      <c r="B21" s="47"/>
      <c r="C21" s="47"/>
      <c r="D21" s="48"/>
      <c r="E21" s="49"/>
      <c r="F21" s="49"/>
      <c r="G21" s="50"/>
      <c r="H21" s="50"/>
      <c r="I21" s="177"/>
      <c r="J21" s="177"/>
      <c r="K21" s="51"/>
      <c r="L21" s="52"/>
      <c r="M21" s="48"/>
      <c r="N21" s="53"/>
      <c r="O21" s="54"/>
      <c r="P21" s="84"/>
      <c r="R21" s="204"/>
      <c r="S21" s="161" t="s">
        <v>92</v>
      </c>
      <c r="T21" s="131" t="s">
        <v>138</v>
      </c>
      <c r="U21" s="161"/>
      <c r="V21" s="127" t="s">
        <v>235</v>
      </c>
      <c r="W21" s="127" t="s">
        <v>235</v>
      </c>
      <c r="X21" s="153" t="s">
        <v>235</v>
      </c>
    </row>
    <row r="22" spans="1:24" ht="18.75" customHeight="1" x14ac:dyDescent="0.15">
      <c r="A22" s="170"/>
      <c r="B22" s="56"/>
      <c r="C22" s="56"/>
      <c r="D22" s="57"/>
      <c r="E22" s="58"/>
      <c r="F22" s="58"/>
      <c r="G22" s="59"/>
      <c r="H22" s="59"/>
      <c r="I22" s="185"/>
      <c r="J22" s="185"/>
      <c r="K22" s="60"/>
      <c r="L22" s="61"/>
      <c r="M22" s="57"/>
      <c r="N22" s="62"/>
      <c r="O22" s="63"/>
      <c r="P22" s="85"/>
      <c r="R22" s="204"/>
      <c r="S22" s="136"/>
      <c r="T22" s="134"/>
      <c r="U22" s="134" t="s">
        <v>67</v>
      </c>
      <c r="V22" s="135" t="s">
        <v>58</v>
      </c>
      <c r="W22" s="135" t="s">
        <v>58</v>
      </c>
      <c r="X22" s="128"/>
    </row>
    <row r="23" spans="1:24" ht="18.75" customHeight="1" x14ac:dyDescent="0.15">
      <c r="A23" s="170"/>
      <c r="B23" s="47" t="s">
        <v>158</v>
      </c>
      <c r="C23" s="47" t="s">
        <v>39</v>
      </c>
      <c r="D23" s="55">
        <v>0.5</v>
      </c>
      <c r="E23" s="49" t="s">
        <v>51</v>
      </c>
      <c r="F23" s="49">
        <f>ROUNDUP(D23*0.75,2)</f>
        <v>0.38</v>
      </c>
      <c r="G23" s="50">
        <f>ROUNDUP((K4*D23)+(K5*D23*0.75)+(K6*(D23*2)),0)</f>
        <v>0</v>
      </c>
      <c r="H23" s="50">
        <f>G23</f>
        <v>0</v>
      </c>
      <c r="I23" s="175" t="s">
        <v>159</v>
      </c>
      <c r="J23" s="176"/>
      <c r="K23" s="51" t="s">
        <v>115</v>
      </c>
      <c r="L23" s="52">
        <f>ROUNDUP((K4*M23)+(K5*M23*0.75)+(K6*(M23*2)),2)</f>
        <v>0</v>
      </c>
      <c r="M23" s="48">
        <v>1</v>
      </c>
      <c r="N23" s="53">
        <f>ROUNDUP(M23*0.75,2)</f>
        <v>0.75</v>
      </c>
      <c r="O23" s="54" t="s">
        <v>50</v>
      </c>
      <c r="P23" s="84"/>
      <c r="R23" s="204"/>
      <c r="S23" s="137"/>
      <c r="T23" s="138"/>
      <c r="U23" s="138" t="s">
        <v>96</v>
      </c>
      <c r="V23" s="139" t="s">
        <v>42</v>
      </c>
      <c r="W23" s="139" t="s">
        <v>42</v>
      </c>
      <c r="X23" s="140"/>
    </row>
    <row r="24" spans="1:24" ht="18.75" customHeight="1" x14ac:dyDescent="0.15">
      <c r="A24" s="170"/>
      <c r="B24" s="47"/>
      <c r="C24" s="47" t="s">
        <v>88</v>
      </c>
      <c r="D24" s="48">
        <v>20</v>
      </c>
      <c r="E24" s="49" t="s">
        <v>47</v>
      </c>
      <c r="F24" s="49">
        <f>ROUNDUP(D24*0.75,2)</f>
        <v>15</v>
      </c>
      <c r="G24" s="50">
        <f>ROUNDUP((K4*D24)+(K5*D24*0.75)+(K6*(D24*2)),0)</f>
        <v>0</v>
      </c>
      <c r="H24" s="50">
        <f>G24+(G24*6/100)</f>
        <v>0</v>
      </c>
      <c r="I24" s="177"/>
      <c r="J24" s="177"/>
      <c r="K24" s="51" t="s">
        <v>53</v>
      </c>
      <c r="L24" s="52">
        <f>ROUNDUP((K4*M24)+(K5*M24*0.75)+(K6*(M24*2)),2)</f>
        <v>0</v>
      </c>
      <c r="M24" s="48">
        <v>0.1</v>
      </c>
      <c r="N24" s="53">
        <f>ROUNDUP(M24*0.75,2)</f>
        <v>0.08</v>
      </c>
      <c r="O24" s="54"/>
      <c r="P24" s="84"/>
      <c r="R24" s="204"/>
      <c r="S24" s="136" t="s">
        <v>97</v>
      </c>
      <c r="T24" s="134" t="s">
        <v>98</v>
      </c>
      <c r="U24" s="134"/>
      <c r="V24" s="135"/>
      <c r="W24" s="135"/>
      <c r="X24" s="128"/>
    </row>
    <row r="25" spans="1:24" ht="18.75" customHeight="1" x14ac:dyDescent="0.15">
      <c r="A25" s="170"/>
      <c r="B25" s="47"/>
      <c r="C25" s="47" t="s">
        <v>66</v>
      </c>
      <c r="D25" s="48">
        <v>10</v>
      </c>
      <c r="E25" s="49" t="s">
        <v>47</v>
      </c>
      <c r="F25" s="49">
        <f>ROUNDUP(D25*0.75,2)</f>
        <v>7.5</v>
      </c>
      <c r="G25" s="50">
        <f>ROUNDUP((K4*D25)+(K5*D25*0.75)+(K6*(D25*2)),0)</f>
        <v>0</v>
      </c>
      <c r="H25" s="50">
        <f>G25+(G25*3/100)</f>
        <v>0</v>
      </c>
      <c r="I25" s="177"/>
      <c r="J25" s="177"/>
      <c r="K25" s="51" t="s">
        <v>91</v>
      </c>
      <c r="L25" s="52">
        <f>ROUNDUP((K4*M25)+(K5*M25*0.75)+(K6*(M25*2)),2)</f>
        <v>0</v>
      </c>
      <c r="M25" s="48">
        <v>0.01</v>
      </c>
      <c r="N25" s="53">
        <f>ROUNDUP(M25*0.75,2)</f>
        <v>0.01</v>
      </c>
      <c r="O25" s="54"/>
      <c r="P25" s="84"/>
      <c r="R25" s="204"/>
      <c r="S25" s="136"/>
      <c r="T25" s="134"/>
      <c r="U25" s="134"/>
      <c r="V25" s="135">
        <v>0</v>
      </c>
      <c r="W25" s="135">
        <v>0</v>
      </c>
      <c r="X25" s="128">
        <v>0</v>
      </c>
    </row>
    <row r="26" spans="1:24" ht="18.75" customHeight="1" thickBot="1" x14ac:dyDescent="0.2">
      <c r="A26" s="170"/>
      <c r="B26" s="47"/>
      <c r="C26" s="47" t="s">
        <v>160</v>
      </c>
      <c r="D26" s="55">
        <v>0.125</v>
      </c>
      <c r="E26" s="49" t="s">
        <v>113</v>
      </c>
      <c r="F26" s="49">
        <f>ROUNDUP(D26*0.75,2)</f>
        <v>9.9999999999999992E-2</v>
      </c>
      <c r="G26" s="50">
        <f>ROUNDUP((K4*D26)+(K5*D26*0.75)+(K6*(D26*2)),0)</f>
        <v>0</v>
      </c>
      <c r="H26" s="50">
        <f>G26</f>
        <v>0</v>
      </c>
      <c r="I26" s="177"/>
      <c r="J26" s="177"/>
      <c r="K26" s="51" t="s">
        <v>71</v>
      </c>
      <c r="L26" s="52">
        <f>ROUNDUP((K4*M26)+(K5*M26*0.75)+(K6*(M26*2)),2)</f>
        <v>0</v>
      </c>
      <c r="M26" s="48">
        <v>0.5</v>
      </c>
      <c r="N26" s="53">
        <f>ROUNDUP(M26*0.75,2)</f>
        <v>0.38</v>
      </c>
      <c r="O26" s="54" t="s">
        <v>46</v>
      </c>
      <c r="P26" s="84" t="s">
        <v>60</v>
      </c>
      <c r="R26" s="205"/>
      <c r="S26" s="141"/>
      <c r="T26" s="142"/>
      <c r="U26" s="142"/>
      <c r="V26" s="143"/>
      <c r="W26" s="143"/>
      <c r="X26" s="144"/>
    </row>
    <row r="27" spans="1:24" ht="18.75" customHeight="1" x14ac:dyDescent="0.15">
      <c r="A27" s="170"/>
      <c r="B27" s="47"/>
      <c r="C27" s="47"/>
      <c r="D27" s="48"/>
      <c r="E27" s="49"/>
      <c r="F27" s="49"/>
      <c r="G27" s="50"/>
      <c r="H27" s="50"/>
      <c r="I27" s="177"/>
      <c r="J27" s="177"/>
      <c r="K27" s="51"/>
      <c r="L27" s="52"/>
      <c r="M27" s="48"/>
      <c r="N27" s="53"/>
      <c r="O27" s="54"/>
      <c r="P27" s="84"/>
      <c r="R27" s="2"/>
      <c r="S27" s="2"/>
      <c r="T27" s="2"/>
      <c r="U27" s="2"/>
      <c r="V27" s="2"/>
      <c r="W27" s="2"/>
      <c r="X27" s="2"/>
    </row>
    <row r="28" spans="1:24" ht="18.75" customHeight="1" x14ac:dyDescent="0.15">
      <c r="A28" s="170"/>
      <c r="B28" s="56"/>
      <c r="C28" s="56"/>
      <c r="D28" s="57"/>
      <c r="E28" s="58"/>
      <c r="F28" s="58"/>
      <c r="G28" s="59"/>
      <c r="H28" s="59"/>
      <c r="I28" s="185"/>
      <c r="J28" s="185"/>
      <c r="K28" s="60"/>
      <c r="L28" s="61"/>
      <c r="M28" s="57"/>
      <c r="N28" s="62"/>
      <c r="O28" s="63"/>
      <c r="P28" s="85"/>
      <c r="R28" s="2"/>
      <c r="S28" s="2"/>
      <c r="T28" s="2"/>
      <c r="U28" s="2"/>
      <c r="V28" s="2"/>
      <c r="W28" s="2"/>
      <c r="X28" s="2"/>
    </row>
    <row r="29" spans="1:24" ht="18.75" customHeight="1" x14ac:dyDescent="0.15">
      <c r="A29" s="170"/>
      <c r="B29" s="47" t="s">
        <v>92</v>
      </c>
      <c r="C29" s="47" t="s">
        <v>138</v>
      </c>
      <c r="D29" s="99">
        <v>0.1</v>
      </c>
      <c r="E29" s="49" t="s">
        <v>118</v>
      </c>
      <c r="F29" s="49">
        <f>ROUNDUP(D29*0.75,2)</f>
        <v>0.08</v>
      </c>
      <c r="G29" s="50">
        <f>ROUNDUP((K4*D29)+(K5*D29*0.75)+(K6*(D29*2)),0)</f>
        <v>0</v>
      </c>
      <c r="H29" s="50">
        <f>G29</f>
        <v>0</v>
      </c>
      <c r="I29" s="175" t="s">
        <v>93</v>
      </c>
      <c r="J29" s="176"/>
      <c r="K29" s="51" t="s">
        <v>70</v>
      </c>
      <c r="L29" s="52">
        <f>ROUNDUP((K4*M29)+(K5*M29*0.75)+(K6*(M29*2)),2)</f>
        <v>0</v>
      </c>
      <c r="M29" s="48">
        <v>100</v>
      </c>
      <c r="N29" s="53">
        <f>ROUNDUP(M29*0.75,2)</f>
        <v>75</v>
      </c>
      <c r="O29" s="54" t="s">
        <v>46</v>
      </c>
      <c r="P29" s="84"/>
      <c r="R29" s="2"/>
      <c r="S29" s="2"/>
      <c r="T29" s="2"/>
      <c r="U29" s="2"/>
      <c r="V29" s="2"/>
      <c r="W29" s="2"/>
      <c r="X29" s="2"/>
    </row>
    <row r="30" spans="1:24" ht="18.75" customHeight="1" x14ac:dyDescent="0.15">
      <c r="A30" s="170"/>
      <c r="B30" s="47"/>
      <c r="C30" s="47" t="s">
        <v>161</v>
      </c>
      <c r="D30" s="48">
        <v>2</v>
      </c>
      <c r="E30" s="49" t="s">
        <v>47</v>
      </c>
      <c r="F30" s="49">
        <f>ROUNDUP(D30*0.75,2)</f>
        <v>1.5</v>
      </c>
      <c r="G30" s="50">
        <f>ROUNDUP((K4*D30)+(K5*D30*0.75)+(K6*(D30*2)),0)</f>
        <v>0</v>
      </c>
      <c r="H30" s="50">
        <f>G30+(G30*10/100)</f>
        <v>0</v>
      </c>
      <c r="I30" s="177"/>
      <c r="J30" s="177"/>
      <c r="K30" s="51" t="s">
        <v>96</v>
      </c>
      <c r="L30" s="52">
        <f>ROUNDUP((K4*M30)+(K5*M30*0.75)+(K6*(M30*2)),2)</f>
        <v>0</v>
      </c>
      <c r="M30" s="48">
        <v>3</v>
      </c>
      <c r="N30" s="53">
        <f>ROUNDUP(M30*0.75,2)</f>
        <v>2.25</v>
      </c>
      <c r="O30" s="54"/>
      <c r="P30" s="84"/>
      <c r="R30" s="2"/>
      <c r="S30" s="2"/>
      <c r="T30" s="2"/>
      <c r="U30" s="2"/>
      <c r="V30" s="2"/>
      <c r="W30" s="2"/>
      <c r="X30" s="2"/>
    </row>
    <row r="31" spans="1:24" ht="18.75" customHeight="1" x14ac:dyDescent="0.15">
      <c r="A31" s="170"/>
      <c r="B31" s="47"/>
      <c r="C31" s="47"/>
      <c r="D31" s="48"/>
      <c r="E31" s="49"/>
      <c r="F31" s="49"/>
      <c r="G31" s="50"/>
      <c r="H31" s="50"/>
      <c r="I31" s="177"/>
      <c r="J31" s="177"/>
      <c r="K31" s="51"/>
      <c r="L31" s="52"/>
      <c r="M31" s="48"/>
      <c r="N31" s="53"/>
      <c r="O31" s="54"/>
      <c r="P31" s="84"/>
      <c r="R31" s="2"/>
      <c r="S31" s="2"/>
      <c r="T31" s="2"/>
      <c r="U31" s="2"/>
      <c r="V31" s="2"/>
      <c r="W31" s="2"/>
      <c r="X31" s="2"/>
    </row>
    <row r="32" spans="1:24" ht="18.75" customHeight="1" x14ac:dyDescent="0.15">
      <c r="A32" s="170"/>
      <c r="B32" s="56"/>
      <c r="C32" s="56"/>
      <c r="D32" s="57"/>
      <c r="E32" s="58"/>
      <c r="F32" s="58"/>
      <c r="G32" s="59"/>
      <c r="H32" s="59"/>
      <c r="I32" s="185"/>
      <c r="J32" s="185"/>
      <c r="K32" s="60"/>
      <c r="L32" s="61"/>
      <c r="M32" s="57"/>
      <c r="N32" s="62"/>
      <c r="O32" s="63"/>
      <c r="P32" s="85"/>
      <c r="R32" s="2"/>
      <c r="S32" s="2"/>
      <c r="T32" s="2"/>
      <c r="U32" s="2"/>
      <c r="V32" s="2"/>
      <c r="W32" s="2"/>
      <c r="X32" s="2"/>
    </row>
    <row r="33" spans="1:24" ht="18.75" customHeight="1" x14ac:dyDescent="0.15">
      <c r="A33" s="170"/>
      <c r="B33" s="47" t="s">
        <v>97</v>
      </c>
      <c r="C33" s="47" t="s">
        <v>98</v>
      </c>
      <c r="D33" s="55">
        <v>0.125</v>
      </c>
      <c r="E33" s="49" t="s">
        <v>51</v>
      </c>
      <c r="F33" s="49">
        <f>ROUNDUP(D33*0.75,2)</f>
        <v>9.9999999999999992E-2</v>
      </c>
      <c r="G33" s="50">
        <f>ROUNDUP((K4*D33)+(K5*D33*0.75)+(K6*(D33*2)),0)</f>
        <v>0</v>
      </c>
      <c r="H33" s="50">
        <f>G33</f>
        <v>0</v>
      </c>
      <c r="I33" s="175" t="s">
        <v>73</v>
      </c>
      <c r="J33" s="176"/>
      <c r="K33" s="51"/>
      <c r="L33" s="52"/>
      <c r="M33" s="48"/>
      <c r="N33" s="53"/>
      <c r="O33" s="54"/>
      <c r="P33" s="84"/>
      <c r="R33" s="2"/>
      <c r="S33" s="2"/>
      <c r="T33" s="2"/>
      <c r="U33" s="2"/>
      <c r="V33" s="2"/>
      <c r="W33" s="2"/>
      <c r="X33" s="2"/>
    </row>
    <row r="34" spans="1:24" ht="18.75" customHeight="1" x14ac:dyDescent="0.15">
      <c r="A34" s="170"/>
      <c r="B34" s="47"/>
      <c r="C34" s="47"/>
      <c r="D34" s="48"/>
      <c r="E34" s="49"/>
      <c r="F34" s="49"/>
      <c r="G34" s="50"/>
      <c r="H34" s="50"/>
      <c r="I34" s="177"/>
      <c r="J34" s="177"/>
      <c r="K34" s="51"/>
      <c r="L34" s="52"/>
      <c r="M34" s="48"/>
      <c r="N34" s="53"/>
      <c r="O34" s="54"/>
      <c r="P34" s="84"/>
      <c r="R34" s="2"/>
      <c r="S34" s="2"/>
      <c r="T34" s="2"/>
      <c r="U34" s="2"/>
      <c r="V34" s="2"/>
      <c r="W34" s="2"/>
      <c r="X34" s="2"/>
    </row>
    <row r="35" spans="1:24" ht="18.75" customHeight="1" thickBot="1" x14ac:dyDescent="0.2">
      <c r="A35" s="171"/>
      <c r="B35" s="75"/>
      <c r="C35" s="75"/>
      <c r="D35" s="76"/>
      <c r="E35" s="77"/>
      <c r="F35" s="77"/>
      <c r="G35" s="78"/>
      <c r="H35" s="78"/>
      <c r="I35" s="178"/>
      <c r="J35" s="178"/>
      <c r="K35" s="79"/>
      <c r="L35" s="80"/>
      <c r="M35" s="76"/>
      <c r="N35" s="81"/>
      <c r="O35" s="82"/>
      <c r="P35" s="86"/>
      <c r="R35" s="2"/>
      <c r="S35" s="2"/>
      <c r="T35" s="2"/>
      <c r="U35" s="2"/>
      <c r="V35" s="2"/>
      <c r="W35" s="2"/>
      <c r="X35" s="2"/>
    </row>
    <row r="36" spans="1:24" ht="18.75" customHeight="1" x14ac:dyDescent="0.15">
      <c r="R36" s="2"/>
      <c r="S36" s="2"/>
      <c r="T36" s="2"/>
      <c r="U36" s="2"/>
      <c r="V36" s="2"/>
      <c r="W36" s="2"/>
      <c r="X36" s="2"/>
    </row>
    <row r="37" spans="1:24" ht="18.75" customHeight="1" x14ac:dyDescent="0.15">
      <c r="R37" s="2"/>
      <c r="S37" s="2"/>
      <c r="T37" s="2"/>
      <c r="U37" s="2"/>
      <c r="V37" s="2"/>
      <c r="W37" s="2"/>
      <c r="X37" s="2"/>
    </row>
    <row r="38" spans="1:24" ht="18.75" customHeight="1" x14ac:dyDescent="0.15">
      <c r="R38" s="2"/>
      <c r="S38" s="2"/>
      <c r="T38" s="2"/>
      <c r="U38" s="2"/>
      <c r="V38" s="2"/>
      <c r="W38" s="2"/>
      <c r="X38" s="2"/>
    </row>
    <row r="39" spans="1:24" ht="18.75" customHeight="1" x14ac:dyDescent="0.15">
      <c r="S39" s="145"/>
      <c r="T39" s="145"/>
      <c r="U39" s="145"/>
      <c r="V39" s="146"/>
      <c r="W39" s="146"/>
      <c r="X39" s="146"/>
    </row>
    <row r="40" spans="1:24" ht="18.75" customHeight="1" x14ac:dyDescent="0.15">
      <c r="S40" s="145"/>
      <c r="T40" s="145"/>
      <c r="U40" s="145"/>
      <c r="V40" s="146"/>
      <c r="W40" s="146"/>
      <c r="X40" s="146"/>
    </row>
    <row r="41" spans="1:24" ht="18.75" customHeight="1" x14ac:dyDescent="0.15">
      <c r="S41" s="145"/>
      <c r="T41" s="145"/>
      <c r="U41" s="145"/>
      <c r="V41" s="146"/>
      <c r="W41" s="146"/>
      <c r="X41" s="146"/>
    </row>
    <row r="42" spans="1:24" ht="18.75" customHeight="1" x14ac:dyDescent="0.15">
      <c r="S42" s="145"/>
      <c r="T42" s="145"/>
      <c r="U42" s="145"/>
      <c r="V42" s="146"/>
      <c r="W42" s="146"/>
      <c r="X42" s="146"/>
    </row>
    <row r="43" spans="1:24" ht="18.75" customHeight="1" x14ac:dyDescent="0.15">
      <c r="S43" s="145"/>
      <c r="T43" s="145"/>
      <c r="U43" s="145"/>
      <c r="V43" s="146"/>
      <c r="W43" s="146"/>
      <c r="X43" s="146"/>
    </row>
    <row r="44" spans="1:24" ht="18.75" customHeight="1" x14ac:dyDescent="0.15">
      <c r="S44" s="145"/>
      <c r="T44" s="145"/>
      <c r="U44" s="145"/>
      <c r="V44" s="146"/>
      <c r="W44" s="146"/>
      <c r="X44" s="146"/>
    </row>
    <row r="45" spans="1:24" ht="18.75" customHeight="1" x14ac:dyDescent="0.15">
      <c r="S45" s="145"/>
      <c r="T45" s="145"/>
      <c r="U45" s="145"/>
      <c r="V45" s="146"/>
      <c r="W45" s="146"/>
      <c r="X45" s="146"/>
    </row>
    <row r="46" spans="1:24" ht="18.75" customHeight="1" x14ac:dyDescent="0.15">
      <c r="S46" s="145"/>
      <c r="T46" s="145"/>
      <c r="U46" s="145"/>
      <c r="V46" s="146"/>
      <c r="W46" s="146"/>
      <c r="X46" s="146"/>
    </row>
    <row r="47" spans="1:24" ht="18.75" customHeight="1" x14ac:dyDescent="0.15">
      <c r="S47" s="145"/>
      <c r="T47" s="145"/>
      <c r="U47" s="145"/>
      <c r="V47" s="146"/>
      <c r="W47" s="146"/>
      <c r="X47" s="146"/>
    </row>
    <row r="48" spans="1: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row r="53" spans="19:24" ht="18.75" customHeight="1" x14ac:dyDescent="0.15">
      <c r="S53" s="145"/>
      <c r="T53" s="145"/>
      <c r="U53" s="145"/>
      <c r="V53" s="146"/>
      <c r="W53" s="146"/>
      <c r="X53" s="146"/>
    </row>
    <row r="54" spans="19:24" ht="18.75" customHeight="1" x14ac:dyDescent="0.15">
      <c r="S54" s="145"/>
      <c r="T54" s="145"/>
      <c r="U54" s="145"/>
      <c r="V54" s="146"/>
      <c r="W54" s="146"/>
      <c r="X54" s="146"/>
    </row>
    <row r="55" spans="19:24" ht="18.75" customHeight="1" x14ac:dyDescent="0.15">
      <c r="S55" s="145"/>
      <c r="T55" s="145"/>
      <c r="U55" s="145"/>
      <c r="V55" s="146"/>
      <c r="W55" s="146"/>
      <c r="X55" s="146"/>
    </row>
    <row r="56" spans="19:24" ht="18.75" customHeight="1" x14ac:dyDescent="0.15">
      <c r="S56" s="145"/>
      <c r="T56" s="145"/>
      <c r="U56" s="145"/>
      <c r="V56" s="146"/>
      <c r="W56" s="146"/>
      <c r="X56" s="146"/>
    </row>
    <row r="57" spans="19:24" ht="18.75" customHeight="1" x14ac:dyDescent="0.15">
      <c r="S57" s="145"/>
      <c r="T57" s="145"/>
      <c r="U57" s="145"/>
      <c r="V57" s="146"/>
      <c r="W57" s="146"/>
      <c r="X57" s="146"/>
    </row>
    <row r="58" spans="19:24" ht="18.75" customHeight="1" x14ac:dyDescent="0.15">
      <c r="S58" s="145"/>
      <c r="T58" s="145"/>
      <c r="U58" s="145"/>
      <c r="V58" s="146"/>
      <c r="W58" s="146"/>
      <c r="X58" s="146"/>
    </row>
    <row r="59" spans="19:24" ht="18.75" customHeight="1" x14ac:dyDescent="0.15">
      <c r="S59" s="145"/>
      <c r="T59" s="145"/>
      <c r="U59" s="145"/>
      <c r="V59" s="146"/>
      <c r="W59" s="146"/>
      <c r="X59" s="146"/>
    </row>
    <row r="60" spans="19:24" ht="18.75" customHeight="1" x14ac:dyDescent="0.15">
      <c r="S60" s="145"/>
      <c r="T60" s="145"/>
      <c r="U60" s="145"/>
      <c r="V60" s="146"/>
      <c r="W60" s="146"/>
      <c r="X60" s="146"/>
    </row>
    <row r="61" spans="19:24" ht="18.75" customHeight="1" x14ac:dyDescent="0.15">
      <c r="S61" s="145"/>
      <c r="T61" s="145"/>
      <c r="U61" s="145"/>
      <c r="V61" s="146"/>
      <c r="W61" s="146"/>
      <c r="X61" s="146"/>
    </row>
    <row r="62" spans="19:24" ht="18.75" customHeight="1" x14ac:dyDescent="0.15">
      <c r="S62" s="145"/>
      <c r="T62" s="145"/>
      <c r="U62" s="145"/>
      <c r="V62" s="146"/>
      <c r="W62" s="146"/>
      <c r="X62" s="146"/>
    </row>
    <row r="63" spans="19:24" ht="18.75" customHeight="1" x14ac:dyDescent="0.15">
      <c r="S63" s="145"/>
      <c r="T63" s="145"/>
      <c r="U63" s="145"/>
      <c r="V63" s="146"/>
      <c r="W63" s="146"/>
      <c r="X63" s="146"/>
    </row>
    <row r="64" spans="19:24" ht="18.75" customHeight="1" x14ac:dyDescent="0.15">
      <c r="S64" s="145"/>
      <c r="T64" s="145"/>
      <c r="U64" s="145"/>
      <c r="V64" s="146"/>
      <c r="W64" s="146"/>
      <c r="X64" s="146"/>
    </row>
    <row r="65" spans="19:24" ht="18.75" customHeight="1" x14ac:dyDescent="0.15">
      <c r="S65" s="145"/>
      <c r="T65" s="145"/>
      <c r="U65" s="145"/>
      <c r="V65" s="146"/>
      <c r="W65" s="146"/>
      <c r="X65" s="146"/>
    </row>
    <row r="66" spans="19:24" ht="18.75" customHeight="1" x14ac:dyDescent="0.15">
      <c r="S66" s="145"/>
      <c r="T66" s="145"/>
      <c r="U66" s="145"/>
      <c r="V66" s="146"/>
      <c r="W66" s="146"/>
      <c r="X66" s="146"/>
    </row>
    <row r="67" spans="19:24" ht="18.75" customHeight="1" x14ac:dyDescent="0.15">
      <c r="S67" s="145"/>
      <c r="T67" s="145"/>
      <c r="U67" s="145"/>
      <c r="V67" s="146"/>
      <c r="W67" s="146"/>
      <c r="X67" s="146"/>
    </row>
    <row r="68" spans="19:24" ht="18.75" customHeight="1" x14ac:dyDescent="0.15">
      <c r="S68" s="145"/>
      <c r="T68" s="145"/>
      <c r="U68" s="145"/>
      <c r="V68" s="146"/>
      <c r="W68" s="146"/>
      <c r="X68" s="146"/>
    </row>
    <row r="69" spans="19:24" ht="18.75" customHeight="1" x14ac:dyDescent="0.15">
      <c r="S69" s="145"/>
      <c r="T69" s="145"/>
      <c r="U69" s="145"/>
      <c r="V69" s="146"/>
      <c r="W69" s="146"/>
      <c r="X69" s="146"/>
    </row>
    <row r="70" spans="19:24" ht="18.75" customHeight="1" x14ac:dyDescent="0.15">
      <c r="S70" s="145"/>
      <c r="T70" s="145"/>
      <c r="U70" s="145"/>
      <c r="V70" s="146"/>
      <c r="W70" s="146"/>
      <c r="X70" s="146"/>
    </row>
    <row r="71" spans="19:24" ht="18.75" customHeight="1" x14ac:dyDescent="0.15">
      <c r="S71" s="145"/>
      <c r="T71" s="145"/>
      <c r="U71" s="145"/>
      <c r="V71" s="146"/>
      <c r="W71" s="146"/>
      <c r="X71" s="146"/>
    </row>
    <row r="72" spans="19:24" ht="18.75" customHeight="1" x14ac:dyDescent="0.15">
      <c r="S72" s="145"/>
      <c r="T72" s="145"/>
      <c r="U72" s="145"/>
      <c r="V72" s="146"/>
      <c r="W72" s="146"/>
      <c r="X72" s="146"/>
    </row>
    <row r="73" spans="19:24" ht="18.75" customHeight="1" x14ac:dyDescent="0.15">
      <c r="S73" s="145"/>
      <c r="T73" s="145"/>
      <c r="U73" s="145"/>
      <c r="V73" s="146"/>
      <c r="W73" s="146"/>
      <c r="X73" s="146"/>
    </row>
    <row r="74" spans="19:24" ht="18.75" customHeight="1" x14ac:dyDescent="0.15">
      <c r="S74" s="145"/>
      <c r="T74" s="145"/>
      <c r="U74" s="145"/>
      <c r="V74" s="146"/>
      <c r="W74" s="146"/>
      <c r="X74" s="146"/>
    </row>
    <row r="75" spans="19:24" ht="18.75" customHeight="1" x14ac:dyDescent="0.15">
      <c r="S75" s="145"/>
      <c r="T75" s="145"/>
      <c r="U75" s="145"/>
      <c r="V75" s="146"/>
      <c r="W75" s="146"/>
      <c r="X75" s="146"/>
    </row>
  </sheetData>
  <mergeCells count="17">
    <mergeCell ref="A1:B1"/>
    <mergeCell ref="C1:K1"/>
    <mergeCell ref="K2:M2"/>
    <mergeCell ref="R5:V5"/>
    <mergeCell ref="O6:P6"/>
    <mergeCell ref="R6:T7"/>
    <mergeCell ref="A7:E7"/>
    <mergeCell ref="O7:P7"/>
    <mergeCell ref="I33:J35"/>
    <mergeCell ref="A9:A35"/>
    <mergeCell ref="I29:J32"/>
    <mergeCell ref="R9:R26"/>
    <mergeCell ref="I8:J8"/>
    <mergeCell ref="K8:L8"/>
    <mergeCell ref="I9:J11"/>
    <mergeCell ref="I12:J22"/>
    <mergeCell ref="I23:J28"/>
  </mergeCells>
  <phoneticPr fontId="3"/>
  <printOptions horizontalCentered="1" verticalCentered="1"/>
  <pageMargins left="0.39370078740157483" right="0.39370078740157483" top="0.39370078740157483" bottom="0.39370078740157483" header="0" footer="0"/>
  <pageSetup paperSize="12"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X96"/>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162</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6"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37"/>
      <c r="T10" s="138"/>
      <c r="U10" s="138"/>
      <c r="V10" s="139"/>
      <c r="W10" s="139"/>
      <c r="X10" s="140"/>
    </row>
    <row r="11" spans="1:24" ht="18.75" customHeight="1" x14ac:dyDescent="0.15">
      <c r="A11" s="170"/>
      <c r="B11" s="56"/>
      <c r="C11" s="56"/>
      <c r="D11" s="57"/>
      <c r="E11" s="58"/>
      <c r="F11" s="58"/>
      <c r="G11" s="59"/>
      <c r="H11" s="59"/>
      <c r="I11" s="185"/>
      <c r="J11" s="185"/>
      <c r="K11" s="60"/>
      <c r="L11" s="61"/>
      <c r="M11" s="57"/>
      <c r="N11" s="62"/>
      <c r="O11" s="63"/>
      <c r="P11" s="85"/>
      <c r="R11" s="204"/>
      <c r="S11" s="136" t="s">
        <v>250</v>
      </c>
      <c r="T11" s="134" t="s">
        <v>165</v>
      </c>
      <c r="U11" s="134"/>
      <c r="V11" s="160" t="s">
        <v>251</v>
      </c>
      <c r="W11" s="168" t="s">
        <v>251</v>
      </c>
      <c r="X11" s="128"/>
    </row>
    <row r="12" spans="1:24" ht="18.75" customHeight="1" x14ac:dyDescent="0.15">
      <c r="A12" s="170"/>
      <c r="B12" s="47" t="s">
        <v>163</v>
      </c>
      <c r="C12" s="47" t="s">
        <v>165</v>
      </c>
      <c r="D12" s="55">
        <v>0.5</v>
      </c>
      <c r="E12" s="49" t="s">
        <v>51</v>
      </c>
      <c r="F12" s="49">
        <f>ROUNDUP(D12*0.75,2)</f>
        <v>0.38</v>
      </c>
      <c r="G12" s="50">
        <f>ROUNDUP((K4*D12)+(K5*D12*0.75)+(K6*(D12*2)),0)</f>
        <v>0</v>
      </c>
      <c r="H12" s="50">
        <f>G12</f>
        <v>0</v>
      </c>
      <c r="I12" s="175" t="s">
        <v>164</v>
      </c>
      <c r="J12" s="176"/>
      <c r="K12" s="51" t="s">
        <v>117</v>
      </c>
      <c r="L12" s="52">
        <f>ROUNDUP((K4*M12)+(K5*M12*0.75)+(K6*(M12*2)),2)</f>
        <v>0</v>
      </c>
      <c r="M12" s="48">
        <v>3</v>
      </c>
      <c r="N12" s="53">
        <f t="shared" ref="N12:N18" si="0">ROUNDUP(M12*0.75,2)</f>
        <v>2.25</v>
      </c>
      <c r="O12" s="54" t="s">
        <v>46</v>
      </c>
      <c r="P12" s="84" t="s">
        <v>46</v>
      </c>
      <c r="R12" s="204"/>
      <c r="S12" s="136" t="s">
        <v>252</v>
      </c>
      <c r="T12" s="161" t="s">
        <v>116</v>
      </c>
      <c r="U12" s="124"/>
      <c r="V12" s="125">
        <v>10</v>
      </c>
      <c r="W12" s="125">
        <v>5</v>
      </c>
      <c r="X12" s="126"/>
    </row>
    <row r="13" spans="1:24" ht="18.75" customHeight="1" x14ac:dyDescent="0.15">
      <c r="A13" s="170"/>
      <c r="B13" s="47"/>
      <c r="C13" s="47" t="s">
        <v>116</v>
      </c>
      <c r="D13" s="48">
        <v>20</v>
      </c>
      <c r="E13" s="49" t="s">
        <v>47</v>
      </c>
      <c r="F13" s="49">
        <f>ROUNDUP(D13*0.75,2)</f>
        <v>15</v>
      </c>
      <c r="G13" s="50">
        <f>ROUNDUP((K4*D13)+(K5*D13*0.75)+(K6*(D13*2)),0)</f>
        <v>0</v>
      </c>
      <c r="H13" s="50">
        <f>G13</f>
        <v>0</v>
      </c>
      <c r="I13" s="177"/>
      <c r="J13" s="177"/>
      <c r="K13" s="51" t="s">
        <v>43</v>
      </c>
      <c r="L13" s="52">
        <f>ROUNDUP((K4*M13)+(K5*M13*0.75)+(K6*(M13*2)),2)</f>
        <v>0</v>
      </c>
      <c r="M13" s="48">
        <v>3</v>
      </c>
      <c r="N13" s="53">
        <f t="shared" si="0"/>
        <v>2.25</v>
      </c>
      <c r="O13" s="54"/>
      <c r="P13" s="84"/>
      <c r="R13" s="204"/>
      <c r="S13" s="136"/>
      <c r="T13" s="161" t="s">
        <v>88</v>
      </c>
      <c r="U13" s="124"/>
      <c r="V13" s="125">
        <v>20</v>
      </c>
      <c r="W13" s="125">
        <v>15</v>
      </c>
      <c r="X13" s="126">
        <v>15</v>
      </c>
    </row>
    <row r="14" spans="1:24" ht="18.75" customHeight="1" x14ac:dyDescent="0.15">
      <c r="A14" s="170"/>
      <c r="B14" s="47"/>
      <c r="C14" s="47" t="s">
        <v>88</v>
      </c>
      <c r="D14" s="48">
        <v>20</v>
      </c>
      <c r="E14" s="49" t="s">
        <v>47</v>
      </c>
      <c r="F14" s="49">
        <f>ROUNDUP(D14*0.75,2)</f>
        <v>15</v>
      </c>
      <c r="G14" s="50">
        <f>ROUNDUP((K4*D14)+(K5*D14*0.75)+(K6*(D14*2)),0)</f>
        <v>0</v>
      </c>
      <c r="H14" s="50">
        <f>G14+(G14*6/100)</f>
        <v>0</v>
      </c>
      <c r="I14" s="177"/>
      <c r="J14" s="177"/>
      <c r="K14" s="51" t="s">
        <v>70</v>
      </c>
      <c r="L14" s="52">
        <f>ROUNDUP((K4*M14)+(K5*M14*0.75)+(K6*(M14*2)),2)</f>
        <v>0</v>
      </c>
      <c r="M14" s="48">
        <v>30</v>
      </c>
      <c r="N14" s="53">
        <f t="shared" si="0"/>
        <v>22.5</v>
      </c>
      <c r="O14" s="54"/>
      <c r="P14" s="84"/>
      <c r="R14" s="204"/>
      <c r="S14" s="136"/>
      <c r="T14" s="161" t="s">
        <v>89</v>
      </c>
      <c r="U14" s="124"/>
      <c r="V14" s="125">
        <v>10</v>
      </c>
      <c r="W14" s="125">
        <v>10</v>
      </c>
      <c r="X14" s="126">
        <v>5</v>
      </c>
    </row>
    <row r="15" spans="1:24" ht="18.75" customHeight="1" x14ac:dyDescent="0.15">
      <c r="A15" s="170"/>
      <c r="B15" s="47"/>
      <c r="C15" s="47" t="s">
        <v>89</v>
      </c>
      <c r="D15" s="48">
        <v>10</v>
      </c>
      <c r="E15" s="49" t="s">
        <v>47</v>
      </c>
      <c r="F15" s="49">
        <f>ROUNDUP(D15*0.75,2)</f>
        <v>7.5</v>
      </c>
      <c r="G15" s="50">
        <f>ROUNDUP((K4*D15)+(K5*D15*0.75)+(K6*(D15*2)),0)</f>
        <v>0</v>
      </c>
      <c r="H15" s="50">
        <f>G15+(G15*15/100)</f>
        <v>0</v>
      </c>
      <c r="I15" s="177"/>
      <c r="J15" s="177"/>
      <c r="K15" s="51" t="s">
        <v>71</v>
      </c>
      <c r="L15" s="52">
        <f>ROUNDUP((K4*M15)+(K5*M15*0.75)+(K6*(M15*2)),2)</f>
        <v>0</v>
      </c>
      <c r="M15" s="48">
        <v>2</v>
      </c>
      <c r="N15" s="53">
        <f t="shared" si="0"/>
        <v>1.5</v>
      </c>
      <c r="O15" s="54"/>
      <c r="P15" s="84" t="s">
        <v>60</v>
      </c>
      <c r="R15" s="204"/>
      <c r="S15" s="136"/>
      <c r="T15" s="129"/>
      <c r="U15" s="124" t="s">
        <v>231</v>
      </c>
      <c r="V15" s="125" t="s">
        <v>58</v>
      </c>
      <c r="W15" s="125" t="s">
        <v>58</v>
      </c>
      <c r="X15" s="126"/>
    </row>
    <row r="16" spans="1:24" ht="18.75" customHeight="1" x14ac:dyDescent="0.15">
      <c r="A16" s="170"/>
      <c r="B16" s="47"/>
      <c r="C16" s="47"/>
      <c r="D16" s="48"/>
      <c r="E16" s="49"/>
      <c r="F16" s="49"/>
      <c r="G16" s="50"/>
      <c r="H16" s="50"/>
      <c r="I16" s="177"/>
      <c r="J16" s="177"/>
      <c r="K16" s="51" t="s">
        <v>86</v>
      </c>
      <c r="L16" s="52">
        <f>ROUNDUP((K4*M16)+(K5*M16*0.75)+(K6*(M16*2)),2)</f>
        <v>0</v>
      </c>
      <c r="M16" s="48">
        <v>1</v>
      </c>
      <c r="N16" s="53">
        <f t="shared" si="0"/>
        <v>0.75</v>
      </c>
      <c r="O16" s="54"/>
      <c r="P16" s="84"/>
      <c r="R16" s="204"/>
      <c r="S16" s="136"/>
      <c r="T16" s="129"/>
      <c r="U16" s="124" t="s">
        <v>232</v>
      </c>
      <c r="V16" s="125" t="s">
        <v>42</v>
      </c>
      <c r="W16" s="125" t="s">
        <v>42</v>
      </c>
      <c r="X16" s="126"/>
    </row>
    <row r="17" spans="1:24" ht="18.75" customHeight="1" x14ac:dyDescent="0.15">
      <c r="A17" s="170"/>
      <c r="B17" s="47"/>
      <c r="C17" s="47"/>
      <c r="D17" s="48"/>
      <c r="E17" s="49"/>
      <c r="F17" s="49"/>
      <c r="G17" s="50"/>
      <c r="H17" s="50"/>
      <c r="I17" s="177"/>
      <c r="J17" s="177"/>
      <c r="K17" s="51" t="s">
        <v>109</v>
      </c>
      <c r="L17" s="52">
        <f>ROUNDUP((K4*M17)+(K5*M17*0.75)+(K6*(M17*2)),2)</f>
        <v>0</v>
      </c>
      <c r="M17" s="48">
        <v>1</v>
      </c>
      <c r="N17" s="53">
        <f t="shared" si="0"/>
        <v>0.75</v>
      </c>
      <c r="O17" s="54"/>
      <c r="P17" s="84"/>
      <c r="R17" s="204"/>
      <c r="S17" s="136"/>
      <c r="T17" s="129"/>
      <c r="U17" s="124" t="s">
        <v>233</v>
      </c>
      <c r="V17" s="125" t="s">
        <v>42</v>
      </c>
      <c r="W17" s="125" t="s">
        <v>42</v>
      </c>
      <c r="X17" s="126"/>
    </row>
    <row r="18" spans="1:24" ht="18.75" customHeight="1" x14ac:dyDescent="0.15">
      <c r="A18" s="170"/>
      <c r="B18" s="47"/>
      <c r="C18" s="47"/>
      <c r="D18" s="48"/>
      <c r="E18" s="49"/>
      <c r="F18" s="49"/>
      <c r="G18" s="50"/>
      <c r="H18" s="50"/>
      <c r="I18" s="177"/>
      <c r="J18" s="177"/>
      <c r="K18" s="51" t="s">
        <v>117</v>
      </c>
      <c r="L18" s="52">
        <f>ROUNDUP((K4*M18)+(K5*M18*0.75)+(K6*(M18*2)),2)</f>
        <v>0</v>
      </c>
      <c r="M18" s="48">
        <v>1</v>
      </c>
      <c r="N18" s="53">
        <f t="shared" si="0"/>
        <v>0.75</v>
      </c>
      <c r="O18" s="54"/>
      <c r="P18" s="84" t="s">
        <v>46</v>
      </c>
      <c r="R18" s="204"/>
      <c r="S18" s="136"/>
      <c r="T18" s="134"/>
      <c r="U18" s="134"/>
      <c r="V18" s="135"/>
      <c r="W18" s="135"/>
      <c r="X18" s="128"/>
    </row>
    <row r="19" spans="1:24" ht="18.75" customHeight="1" x14ac:dyDescent="0.15">
      <c r="A19" s="170"/>
      <c r="B19" s="47"/>
      <c r="C19" s="47"/>
      <c r="D19" s="48"/>
      <c r="E19" s="49"/>
      <c r="F19" s="49"/>
      <c r="G19" s="50"/>
      <c r="H19" s="50"/>
      <c r="I19" s="177"/>
      <c r="J19" s="177"/>
      <c r="K19" s="51"/>
      <c r="L19" s="52"/>
      <c r="M19" s="48"/>
      <c r="N19" s="53"/>
      <c r="O19" s="54"/>
      <c r="P19" s="84"/>
      <c r="R19" s="204"/>
      <c r="S19" s="137"/>
      <c r="T19" s="138"/>
      <c r="U19" s="138"/>
      <c r="V19" s="139"/>
      <c r="W19" s="139"/>
      <c r="X19" s="140"/>
    </row>
    <row r="20" spans="1:24" ht="18.75" customHeight="1" x14ac:dyDescent="0.15">
      <c r="A20" s="170"/>
      <c r="B20" s="47"/>
      <c r="C20" s="47"/>
      <c r="D20" s="48"/>
      <c r="E20" s="49"/>
      <c r="F20" s="49"/>
      <c r="G20" s="50"/>
      <c r="H20" s="50"/>
      <c r="I20" s="177"/>
      <c r="J20" s="177"/>
      <c r="K20" s="51"/>
      <c r="L20" s="52"/>
      <c r="M20" s="48"/>
      <c r="N20" s="53"/>
      <c r="O20" s="54"/>
      <c r="P20" s="84"/>
      <c r="R20" s="204"/>
      <c r="S20" s="136" t="s">
        <v>238</v>
      </c>
      <c r="T20" s="134" t="s">
        <v>66</v>
      </c>
      <c r="U20" s="134"/>
      <c r="V20" s="135">
        <v>10</v>
      </c>
      <c r="W20" s="135">
        <v>10</v>
      </c>
      <c r="X20" s="128">
        <v>10</v>
      </c>
    </row>
    <row r="21" spans="1:24" ht="18.75" customHeight="1" x14ac:dyDescent="0.15">
      <c r="A21" s="170"/>
      <c r="B21" s="56"/>
      <c r="C21" s="56"/>
      <c r="D21" s="57"/>
      <c r="E21" s="58"/>
      <c r="F21" s="58"/>
      <c r="G21" s="59"/>
      <c r="H21" s="59"/>
      <c r="I21" s="185"/>
      <c r="J21" s="185"/>
      <c r="K21" s="60"/>
      <c r="L21" s="61"/>
      <c r="M21" s="57"/>
      <c r="N21" s="62"/>
      <c r="O21" s="63"/>
      <c r="P21" s="85"/>
      <c r="R21" s="204"/>
      <c r="S21" s="136"/>
      <c r="T21" s="134"/>
      <c r="U21" s="134"/>
      <c r="V21" s="135"/>
      <c r="W21" s="135"/>
      <c r="X21" s="128"/>
    </row>
    <row r="22" spans="1:24" ht="18.75" customHeight="1" x14ac:dyDescent="0.15">
      <c r="A22" s="170"/>
      <c r="B22" s="47" t="s">
        <v>166</v>
      </c>
      <c r="C22" s="47" t="s">
        <v>168</v>
      </c>
      <c r="D22" s="48">
        <v>5</v>
      </c>
      <c r="E22" s="49" t="s">
        <v>47</v>
      </c>
      <c r="F22" s="49">
        <f>ROUNDUP(D22*0.75,2)</f>
        <v>3.75</v>
      </c>
      <c r="G22" s="50">
        <f>ROUNDUP((K4*D22)+(K5*D22*0.75)+(K6*(D22*2)),0)</f>
        <v>0</v>
      </c>
      <c r="H22" s="50">
        <f>G22</f>
        <v>0</v>
      </c>
      <c r="I22" s="175" t="s">
        <v>167</v>
      </c>
      <c r="J22" s="176"/>
      <c r="K22" s="51" t="s">
        <v>43</v>
      </c>
      <c r="L22" s="52">
        <f>ROUNDUP((K4*M22)+(K5*M22*0.75)+(K6*(M22*2)),2)</f>
        <v>0</v>
      </c>
      <c r="M22" s="48">
        <v>1</v>
      </c>
      <c r="N22" s="53">
        <f>ROUNDUP(M22*0.75,2)</f>
        <v>0.75</v>
      </c>
      <c r="O22" s="54" t="s">
        <v>46</v>
      </c>
      <c r="P22" s="84"/>
      <c r="R22" s="204"/>
      <c r="S22" s="136"/>
      <c r="T22" s="134"/>
      <c r="U22" s="134"/>
      <c r="V22" s="135"/>
      <c r="W22" s="135"/>
      <c r="X22" s="128"/>
    </row>
    <row r="23" spans="1:24" ht="18.75" customHeight="1" x14ac:dyDescent="0.15">
      <c r="A23" s="170"/>
      <c r="B23" s="47"/>
      <c r="C23" s="47" t="s">
        <v>66</v>
      </c>
      <c r="D23" s="48">
        <v>10</v>
      </c>
      <c r="E23" s="49" t="s">
        <v>47</v>
      </c>
      <c r="F23" s="49">
        <f>ROUNDUP(D23*0.75,2)</f>
        <v>7.5</v>
      </c>
      <c r="G23" s="50">
        <f>ROUNDUP((K4*D23)+(K5*D23*0.75)+(K6*(D23*2)),0)</f>
        <v>0</v>
      </c>
      <c r="H23" s="50">
        <f>G23+(G23*3/100)</f>
        <v>0</v>
      </c>
      <c r="I23" s="177"/>
      <c r="J23" s="177"/>
      <c r="K23" s="51" t="s">
        <v>70</v>
      </c>
      <c r="L23" s="52">
        <f>ROUNDUP((K4*M23)+(K5*M23*0.75)+(K6*(M23*2)),2)</f>
        <v>0</v>
      </c>
      <c r="M23" s="48">
        <v>20</v>
      </c>
      <c r="N23" s="53">
        <f>ROUNDUP(M23*0.75,2)</f>
        <v>15</v>
      </c>
      <c r="O23" s="54"/>
      <c r="P23" s="84"/>
      <c r="R23" s="204"/>
      <c r="S23" s="136"/>
      <c r="T23" s="134"/>
      <c r="U23" s="134"/>
      <c r="V23" s="135"/>
      <c r="W23" s="135"/>
      <c r="X23" s="128"/>
    </row>
    <row r="24" spans="1:24" ht="18.75" customHeight="1" x14ac:dyDescent="0.15">
      <c r="A24" s="170"/>
      <c r="B24" s="47"/>
      <c r="C24" s="47" t="s">
        <v>110</v>
      </c>
      <c r="D24" s="48">
        <v>3</v>
      </c>
      <c r="E24" s="49" t="s">
        <v>47</v>
      </c>
      <c r="F24" s="49">
        <f>ROUNDUP(D24*0.75,2)</f>
        <v>2.25</v>
      </c>
      <c r="G24" s="50">
        <f>ROUNDUP((K4*D24)+(K5*D24*0.75)+(K6*(D24*2)),0)</f>
        <v>0</v>
      </c>
      <c r="H24" s="50">
        <f>G24</f>
        <v>0</v>
      </c>
      <c r="I24" s="177"/>
      <c r="J24" s="177"/>
      <c r="K24" s="51" t="s">
        <v>52</v>
      </c>
      <c r="L24" s="52">
        <f>ROUNDUP((K4*M24)+(K5*M24*0.75)+(K6*(M24*2)),2)</f>
        <v>0</v>
      </c>
      <c r="M24" s="48">
        <v>1</v>
      </c>
      <c r="N24" s="53">
        <f>ROUNDUP(M24*0.75,2)</f>
        <v>0.75</v>
      </c>
      <c r="O24" s="54" t="s">
        <v>46</v>
      </c>
      <c r="P24" s="84"/>
      <c r="R24" s="204"/>
      <c r="S24" s="136"/>
      <c r="T24" s="134"/>
      <c r="U24" s="134"/>
      <c r="V24" s="135"/>
      <c r="W24" s="135"/>
      <c r="X24" s="128"/>
    </row>
    <row r="25" spans="1:24" ht="18.75" customHeight="1" x14ac:dyDescent="0.15">
      <c r="A25" s="170"/>
      <c r="B25" s="47"/>
      <c r="C25" s="47"/>
      <c r="D25" s="48"/>
      <c r="E25" s="49"/>
      <c r="F25" s="49"/>
      <c r="G25" s="50"/>
      <c r="H25" s="50"/>
      <c r="I25" s="177"/>
      <c r="J25" s="177"/>
      <c r="K25" s="51" t="s">
        <v>109</v>
      </c>
      <c r="L25" s="52">
        <f>ROUNDUP((K4*M25)+(K5*M25*0.75)+(K6*(M25*2)),2)</f>
        <v>0</v>
      </c>
      <c r="M25" s="48">
        <v>1</v>
      </c>
      <c r="N25" s="53">
        <f>ROUNDUP(M25*0.75,2)</f>
        <v>0.75</v>
      </c>
      <c r="O25" s="54"/>
      <c r="P25" s="84"/>
      <c r="R25" s="204"/>
      <c r="S25" s="147" t="s">
        <v>92</v>
      </c>
      <c r="T25" s="147" t="s">
        <v>169</v>
      </c>
      <c r="U25" s="147"/>
      <c r="V25" s="148">
        <v>10</v>
      </c>
      <c r="W25" s="148"/>
      <c r="X25" s="149"/>
    </row>
    <row r="26" spans="1:24" ht="18.75" customHeight="1" x14ac:dyDescent="0.15">
      <c r="A26" s="170"/>
      <c r="B26" s="47"/>
      <c r="C26" s="47"/>
      <c r="D26" s="48"/>
      <c r="E26" s="49"/>
      <c r="F26" s="49"/>
      <c r="G26" s="50"/>
      <c r="H26" s="50"/>
      <c r="I26" s="177"/>
      <c r="J26" s="177"/>
      <c r="K26" s="51" t="s">
        <v>71</v>
      </c>
      <c r="L26" s="52">
        <f>ROUNDUP((K4*M26)+(K5*M26*0.75)+(K6*(M26*2)),2)</f>
        <v>0</v>
      </c>
      <c r="M26" s="48">
        <v>2</v>
      </c>
      <c r="N26" s="53">
        <f>ROUNDUP(M26*0.75,2)</f>
        <v>1.5</v>
      </c>
      <c r="O26" s="54"/>
      <c r="P26" s="84" t="s">
        <v>60</v>
      </c>
      <c r="R26" s="204"/>
      <c r="S26" s="136"/>
      <c r="T26" s="134" t="s">
        <v>130</v>
      </c>
      <c r="U26" s="134"/>
      <c r="V26" s="135">
        <v>1</v>
      </c>
      <c r="W26" s="135">
        <v>1</v>
      </c>
      <c r="X26" s="128"/>
    </row>
    <row r="27" spans="1:24" ht="18.75" customHeight="1" x14ac:dyDescent="0.15">
      <c r="A27" s="170"/>
      <c r="B27" s="47"/>
      <c r="C27" s="47"/>
      <c r="D27" s="48"/>
      <c r="E27" s="49"/>
      <c r="F27" s="49"/>
      <c r="G27" s="50"/>
      <c r="H27" s="50"/>
      <c r="I27" s="177"/>
      <c r="J27" s="177"/>
      <c r="K27" s="51"/>
      <c r="L27" s="52"/>
      <c r="M27" s="48"/>
      <c r="N27" s="53"/>
      <c r="O27" s="54"/>
      <c r="P27" s="84"/>
      <c r="R27" s="204"/>
      <c r="S27" s="136"/>
      <c r="T27" s="134"/>
      <c r="U27" s="134" t="s">
        <v>67</v>
      </c>
      <c r="V27" s="135" t="s">
        <v>58</v>
      </c>
      <c r="W27" s="135" t="s">
        <v>58</v>
      </c>
      <c r="X27" s="128"/>
    </row>
    <row r="28" spans="1:24" ht="18.75" customHeight="1" thickBot="1" x14ac:dyDescent="0.2">
      <c r="A28" s="170"/>
      <c r="B28" s="56"/>
      <c r="C28" s="56"/>
      <c r="D28" s="57"/>
      <c r="E28" s="58"/>
      <c r="F28" s="58"/>
      <c r="G28" s="59"/>
      <c r="H28" s="59"/>
      <c r="I28" s="185"/>
      <c r="J28" s="185"/>
      <c r="K28" s="60"/>
      <c r="L28" s="61"/>
      <c r="M28" s="57"/>
      <c r="N28" s="62"/>
      <c r="O28" s="63"/>
      <c r="P28" s="85"/>
      <c r="R28" s="205"/>
      <c r="S28" s="141"/>
      <c r="T28" s="142"/>
      <c r="U28" s="142" t="s">
        <v>96</v>
      </c>
      <c r="V28" s="143" t="s">
        <v>42</v>
      </c>
      <c r="W28" s="143" t="s">
        <v>42</v>
      </c>
      <c r="X28" s="144"/>
    </row>
    <row r="29" spans="1:24" ht="18.75" customHeight="1" x14ac:dyDescent="0.15">
      <c r="A29" s="170"/>
      <c r="B29" s="47" t="s">
        <v>92</v>
      </c>
      <c r="C29" s="47" t="s">
        <v>169</v>
      </c>
      <c r="D29" s="48">
        <v>20</v>
      </c>
      <c r="E29" s="49" t="s">
        <v>47</v>
      </c>
      <c r="F29" s="49">
        <f>ROUNDUP(D29*0.75,2)</f>
        <v>15</v>
      </c>
      <c r="G29" s="50">
        <f>ROUNDUP((K4*D29)+(K5*D29*0.75)+(K6*(D29*2)),0)</f>
        <v>0</v>
      </c>
      <c r="H29" s="50">
        <f>G29+(G29*3/100)</f>
        <v>0</v>
      </c>
      <c r="I29" s="175" t="s">
        <v>93</v>
      </c>
      <c r="J29" s="176"/>
      <c r="K29" s="51" t="s">
        <v>70</v>
      </c>
      <c r="L29" s="52">
        <f>ROUNDUP((K4*M29)+(K5*M29*0.75)+(K6*(M29*2)),2)</f>
        <v>0</v>
      </c>
      <c r="M29" s="48">
        <v>100</v>
      </c>
      <c r="N29" s="53">
        <f>ROUNDUP(M29*0.75,2)</f>
        <v>75</v>
      </c>
      <c r="O29" s="54"/>
      <c r="P29" s="84"/>
      <c r="R29" s="2"/>
      <c r="S29" s="2"/>
      <c r="T29" s="2"/>
      <c r="U29" s="2"/>
      <c r="V29" s="2"/>
      <c r="W29" s="2"/>
      <c r="X29" s="2"/>
    </row>
    <row r="30" spans="1:24" ht="18.75" customHeight="1" x14ac:dyDescent="0.15">
      <c r="A30" s="170"/>
      <c r="B30" s="47"/>
      <c r="C30" s="47" t="s">
        <v>130</v>
      </c>
      <c r="D30" s="48">
        <v>2</v>
      </c>
      <c r="E30" s="49" t="s">
        <v>51</v>
      </c>
      <c r="F30" s="49">
        <f>ROUNDUP(D30*0.75,2)</f>
        <v>1.5</v>
      </c>
      <c r="G30" s="50">
        <f>ROUNDUP((K4*D30)+(K5*D30*0.75)+(K6*(D30*2)),0)</f>
        <v>0</v>
      </c>
      <c r="H30" s="50">
        <f>G30</f>
        <v>0</v>
      </c>
      <c r="I30" s="177"/>
      <c r="J30" s="177"/>
      <c r="K30" s="51" t="s">
        <v>96</v>
      </c>
      <c r="L30" s="52">
        <f>ROUNDUP((K4*M30)+(K5*M30*0.75)+(K6*(M30*2)),2)</f>
        <v>0</v>
      </c>
      <c r="M30" s="48">
        <v>3</v>
      </c>
      <c r="N30" s="53">
        <f>ROUNDUP(M30*0.75,2)</f>
        <v>2.25</v>
      </c>
      <c r="O30" s="54" t="s">
        <v>60</v>
      </c>
      <c r="P30" s="84"/>
      <c r="R30" s="2"/>
      <c r="S30" s="2"/>
      <c r="T30" s="2"/>
      <c r="U30" s="2"/>
      <c r="V30" s="2"/>
      <c r="W30" s="2"/>
      <c r="X30" s="2"/>
    </row>
    <row r="31" spans="1:24" ht="18.75" customHeight="1" x14ac:dyDescent="0.15">
      <c r="A31" s="170"/>
      <c r="B31" s="47"/>
      <c r="C31" s="47"/>
      <c r="D31" s="48"/>
      <c r="E31" s="49"/>
      <c r="F31" s="49"/>
      <c r="G31" s="50"/>
      <c r="H31" s="50"/>
      <c r="I31" s="177"/>
      <c r="J31" s="177"/>
      <c r="K31" s="51"/>
      <c r="L31" s="52"/>
      <c r="M31" s="48"/>
      <c r="N31" s="53"/>
      <c r="O31" s="54"/>
      <c r="P31" s="84"/>
      <c r="R31" s="2"/>
      <c r="S31" s="2"/>
      <c r="T31" s="2"/>
      <c r="U31" s="2"/>
      <c r="V31" s="2"/>
      <c r="W31" s="2"/>
      <c r="X31" s="2"/>
    </row>
    <row r="32" spans="1:24" ht="18.75" customHeight="1" thickBot="1" x14ac:dyDescent="0.2">
      <c r="A32" s="171"/>
      <c r="B32" s="75"/>
      <c r="C32" s="75"/>
      <c r="D32" s="76"/>
      <c r="E32" s="77"/>
      <c r="F32" s="77"/>
      <c r="G32" s="78"/>
      <c r="H32" s="78"/>
      <c r="I32" s="178"/>
      <c r="J32" s="178"/>
      <c r="K32" s="79"/>
      <c r="L32" s="80"/>
      <c r="M32" s="76"/>
      <c r="N32" s="81"/>
      <c r="O32" s="82"/>
      <c r="P32" s="86"/>
      <c r="R32" s="2"/>
      <c r="S32" s="2"/>
      <c r="T32" s="2"/>
      <c r="U32" s="2"/>
      <c r="V32" s="2"/>
      <c r="W32" s="2"/>
      <c r="X32" s="2"/>
    </row>
    <row r="33" spans="18:24" ht="18.75" customHeight="1" x14ac:dyDescent="0.15">
      <c r="R33" s="2"/>
      <c r="S33" s="2"/>
      <c r="T33" s="2"/>
      <c r="U33" s="2"/>
      <c r="V33" s="2"/>
      <c r="W33" s="2"/>
      <c r="X33" s="2"/>
    </row>
    <row r="34" spans="18:24" ht="18.75" customHeight="1" x14ac:dyDescent="0.15">
      <c r="R34" s="2"/>
      <c r="S34" s="2"/>
      <c r="T34" s="2"/>
      <c r="U34" s="2"/>
      <c r="V34" s="2"/>
      <c r="W34" s="2"/>
      <c r="X34" s="2"/>
    </row>
    <row r="35" spans="18:24" ht="18.75" customHeight="1" x14ac:dyDescent="0.15">
      <c r="R35" s="2"/>
      <c r="S35" s="2"/>
      <c r="T35" s="2"/>
      <c r="U35" s="2"/>
      <c r="V35" s="2"/>
      <c r="W35" s="2"/>
      <c r="X35" s="2"/>
    </row>
    <row r="36" spans="18:24" ht="18.75" customHeight="1" x14ac:dyDescent="0.15">
      <c r="S36" s="145"/>
      <c r="T36" s="145"/>
      <c r="U36" s="145"/>
      <c r="V36" s="146"/>
      <c r="W36" s="146"/>
      <c r="X36" s="146"/>
    </row>
    <row r="37" spans="18:24" ht="18.75" customHeight="1" x14ac:dyDescent="0.15">
      <c r="S37" s="145"/>
      <c r="T37" s="145"/>
      <c r="U37" s="145"/>
      <c r="V37" s="146"/>
      <c r="W37" s="146"/>
      <c r="X37" s="146"/>
    </row>
    <row r="38" spans="18:24" ht="18.75" customHeight="1" x14ac:dyDescent="0.15">
      <c r="S38" s="145"/>
      <c r="T38" s="145"/>
      <c r="U38" s="145"/>
      <c r="V38" s="146"/>
      <c r="W38" s="146"/>
      <c r="X38" s="146"/>
    </row>
    <row r="39" spans="18:24" ht="18.75" customHeight="1" x14ac:dyDescent="0.15">
      <c r="S39" s="145"/>
      <c r="T39" s="145"/>
      <c r="U39" s="145"/>
      <c r="V39" s="146"/>
      <c r="W39" s="146"/>
      <c r="X39" s="146"/>
    </row>
    <row r="40" spans="18:24" ht="18.75" customHeight="1" x14ac:dyDescent="0.15">
      <c r="S40" s="145"/>
      <c r="T40" s="145"/>
      <c r="U40" s="145"/>
      <c r="V40" s="146"/>
      <c r="W40" s="146"/>
      <c r="X40" s="146"/>
    </row>
    <row r="41" spans="18:24" ht="18.75" customHeight="1" x14ac:dyDescent="0.15">
      <c r="S41" s="145"/>
      <c r="T41" s="145"/>
      <c r="U41" s="145"/>
      <c r="V41" s="146"/>
      <c r="W41" s="146"/>
      <c r="X41" s="146"/>
    </row>
    <row r="42" spans="18:24" ht="18.75" customHeight="1" x14ac:dyDescent="0.15">
      <c r="S42" s="145"/>
      <c r="T42" s="145"/>
      <c r="U42" s="145"/>
      <c r="V42" s="146"/>
      <c r="W42" s="146"/>
      <c r="X42" s="146"/>
    </row>
    <row r="43" spans="18:24" ht="18.75" customHeight="1" x14ac:dyDescent="0.15">
      <c r="S43" s="145"/>
      <c r="T43" s="145"/>
      <c r="U43" s="145"/>
      <c r="V43" s="146"/>
      <c r="W43" s="146"/>
      <c r="X43" s="146"/>
    </row>
    <row r="44" spans="18:24" ht="18.75" customHeight="1" x14ac:dyDescent="0.15">
      <c r="S44" s="145"/>
      <c r="T44" s="145"/>
      <c r="U44" s="145"/>
      <c r="V44" s="146"/>
      <c r="W44" s="146"/>
      <c r="X44" s="146"/>
    </row>
    <row r="45" spans="18:24" ht="18.75" customHeight="1" x14ac:dyDescent="0.15">
      <c r="S45" s="145"/>
      <c r="T45" s="145"/>
      <c r="U45" s="145"/>
      <c r="V45" s="146"/>
      <c r="W45" s="146"/>
      <c r="X45" s="146"/>
    </row>
    <row r="46" spans="18:24" ht="18.75" customHeight="1" x14ac:dyDescent="0.15">
      <c r="S46" s="145"/>
      <c r="T46" s="145"/>
      <c r="U46" s="145"/>
      <c r="V46" s="146"/>
      <c r="W46" s="146"/>
      <c r="X46" s="146"/>
    </row>
    <row r="47" spans="18:24" ht="18.75" customHeight="1" x14ac:dyDescent="0.15">
      <c r="S47" s="145"/>
      <c r="T47" s="145"/>
      <c r="U47" s="145"/>
      <c r="V47" s="146"/>
      <c r="W47" s="146"/>
      <c r="X47" s="146"/>
    </row>
    <row r="48" spans="18: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row r="51" spans="19:24" ht="18.75" customHeight="1" x14ac:dyDescent="0.15">
      <c r="S51" s="145"/>
      <c r="T51" s="145"/>
      <c r="U51" s="145"/>
      <c r="V51" s="146"/>
      <c r="W51" s="146"/>
      <c r="X51" s="146"/>
    </row>
    <row r="52" spans="19:24" ht="18.75" customHeight="1" x14ac:dyDescent="0.15">
      <c r="S52" s="145"/>
      <c r="T52" s="145"/>
      <c r="U52" s="145"/>
      <c r="V52" s="146"/>
      <c r="W52" s="146"/>
      <c r="X52" s="146"/>
    </row>
    <row r="53" spans="19:24" ht="18.75" customHeight="1" x14ac:dyDescent="0.15">
      <c r="S53" s="145"/>
      <c r="T53" s="145"/>
      <c r="U53" s="145"/>
      <c r="V53" s="146"/>
      <c r="W53" s="146"/>
      <c r="X53" s="146"/>
    </row>
    <row r="54" spans="19:24" ht="18.75" customHeight="1" x14ac:dyDescent="0.15">
      <c r="S54" s="145"/>
      <c r="T54" s="145"/>
      <c r="U54" s="145"/>
      <c r="V54" s="146"/>
      <c r="W54" s="146"/>
      <c r="X54" s="146"/>
    </row>
    <row r="55" spans="19:24" ht="18.75" customHeight="1" x14ac:dyDescent="0.15">
      <c r="S55" s="145"/>
      <c r="T55" s="145"/>
      <c r="U55" s="145"/>
      <c r="V55" s="146"/>
      <c r="W55" s="146"/>
      <c r="X55" s="146"/>
    </row>
    <row r="56" spans="19:24" ht="18.75" customHeight="1" x14ac:dyDescent="0.15">
      <c r="S56" s="145"/>
      <c r="T56" s="145"/>
      <c r="U56" s="145"/>
      <c r="V56" s="146"/>
      <c r="W56" s="146"/>
      <c r="X56" s="146"/>
    </row>
    <row r="57" spans="19:24" ht="18.75" customHeight="1" x14ac:dyDescent="0.15">
      <c r="S57" s="145"/>
      <c r="T57" s="145"/>
      <c r="U57" s="145"/>
      <c r="V57" s="146"/>
      <c r="W57" s="146"/>
      <c r="X57" s="146"/>
    </row>
    <row r="58" spans="19:24" ht="18.75" customHeight="1" x14ac:dyDescent="0.15">
      <c r="S58" s="145"/>
      <c r="T58" s="145"/>
      <c r="U58" s="145"/>
      <c r="V58" s="146"/>
      <c r="W58" s="146"/>
      <c r="X58" s="146"/>
    </row>
    <row r="59" spans="19:24" ht="18.75" customHeight="1" x14ac:dyDescent="0.15">
      <c r="S59" s="145"/>
      <c r="T59" s="145"/>
      <c r="U59" s="145"/>
      <c r="V59" s="146"/>
      <c r="W59" s="146"/>
      <c r="X59" s="146"/>
    </row>
    <row r="60" spans="19:24" ht="18.75" customHeight="1" x14ac:dyDescent="0.15">
      <c r="S60" s="145"/>
      <c r="T60" s="145"/>
      <c r="U60" s="145"/>
      <c r="V60" s="146"/>
      <c r="W60" s="146"/>
      <c r="X60" s="146"/>
    </row>
    <row r="61" spans="19:24" ht="18.75" customHeight="1" x14ac:dyDescent="0.15">
      <c r="S61" s="145"/>
      <c r="T61" s="145"/>
      <c r="U61" s="145"/>
      <c r="V61" s="146"/>
      <c r="W61" s="146"/>
      <c r="X61" s="146"/>
    </row>
    <row r="62" spans="19:24" ht="18.75" customHeight="1" x14ac:dyDescent="0.15">
      <c r="S62" s="145"/>
      <c r="T62" s="145"/>
      <c r="U62" s="145"/>
      <c r="V62" s="146"/>
      <c r="W62" s="146"/>
      <c r="X62" s="146"/>
    </row>
    <row r="63" spans="19:24" ht="18.75" customHeight="1" x14ac:dyDescent="0.15">
      <c r="S63" s="145"/>
      <c r="T63" s="145"/>
      <c r="U63" s="145"/>
      <c r="V63" s="146"/>
      <c r="W63" s="146"/>
      <c r="X63" s="146"/>
    </row>
    <row r="64" spans="19:24" ht="18.75" customHeight="1" x14ac:dyDescent="0.15">
      <c r="S64" s="145"/>
      <c r="T64" s="145"/>
      <c r="U64" s="145"/>
      <c r="V64" s="146"/>
      <c r="W64" s="146"/>
      <c r="X64" s="146"/>
    </row>
    <row r="65" spans="19:24" ht="18.75" customHeight="1" x14ac:dyDescent="0.15">
      <c r="S65" s="145"/>
      <c r="T65" s="145"/>
      <c r="U65" s="145"/>
      <c r="V65" s="146"/>
      <c r="W65" s="146"/>
      <c r="X65" s="146"/>
    </row>
    <row r="66" spans="19:24" ht="18.75" customHeight="1" x14ac:dyDescent="0.15">
      <c r="S66" s="145"/>
      <c r="T66" s="145"/>
      <c r="U66" s="145"/>
      <c r="V66" s="146"/>
      <c r="W66" s="146"/>
      <c r="X66" s="146"/>
    </row>
    <row r="67" spans="19:24" ht="18.75" customHeight="1" x14ac:dyDescent="0.15">
      <c r="S67" s="145"/>
      <c r="T67" s="145"/>
      <c r="U67" s="145"/>
      <c r="V67" s="146"/>
      <c r="W67" s="146"/>
      <c r="X67" s="146"/>
    </row>
    <row r="68" spans="19:24" ht="18.75" customHeight="1" x14ac:dyDescent="0.15">
      <c r="S68" s="145"/>
      <c r="T68" s="145"/>
      <c r="U68" s="145"/>
      <c r="V68" s="146"/>
      <c r="W68" s="146"/>
      <c r="X68" s="146"/>
    </row>
    <row r="69" spans="19:24" ht="18.75" customHeight="1" x14ac:dyDescent="0.15">
      <c r="S69" s="145"/>
      <c r="T69" s="145"/>
      <c r="U69" s="145"/>
      <c r="V69" s="146"/>
      <c r="W69" s="146"/>
      <c r="X69" s="146"/>
    </row>
    <row r="70" spans="19:24" ht="18.75" customHeight="1" x14ac:dyDescent="0.15">
      <c r="S70" s="145"/>
      <c r="T70" s="145"/>
      <c r="U70" s="145"/>
      <c r="V70" s="146"/>
      <c r="W70" s="146"/>
      <c r="X70" s="146"/>
    </row>
    <row r="71" spans="19:24" ht="18.75" customHeight="1" x14ac:dyDescent="0.15">
      <c r="S71" s="145"/>
      <c r="T71" s="145"/>
      <c r="U71" s="145"/>
      <c r="V71" s="146"/>
      <c r="W71" s="146"/>
      <c r="X71" s="146"/>
    </row>
    <row r="72" spans="19:24" ht="18.75" customHeight="1" x14ac:dyDescent="0.15">
      <c r="S72" s="145"/>
      <c r="T72" s="145"/>
      <c r="U72" s="145"/>
      <c r="V72" s="146"/>
      <c r="W72" s="146"/>
      <c r="X72" s="146"/>
    </row>
    <row r="73" spans="19:24" ht="18.75" customHeight="1" x14ac:dyDescent="0.15">
      <c r="S73" s="145"/>
      <c r="T73" s="145"/>
      <c r="U73" s="145"/>
      <c r="V73" s="146"/>
      <c r="W73" s="146"/>
      <c r="X73" s="146"/>
    </row>
    <row r="74" spans="19:24" ht="18.75" customHeight="1" x14ac:dyDescent="0.15">
      <c r="S74" s="145"/>
      <c r="T74" s="145"/>
      <c r="U74" s="145"/>
      <c r="V74" s="146"/>
      <c r="W74" s="146"/>
      <c r="X74" s="146"/>
    </row>
    <row r="75" spans="19:24" ht="18.75" customHeight="1" x14ac:dyDescent="0.15">
      <c r="S75" s="145"/>
      <c r="T75" s="145"/>
      <c r="U75" s="145"/>
      <c r="V75" s="146"/>
      <c r="W75" s="146"/>
      <c r="X75" s="146"/>
    </row>
    <row r="76" spans="19:24" ht="18.75" customHeight="1" x14ac:dyDescent="0.15">
      <c r="S76" s="145"/>
      <c r="T76" s="145"/>
      <c r="U76" s="145"/>
      <c r="V76" s="146"/>
      <c r="W76" s="146"/>
      <c r="X76" s="146"/>
    </row>
    <row r="77" spans="19:24" ht="18.75" customHeight="1" x14ac:dyDescent="0.15">
      <c r="S77" s="145"/>
      <c r="T77" s="145"/>
      <c r="U77" s="145"/>
      <c r="V77" s="146"/>
      <c r="W77" s="146"/>
      <c r="X77" s="146"/>
    </row>
    <row r="78" spans="19:24" ht="18.75" customHeight="1" x14ac:dyDescent="0.15">
      <c r="S78" s="145"/>
      <c r="T78" s="145"/>
      <c r="U78" s="145"/>
      <c r="V78" s="146"/>
      <c r="W78" s="146"/>
      <c r="X78" s="146"/>
    </row>
    <row r="79" spans="19:24" ht="18.75" customHeight="1" x14ac:dyDescent="0.15">
      <c r="S79" s="145"/>
      <c r="T79" s="145"/>
      <c r="U79" s="145"/>
      <c r="V79" s="146"/>
      <c r="W79" s="146"/>
      <c r="X79" s="146"/>
    </row>
    <row r="80" spans="19:24" ht="18.75" customHeight="1" x14ac:dyDescent="0.15">
      <c r="S80" s="145"/>
      <c r="T80" s="145"/>
      <c r="U80" s="145"/>
      <c r="V80" s="146"/>
      <c r="W80" s="146"/>
      <c r="X80" s="146"/>
    </row>
    <row r="81" spans="19:24" ht="18.75" customHeight="1" x14ac:dyDescent="0.15">
      <c r="S81" s="145"/>
      <c r="T81" s="145"/>
      <c r="U81" s="145"/>
      <c r="V81" s="146"/>
      <c r="W81" s="146"/>
      <c r="X81" s="146"/>
    </row>
    <row r="82" spans="19:24" ht="18.75" customHeight="1" x14ac:dyDescent="0.15">
      <c r="S82" s="145"/>
      <c r="T82" s="145"/>
      <c r="U82" s="145"/>
      <c r="V82" s="146"/>
      <c r="W82" s="146"/>
      <c r="X82" s="146"/>
    </row>
    <row r="83" spans="19:24" ht="18.75" customHeight="1" x14ac:dyDescent="0.15">
      <c r="S83" s="145"/>
      <c r="T83" s="145"/>
      <c r="U83" s="145"/>
      <c r="V83" s="146"/>
      <c r="W83" s="146"/>
      <c r="X83" s="146"/>
    </row>
    <row r="84" spans="19:24" ht="18.75" customHeight="1" x14ac:dyDescent="0.15">
      <c r="S84" s="145"/>
      <c r="T84" s="145"/>
      <c r="U84" s="145"/>
      <c r="V84" s="146"/>
      <c r="W84" s="146"/>
      <c r="X84" s="146"/>
    </row>
    <row r="85" spans="19:24" ht="18.75" customHeight="1" x14ac:dyDescent="0.15">
      <c r="S85" s="145"/>
      <c r="T85" s="145"/>
      <c r="U85" s="145"/>
      <c r="V85" s="146"/>
      <c r="W85" s="146"/>
      <c r="X85" s="146"/>
    </row>
    <row r="86" spans="19:24" ht="18.75" customHeight="1" x14ac:dyDescent="0.15">
      <c r="S86" s="145"/>
      <c r="T86" s="145"/>
      <c r="U86" s="145"/>
      <c r="V86" s="146"/>
      <c r="W86" s="146"/>
      <c r="X86" s="146"/>
    </row>
    <row r="87" spans="19:24" ht="18.75" customHeight="1" x14ac:dyDescent="0.15">
      <c r="S87" s="145"/>
      <c r="T87" s="145"/>
      <c r="U87" s="145"/>
      <c r="V87" s="146"/>
      <c r="W87" s="146"/>
      <c r="X87" s="146"/>
    </row>
    <row r="88" spans="19:24" ht="18.75" customHeight="1" x14ac:dyDescent="0.15">
      <c r="S88" s="145"/>
      <c r="T88" s="145"/>
      <c r="U88" s="145"/>
      <c r="V88" s="146"/>
      <c r="W88" s="146"/>
      <c r="X88" s="146"/>
    </row>
    <row r="89" spans="19:24" ht="18.75" customHeight="1" x14ac:dyDescent="0.15">
      <c r="S89" s="145"/>
      <c r="T89" s="145"/>
      <c r="U89" s="145"/>
      <c r="V89" s="146"/>
      <c r="W89" s="146"/>
      <c r="X89" s="146"/>
    </row>
    <row r="90" spans="19:24" ht="18.75" customHeight="1" x14ac:dyDescent="0.15">
      <c r="S90" s="145"/>
      <c r="T90" s="145"/>
      <c r="U90" s="145"/>
      <c r="V90" s="146"/>
      <c r="W90" s="146"/>
      <c r="X90" s="146"/>
    </row>
    <row r="91" spans="19:24" ht="18.75" customHeight="1" x14ac:dyDescent="0.15">
      <c r="S91" s="145"/>
      <c r="T91" s="145"/>
      <c r="U91" s="145"/>
      <c r="V91" s="146"/>
      <c r="W91" s="146"/>
      <c r="X91" s="146"/>
    </row>
    <row r="92" spans="19:24" ht="18.75" customHeight="1" x14ac:dyDescent="0.15">
      <c r="S92" s="145"/>
      <c r="T92" s="145"/>
      <c r="U92" s="145"/>
      <c r="V92" s="146"/>
      <c r="W92" s="146"/>
      <c r="X92" s="146"/>
    </row>
    <row r="93" spans="19:24" ht="18.75" customHeight="1" x14ac:dyDescent="0.15">
      <c r="S93" s="145"/>
      <c r="T93" s="145"/>
      <c r="U93" s="145"/>
      <c r="V93" s="146"/>
      <c r="W93" s="146"/>
      <c r="X93" s="146"/>
    </row>
    <row r="94" spans="19:24" ht="18.75" customHeight="1" x14ac:dyDescent="0.15">
      <c r="S94" s="145"/>
      <c r="T94" s="145"/>
      <c r="U94" s="145"/>
      <c r="V94" s="146"/>
      <c r="W94" s="146"/>
      <c r="X94" s="146"/>
    </row>
    <row r="95" spans="19:24" ht="18.75" customHeight="1" x14ac:dyDescent="0.15">
      <c r="S95" s="145"/>
      <c r="T95" s="145"/>
      <c r="U95" s="145"/>
      <c r="V95" s="146"/>
      <c r="W95" s="146"/>
      <c r="X95" s="146"/>
    </row>
    <row r="96" spans="19:24" ht="18.75" customHeight="1" x14ac:dyDescent="0.15">
      <c r="S96" s="145"/>
      <c r="T96" s="145"/>
      <c r="U96" s="145"/>
      <c r="V96" s="146"/>
      <c r="W96" s="146"/>
      <c r="X96" s="146"/>
    </row>
  </sheetData>
  <mergeCells count="16">
    <mergeCell ref="A1:B1"/>
    <mergeCell ref="C1:K1"/>
    <mergeCell ref="K2:M2"/>
    <mergeCell ref="R5:V5"/>
    <mergeCell ref="O6:P6"/>
    <mergeCell ref="R6:T7"/>
    <mergeCell ref="A7:E7"/>
    <mergeCell ref="O7:P7"/>
    <mergeCell ref="A9:A32"/>
    <mergeCell ref="I29:J32"/>
    <mergeCell ref="R9:R28"/>
    <mergeCell ref="I8:J8"/>
    <mergeCell ref="K8:L8"/>
    <mergeCell ref="I9:J11"/>
    <mergeCell ref="I12:J21"/>
    <mergeCell ref="I22:J28"/>
  </mergeCells>
  <phoneticPr fontId="3"/>
  <printOptions horizontalCentered="1" verticalCentered="1"/>
  <pageMargins left="0.39370078740157483" right="0.39370078740157483" top="0.39370078740157483" bottom="0.39370078740157483" header="0" footer="0"/>
  <pageSetup paperSize="12"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50"/>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110" customWidth="1"/>
    <col min="19" max="19" width="24.375" style="110" customWidth="1"/>
    <col min="20" max="20" width="21.25" style="110" customWidth="1"/>
    <col min="21" max="21" width="10" style="110" customWidth="1"/>
    <col min="22" max="24" width="18" style="110"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06" t="s">
        <v>8</v>
      </c>
      <c r="S5" s="207"/>
      <c r="T5" s="207"/>
      <c r="U5" s="207"/>
      <c r="V5" s="207"/>
    </row>
    <row r="6" spans="1:24" ht="30" customHeight="1" x14ac:dyDescent="0.15">
      <c r="A6" s="100"/>
      <c r="B6" s="100"/>
      <c r="C6" s="101"/>
      <c r="D6" s="3"/>
      <c r="E6" s="101"/>
      <c r="F6" s="4"/>
      <c r="G6" s="14"/>
      <c r="H6" s="14"/>
      <c r="I6" s="101"/>
      <c r="J6" s="10" t="s">
        <v>9</v>
      </c>
      <c r="K6" s="11"/>
      <c r="L6" s="12"/>
      <c r="M6" s="12"/>
      <c r="N6" s="13"/>
      <c r="O6" s="190" t="s">
        <v>10</v>
      </c>
      <c r="P6" s="191"/>
      <c r="Q6" s="106"/>
      <c r="R6" s="208" t="s">
        <v>11</v>
      </c>
      <c r="S6" s="209"/>
      <c r="T6" s="210"/>
      <c r="U6" s="111" t="s">
        <v>12</v>
      </c>
      <c r="V6" s="111" t="s">
        <v>13</v>
      </c>
      <c r="W6" s="111" t="s">
        <v>14</v>
      </c>
      <c r="X6" s="112" t="s">
        <v>15</v>
      </c>
    </row>
    <row r="7" spans="1:24" ht="24" customHeight="1" thickBot="1" x14ac:dyDescent="0.3">
      <c r="A7" s="198" t="s">
        <v>173</v>
      </c>
      <c r="B7" s="199"/>
      <c r="C7" s="199"/>
      <c r="D7" s="199"/>
      <c r="E7" s="199"/>
      <c r="F7" s="102"/>
      <c r="G7" s="102"/>
      <c r="H7" s="102"/>
      <c r="I7" s="2"/>
      <c r="J7" s="2"/>
      <c r="K7" s="107"/>
      <c r="L7" s="17"/>
      <c r="M7" s="1"/>
      <c r="N7" s="1"/>
      <c r="O7" s="200" t="s">
        <v>100</v>
      </c>
      <c r="P7" s="201"/>
      <c r="Q7" s="108"/>
      <c r="R7" s="211"/>
      <c r="S7" s="212"/>
      <c r="T7" s="213"/>
      <c r="U7" s="113" t="s">
        <v>17</v>
      </c>
      <c r="V7" s="113" t="s">
        <v>18</v>
      </c>
      <c r="W7" s="113" t="s">
        <v>19</v>
      </c>
      <c r="X7" s="114" t="s">
        <v>20</v>
      </c>
    </row>
    <row r="8" spans="1:24" ht="21.75" thickBot="1" x14ac:dyDescent="0.2">
      <c r="A8" s="74"/>
      <c r="B8" s="32" t="s">
        <v>21</v>
      </c>
      <c r="C8" s="32" t="s">
        <v>22</v>
      </c>
      <c r="D8" s="33" t="s">
        <v>23</v>
      </c>
      <c r="E8" s="32" t="s">
        <v>24</v>
      </c>
      <c r="F8" s="34" t="s">
        <v>25</v>
      </c>
      <c r="G8" s="34" t="s">
        <v>26</v>
      </c>
      <c r="H8" s="166" t="s">
        <v>27</v>
      </c>
      <c r="I8" s="179" t="s">
        <v>28</v>
      </c>
      <c r="J8" s="180"/>
      <c r="K8" s="181" t="s">
        <v>29</v>
      </c>
      <c r="L8" s="182"/>
      <c r="M8" s="35" t="s">
        <v>30</v>
      </c>
      <c r="N8" s="36" t="s">
        <v>31</v>
      </c>
      <c r="O8" s="37" t="s">
        <v>32</v>
      </c>
      <c r="P8" s="38" t="s">
        <v>33</v>
      </c>
      <c r="Q8" s="19"/>
      <c r="R8" s="115"/>
      <c r="S8" s="116" t="s">
        <v>21</v>
      </c>
      <c r="T8" s="117" t="s">
        <v>34</v>
      </c>
      <c r="U8" s="118" t="s">
        <v>33</v>
      </c>
      <c r="V8" s="118" t="s">
        <v>35</v>
      </c>
      <c r="W8" s="118" t="s">
        <v>35</v>
      </c>
      <c r="X8" s="119" t="s">
        <v>35</v>
      </c>
    </row>
    <row r="9" spans="1:24" ht="18.75" customHeight="1" x14ac:dyDescent="0.15">
      <c r="A9" s="169" t="s">
        <v>75</v>
      </c>
      <c r="B9" s="39" t="s">
        <v>44</v>
      </c>
      <c r="C9" s="39"/>
      <c r="D9" s="40"/>
      <c r="E9" s="41"/>
      <c r="F9" s="41"/>
      <c r="G9" s="42"/>
      <c r="H9" s="42"/>
      <c r="I9" s="183"/>
      <c r="J9" s="184"/>
      <c r="K9" s="43" t="s">
        <v>44</v>
      </c>
      <c r="L9" s="44">
        <f>ROUNDUP((K4*M9)+(K5*M9*0.75)+(K6*(M9*2)),2)</f>
        <v>0</v>
      </c>
      <c r="M9" s="40">
        <v>110</v>
      </c>
      <c r="N9" s="45">
        <f>ROUNDUP(M9*0.75,2)</f>
        <v>82.5</v>
      </c>
      <c r="O9" s="46"/>
      <c r="P9" s="83"/>
      <c r="R9" s="203" t="s">
        <v>75</v>
      </c>
      <c r="S9" s="97" t="s">
        <v>80</v>
      </c>
      <c r="T9" s="68" t="s">
        <v>80</v>
      </c>
      <c r="U9" s="68"/>
      <c r="V9" s="69" t="s">
        <v>81</v>
      </c>
      <c r="W9" s="69" t="s">
        <v>82</v>
      </c>
      <c r="X9" s="93">
        <v>30</v>
      </c>
    </row>
    <row r="10" spans="1:24" ht="18.75" customHeight="1" x14ac:dyDescent="0.15">
      <c r="A10" s="170"/>
      <c r="B10" s="47"/>
      <c r="C10" s="47"/>
      <c r="D10" s="48"/>
      <c r="E10" s="49"/>
      <c r="F10" s="49"/>
      <c r="G10" s="50"/>
      <c r="H10" s="50"/>
      <c r="I10" s="177"/>
      <c r="J10" s="177"/>
      <c r="K10" s="51"/>
      <c r="L10" s="52"/>
      <c r="M10" s="48"/>
      <c r="N10" s="53"/>
      <c r="O10" s="54"/>
      <c r="P10" s="84"/>
      <c r="R10" s="204"/>
      <c r="S10" s="147" t="s">
        <v>253</v>
      </c>
      <c r="T10" s="147" t="s">
        <v>131</v>
      </c>
      <c r="U10" s="147"/>
      <c r="V10" s="148">
        <v>20</v>
      </c>
      <c r="W10" s="148">
        <v>10</v>
      </c>
      <c r="X10" s="149">
        <v>5</v>
      </c>
    </row>
    <row r="11" spans="1:24" ht="18.75" customHeight="1" x14ac:dyDescent="0.15">
      <c r="A11" s="170"/>
      <c r="B11" s="56"/>
      <c r="C11" s="56"/>
      <c r="D11" s="57"/>
      <c r="E11" s="58"/>
      <c r="F11" s="58"/>
      <c r="G11" s="59"/>
      <c r="H11" s="59"/>
      <c r="I11" s="185"/>
      <c r="J11" s="185"/>
      <c r="K11" s="60"/>
      <c r="L11" s="61"/>
      <c r="M11" s="57"/>
      <c r="N11" s="62"/>
      <c r="O11" s="63"/>
      <c r="P11" s="85"/>
      <c r="R11" s="204"/>
      <c r="S11" s="136" t="s">
        <v>254</v>
      </c>
      <c r="T11" s="161" t="s">
        <v>108</v>
      </c>
      <c r="U11" s="124"/>
      <c r="V11" s="125">
        <v>20</v>
      </c>
      <c r="W11" s="125">
        <v>15</v>
      </c>
      <c r="X11" s="126">
        <v>15</v>
      </c>
    </row>
    <row r="12" spans="1:24" ht="18.75" customHeight="1" x14ac:dyDescent="0.15">
      <c r="A12" s="170"/>
      <c r="B12" s="47" t="s">
        <v>174</v>
      </c>
      <c r="C12" s="47" t="s">
        <v>131</v>
      </c>
      <c r="D12" s="48">
        <v>1</v>
      </c>
      <c r="E12" s="49" t="s">
        <v>84</v>
      </c>
      <c r="F12" s="49">
        <f>ROUNDUP(D12*0.75,2)</f>
        <v>0.75</v>
      </c>
      <c r="G12" s="50">
        <f>ROUNDUP((K4*D12)+(K5*D12*0.75)+(K6*(D12*2)),0)</f>
        <v>0</v>
      </c>
      <c r="H12" s="50">
        <f>G12</f>
        <v>0</v>
      </c>
      <c r="I12" s="175" t="s">
        <v>175</v>
      </c>
      <c r="J12" s="176"/>
      <c r="K12" s="51" t="s">
        <v>56</v>
      </c>
      <c r="L12" s="52">
        <f>ROUNDUP((K4*M12)+(K5*M12*0.75)+(K6*(M12*2)),2)</f>
        <v>0</v>
      </c>
      <c r="M12" s="48">
        <v>3</v>
      </c>
      <c r="N12" s="53">
        <f t="shared" ref="N12:N20" si="0">ROUNDUP(M12*0.75,2)</f>
        <v>2.25</v>
      </c>
      <c r="O12" s="54" t="s">
        <v>46</v>
      </c>
      <c r="P12" s="84" t="s">
        <v>60</v>
      </c>
      <c r="R12" s="204"/>
      <c r="S12" s="136"/>
      <c r="T12" s="161" t="s">
        <v>66</v>
      </c>
      <c r="U12" s="124"/>
      <c r="V12" s="125">
        <v>5</v>
      </c>
      <c r="W12" s="125">
        <v>5</v>
      </c>
      <c r="X12" s="126">
        <v>5</v>
      </c>
    </row>
    <row r="13" spans="1:24" ht="18.75" customHeight="1" x14ac:dyDescent="0.15">
      <c r="A13" s="170"/>
      <c r="B13" s="47"/>
      <c r="C13" s="47" t="s">
        <v>85</v>
      </c>
      <c r="D13" s="48">
        <v>0.5</v>
      </c>
      <c r="E13" s="49" t="s">
        <v>47</v>
      </c>
      <c r="F13" s="49">
        <f>ROUNDUP(D13*0.75,2)</f>
        <v>0.38</v>
      </c>
      <c r="G13" s="50">
        <f>ROUNDUP((K4*D13)+(K5*D13*0.75)+(K6*(D13*2)),0)</f>
        <v>0</v>
      </c>
      <c r="H13" s="50">
        <f>G13+(G13*20/100)</f>
        <v>0</v>
      </c>
      <c r="I13" s="177"/>
      <c r="J13" s="177"/>
      <c r="K13" s="51" t="s">
        <v>71</v>
      </c>
      <c r="L13" s="52">
        <f>ROUNDUP((K4*M13)+(K5*M13*0.75)+(K6*(M13*2)),2)</f>
        <v>0</v>
      </c>
      <c r="M13" s="48">
        <v>2</v>
      </c>
      <c r="N13" s="53">
        <f t="shared" si="0"/>
        <v>1.5</v>
      </c>
      <c r="O13" s="54"/>
      <c r="P13" s="84" t="s">
        <v>60</v>
      </c>
      <c r="R13" s="204"/>
      <c r="S13" s="136"/>
      <c r="T13" s="161"/>
      <c r="U13" s="124" t="s">
        <v>231</v>
      </c>
      <c r="V13" s="125" t="s">
        <v>58</v>
      </c>
      <c r="W13" s="125" t="s">
        <v>58</v>
      </c>
      <c r="X13" s="126"/>
    </row>
    <row r="14" spans="1:24" ht="18.75" customHeight="1" x14ac:dyDescent="0.15">
      <c r="A14" s="170"/>
      <c r="B14" s="47"/>
      <c r="C14" s="47" t="s">
        <v>108</v>
      </c>
      <c r="D14" s="48">
        <v>20</v>
      </c>
      <c r="E14" s="49" t="s">
        <v>47</v>
      </c>
      <c r="F14" s="49">
        <f>ROUNDUP(D14*0.75,2)</f>
        <v>15</v>
      </c>
      <c r="G14" s="50">
        <f>ROUNDUP((K4*D14)+(K5*D14*0.75)+(K6*(D14*2)),0)</f>
        <v>0</v>
      </c>
      <c r="H14" s="50">
        <f>G14+(G14*10/100)</f>
        <v>0</v>
      </c>
      <c r="I14" s="177"/>
      <c r="J14" s="177"/>
      <c r="K14" s="51" t="s">
        <v>86</v>
      </c>
      <c r="L14" s="52">
        <f>ROUNDUP((K4*M14)+(K5*M14*0.75)+(K6*(M14*2)),2)</f>
        <v>0</v>
      </c>
      <c r="M14" s="48">
        <v>1</v>
      </c>
      <c r="N14" s="53">
        <f t="shared" si="0"/>
        <v>0.75</v>
      </c>
      <c r="O14" s="54"/>
      <c r="P14" s="84"/>
      <c r="R14" s="204"/>
      <c r="S14" s="136"/>
      <c r="T14" s="129"/>
      <c r="U14" s="124" t="s">
        <v>232</v>
      </c>
      <c r="V14" s="125" t="s">
        <v>42</v>
      </c>
      <c r="W14" s="125" t="s">
        <v>42</v>
      </c>
      <c r="X14" s="126"/>
    </row>
    <row r="15" spans="1:24" ht="18.75" customHeight="1" x14ac:dyDescent="0.15">
      <c r="A15" s="170"/>
      <c r="B15" s="47"/>
      <c r="C15" s="47" t="s">
        <v>66</v>
      </c>
      <c r="D15" s="48">
        <v>5</v>
      </c>
      <c r="E15" s="49" t="s">
        <v>47</v>
      </c>
      <c r="F15" s="49">
        <f>ROUNDUP(D15*0.75,2)</f>
        <v>3.75</v>
      </c>
      <c r="G15" s="50">
        <f>ROUNDUP((K4*D15)+(K5*D15*0.75)+(K6*(D15*2)),0)</f>
        <v>0</v>
      </c>
      <c r="H15" s="50">
        <f>G15+(G15*3/100)</f>
        <v>0</v>
      </c>
      <c r="I15" s="177"/>
      <c r="J15" s="177"/>
      <c r="K15" s="51" t="s">
        <v>43</v>
      </c>
      <c r="L15" s="52">
        <f>ROUNDUP((K4*M15)+(K5*M15*0.75)+(K6*(M15*2)),2)</f>
        <v>0</v>
      </c>
      <c r="M15" s="48">
        <v>1</v>
      </c>
      <c r="N15" s="53">
        <f t="shared" si="0"/>
        <v>0.75</v>
      </c>
      <c r="O15" s="54"/>
      <c r="P15" s="84"/>
      <c r="R15" s="204"/>
      <c r="S15" s="136"/>
      <c r="T15" s="129"/>
      <c r="U15" s="124" t="s">
        <v>233</v>
      </c>
      <c r="V15" s="125" t="s">
        <v>42</v>
      </c>
      <c r="W15" s="125" t="s">
        <v>42</v>
      </c>
      <c r="X15" s="126"/>
    </row>
    <row r="16" spans="1:24" ht="18.75" customHeight="1" x14ac:dyDescent="0.15">
      <c r="A16" s="170"/>
      <c r="B16" s="47"/>
      <c r="C16" s="47"/>
      <c r="D16" s="48"/>
      <c r="E16" s="49"/>
      <c r="F16" s="49"/>
      <c r="G16" s="50"/>
      <c r="H16" s="50"/>
      <c r="I16" s="177"/>
      <c r="J16" s="177"/>
      <c r="K16" s="51" t="s">
        <v>53</v>
      </c>
      <c r="L16" s="52">
        <f>ROUNDUP((K4*M16)+(K5*M16*0.75)+(K6*(M16*2)),2)</f>
        <v>0</v>
      </c>
      <c r="M16" s="48">
        <v>0.1</v>
      </c>
      <c r="N16" s="53">
        <f t="shared" si="0"/>
        <v>0.08</v>
      </c>
      <c r="O16" s="54"/>
      <c r="P16" s="84"/>
      <c r="R16" s="204"/>
      <c r="S16" s="136"/>
      <c r="T16" s="134"/>
      <c r="U16" s="134"/>
      <c r="V16" s="135"/>
      <c r="W16" s="135"/>
      <c r="X16" s="128"/>
    </row>
    <row r="17" spans="1:24" ht="18.75" customHeight="1" x14ac:dyDescent="0.15">
      <c r="A17" s="170"/>
      <c r="B17" s="47"/>
      <c r="C17" s="47"/>
      <c r="D17" s="48"/>
      <c r="E17" s="49"/>
      <c r="F17" s="49"/>
      <c r="G17" s="50"/>
      <c r="H17" s="50"/>
      <c r="I17" s="177"/>
      <c r="J17" s="177"/>
      <c r="K17" s="51" t="s">
        <v>140</v>
      </c>
      <c r="L17" s="52">
        <f>ROUNDUP((K4*M17)+(K5*M17*0.75)+(K6*(M17*2)),2)</f>
        <v>0</v>
      </c>
      <c r="M17" s="48">
        <v>1</v>
      </c>
      <c r="N17" s="53">
        <f t="shared" si="0"/>
        <v>0.75</v>
      </c>
      <c r="O17" s="54"/>
      <c r="P17" s="84"/>
      <c r="R17" s="204"/>
      <c r="S17" s="136"/>
      <c r="T17" s="134"/>
      <c r="U17" s="134"/>
      <c r="V17" s="135"/>
      <c r="W17" s="135"/>
      <c r="X17" s="128"/>
    </row>
    <row r="18" spans="1:24" ht="18.75" customHeight="1" x14ac:dyDescent="0.15">
      <c r="A18" s="170"/>
      <c r="B18" s="47"/>
      <c r="C18" s="47"/>
      <c r="D18" s="48"/>
      <c r="E18" s="49"/>
      <c r="F18" s="49"/>
      <c r="G18" s="50"/>
      <c r="H18" s="50"/>
      <c r="I18" s="177"/>
      <c r="J18" s="177"/>
      <c r="K18" s="51" t="s">
        <v>52</v>
      </c>
      <c r="L18" s="52">
        <f>ROUNDUP((K4*M18)+(K5*M18*0.75)+(K6*(M18*2)),2)</f>
        <v>0</v>
      </c>
      <c r="M18" s="48">
        <v>0.5</v>
      </c>
      <c r="N18" s="53">
        <f t="shared" si="0"/>
        <v>0.38</v>
      </c>
      <c r="O18" s="54"/>
      <c r="P18" s="84"/>
      <c r="R18" s="204"/>
      <c r="S18" s="136"/>
      <c r="T18" s="134"/>
      <c r="U18" s="134"/>
      <c r="V18" s="135"/>
      <c r="W18" s="135"/>
      <c r="X18" s="128"/>
    </row>
    <row r="19" spans="1:24" ht="18.75" customHeight="1" x14ac:dyDescent="0.15">
      <c r="A19" s="170"/>
      <c r="B19" s="47"/>
      <c r="C19" s="47"/>
      <c r="D19" s="48"/>
      <c r="E19" s="49"/>
      <c r="F19" s="49"/>
      <c r="G19" s="50"/>
      <c r="H19" s="50"/>
      <c r="I19" s="177"/>
      <c r="J19" s="177"/>
      <c r="K19" s="51" t="s">
        <v>71</v>
      </c>
      <c r="L19" s="52">
        <f>ROUNDUP((K4*M19)+(K5*M19*0.75)+(K6*(M19*2)),2)</f>
        <v>0</v>
      </c>
      <c r="M19" s="48">
        <v>0.2</v>
      </c>
      <c r="N19" s="53">
        <f t="shared" si="0"/>
        <v>0.15</v>
      </c>
      <c r="O19" s="54"/>
      <c r="P19" s="84" t="s">
        <v>60</v>
      </c>
      <c r="R19" s="204"/>
      <c r="S19" s="137"/>
      <c r="T19" s="138"/>
      <c r="U19" s="138"/>
      <c r="V19" s="139"/>
      <c r="W19" s="139"/>
      <c r="X19" s="140"/>
    </row>
    <row r="20" spans="1:24" ht="18.75" customHeight="1" x14ac:dyDescent="0.15">
      <c r="A20" s="170"/>
      <c r="B20" s="47"/>
      <c r="C20" s="47"/>
      <c r="D20" s="48"/>
      <c r="E20" s="49"/>
      <c r="F20" s="49"/>
      <c r="G20" s="50"/>
      <c r="H20" s="50"/>
      <c r="I20" s="177"/>
      <c r="J20" s="177"/>
      <c r="K20" s="51" t="s">
        <v>70</v>
      </c>
      <c r="L20" s="52">
        <f>ROUNDUP((K4*M20)+(K5*M20*0.75)+(K6*(M20*2)),2)</f>
        <v>0</v>
      </c>
      <c r="M20" s="48">
        <v>1</v>
      </c>
      <c r="N20" s="53">
        <f t="shared" si="0"/>
        <v>0.75</v>
      </c>
      <c r="O20" s="54"/>
      <c r="P20" s="84"/>
      <c r="R20" s="204"/>
      <c r="S20" s="147" t="s">
        <v>255</v>
      </c>
      <c r="T20" s="147" t="s">
        <v>94</v>
      </c>
      <c r="U20" s="147"/>
      <c r="V20" s="148">
        <v>25</v>
      </c>
      <c r="W20" s="148">
        <v>15</v>
      </c>
      <c r="X20" s="149">
        <v>10</v>
      </c>
    </row>
    <row r="21" spans="1:24" ht="18.75" customHeight="1" x14ac:dyDescent="0.15">
      <c r="A21" s="170"/>
      <c r="B21" s="47"/>
      <c r="C21" s="47"/>
      <c r="D21" s="48"/>
      <c r="E21" s="49"/>
      <c r="F21" s="49"/>
      <c r="G21" s="50"/>
      <c r="H21" s="50"/>
      <c r="I21" s="177"/>
      <c r="J21" s="177"/>
      <c r="K21" s="51"/>
      <c r="L21" s="52"/>
      <c r="M21" s="48"/>
      <c r="N21" s="53"/>
      <c r="O21" s="54"/>
      <c r="P21" s="84"/>
      <c r="R21" s="204"/>
      <c r="S21" s="134"/>
      <c r="T21" s="134"/>
      <c r="U21" s="134"/>
      <c r="V21" s="135"/>
      <c r="W21" s="135"/>
      <c r="X21" s="128"/>
    </row>
    <row r="22" spans="1:24" ht="18.75" customHeight="1" x14ac:dyDescent="0.15">
      <c r="A22" s="170"/>
      <c r="B22" s="56"/>
      <c r="C22" s="56"/>
      <c r="D22" s="57"/>
      <c r="E22" s="58"/>
      <c r="F22" s="58"/>
      <c r="G22" s="59"/>
      <c r="H22" s="59"/>
      <c r="I22" s="185"/>
      <c r="J22" s="185"/>
      <c r="K22" s="60"/>
      <c r="L22" s="61"/>
      <c r="M22" s="57"/>
      <c r="N22" s="62"/>
      <c r="O22" s="63"/>
      <c r="P22" s="85"/>
      <c r="R22" s="204"/>
      <c r="S22" s="134"/>
      <c r="T22" s="134"/>
      <c r="U22" s="134"/>
      <c r="V22" s="135"/>
      <c r="W22" s="135"/>
      <c r="X22" s="128"/>
    </row>
    <row r="23" spans="1:24" ht="18.75" customHeight="1" x14ac:dyDescent="0.15">
      <c r="A23" s="170"/>
      <c r="B23" s="47" t="s">
        <v>176</v>
      </c>
      <c r="C23" s="47" t="s">
        <v>177</v>
      </c>
      <c r="D23" s="55">
        <v>0.16666666666666666</v>
      </c>
      <c r="E23" s="49" t="s">
        <v>152</v>
      </c>
      <c r="F23" s="49">
        <f>ROUNDUP(D23*0.75,2)</f>
        <v>0.13</v>
      </c>
      <c r="G23" s="50">
        <f>ROUNDUP((K4*D23)+(K5*D23*0.75)+(K6*(D23*2)),0)</f>
        <v>0</v>
      </c>
      <c r="H23" s="50">
        <f>G23</f>
        <v>0</v>
      </c>
      <c r="I23" s="175" t="s">
        <v>218</v>
      </c>
      <c r="J23" s="176"/>
      <c r="K23" s="51" t="s">
        <v>70</v>
      </c>
      <c r="L23" s="52">
        <f>ROUNDUP((K4*M23)+(K5*M23*0.75)+(K6*(M23*2)),2)</f>
        <v>0</v>
      </c>
      <c r="M23" s="48">
        <v>30</v>
      </c>
      <c r="N23" s="53">
        <f>ROUNDUP(M23*0.75,2)</f>
        <v>22.5</v>
      </c>
      <c r="O23" s="54" t="s">
        <v>46</v>
      </c>
      <c r="P23" s="84"/>
      <c r="R23" s="204"/>
      <c r="S23" s="138"/>
      <c r="T23" s="138"/>
      <c r="U23" s="138"/>
      <c r="V23" s="139"/>
      <c r="W23" s="139"/>
      <c r="X23" s="140"/>
    </row>
    <row r="24" spans="1:24" ht="18.75" customHeight="1" x14ac:dyDescent="0.15">
      <c r="A24" s="170"/>
      <c r="B24" s="47"/>
      <c r="C24" s="47" t="s">
        <v>94</v>
      </c>
      <c r="D24" s="48">
        <v>30</v>
      </c>
      <c r="E24" s="49" t="s">
        <v>47</v>
      </c>
      <c r="F24" s="49">
        <f>ROUNDUP(D24*0.75,2)</f>
        <v>22.5</v>
      </c>
      <c r="G24" s="50">
        <f>ROUNDUP((K4*D24)+(K5*D24*0.75)+(K6*(D24*2)),0)</f>
        <v>0</v>
      </c>
      <c r="H24" s="50">
        <f>G24+(G24*10/100)</f>
        <v>0</v>
      </c>
      <c r="I24" s="177"/>
      <c r="J24" s="177"/>
      <c r="K24" s="51" t="s">
        <v>86</v>
      </c>
      <c r="L24" s="52">
        <f>ROUNDUP((K4*M24)+(K5*M24*0.75)+(K6*(M24*2)),2)</f>
        <v>0</v>
      </c>
      <c r="M24" s="48">
        <v>1</v>
      </c>
      <c r="N24" s="53">
        <f>ROUNDUP(M24*0.75,2)</f>
        <v>0.75</v>
      </c>
      <c r="O24" s="54"/>
      <c r="P24" s="84"/>
      <c r="R24" s="204"/>
      <c r="S24" s="136" t="s">
        <v>265</v>
      </c>
      <c r="T24" s="134" t="s">
        <v>83</v>
      </c>
      <c r="U24" s="134"/>
      <c r="V24" s="135" t="s">
        <v>42</v>
      </c>
      <c r="W24" s="135" t="s">
        <v>42</v>
      </c>
      <c r="X24" s="128"/>
    </row>
    <row r="25" spans="1:24" ht="18.75" customHeight="1" x14ac:dyDescent="0.15">
      <c r="A25" s="170"/>
      <c r="B25" s="47"/>
      <c r="C25" s="47" t="s">
        <v>119</v>
      </c>
      <c r="D25" s="48">
        <v>5</v>
      </c>
      <c r="E25" s="49" t="s">
        <v>47</v>
      </c>
      <c r="F25" s="49">
        <f>ROUNDUP(D25*0.75,2)</f>
        <v>3.75</v>
      </c>
      <c r="G25" s="50">
        <f>ROUNDUP((K4*D25)+(K5*D25*0.75)+(K6*(D25*2)),0)</f>
        <v>0</v>
      </c>
      <c r="H25" s="50">
        <f>G25</f>
        <v>0</v>
      </c>
      <c r="I25" s="177"/>
      <c r="J25" s="177"/>
      <c r="K25" s="51" t="s">
        <v>52</v>
      </c>
      <c r="L25" s="52">
        <f>ROUNDUP((K4*M25)+(K5*M25*0.75)+(K6*(M25*2)),2)</f>
        <v>0</v>
      </c>
      <c r="M25" s="48">
        <v>1.5</v>
      </c>
      <c r="N25" s="53">
        <f>ROUNDUP(M25*0.75,2)</f>
        <v>1.1300000000000001</v>
      </c>
      <c r="O25" s="54" t="s">
        <v>46</v>
      </c>
      <c r="P25" s="84"/>
      <c r="R25" s="204"/>
      <c r="S25" s="136"/>
      <c r="T25" s="134"/>
      <c r="U25" s="134" t="s">
        <v>67</v>
      </c>
      <c r="V25" s="135" t="s">
        <v>58</v>
      </c>
      <c r="W25" s="135" t="s">
        <v>58</v>
      </c>
      <c r="X25" s="128"/>
    </row>
    <row r="26" spans="1:24" ht="18.75" customHeight="1" x14ac:dyDescent="0.15">
      <c r="A26" s="170"/>
      <c r="B26" s="47"/>
      <c r="C26" s="47"/>
      <c r="D26" s="48"/>
      <c r="E26" s="49"/>
      <c r="F26" s="49"/>
      <c r="G26" s="50"/>
      <c r="H26" s="50"/>
      <c r="I26" s="177"/>
      <c r="J26" s="177"/>
      <c r="K26" s="51" t="s">
        <v>71</v>
      </c>
      <c r="L26" s="52">
        <f>ROUNDUP((K4*M26)+(K5*M26*0.75)+(K6*(M26*2)),2)</f>
        <v>0</v>
      </c>
      <c r="M26" s="48">
        <v>1.5</v>
      </c>
      <c r="N26" s="53">
        <f>ROUNDUP(M26*0.75,2)</f>
        <v>1.1300000000000001</v>
      </c>
      <c r="O26" s="54"/>
      <c r="P26" s="84" t="s">
        <v>60</v>
      </c>
      <c r="R26" s="204"/>
      <c r="S26" s="136"/>
      <c r="T26" s="134"/>
      <c r="U26" s="134" t="s">
        <v>266</v>
      </c>
      <c r="V26" s="135" t="s">
        <v>42</v>
      </c>
      <c r="W26" s="135" t="s">
        <v>42</v>
      </c>
      <c r="X26" s="128"/>
    </row>
    <row r="27" spans="1:24" ht="18.75" customHeight="1" x14ac:dyDescent="0.15">
      <c r="A27" s="170"/>
      <c r="B27" s="47"/>
      <c r="C27" s="47"/>
      <c r="D27" s="48"/>
      <c r="E27" s="49"/>
      <c r="F27" s="49"/>
      <c r="G27" s="50"/>
      <c r="H27" s="50"/>
      <c r="I27" s="177"/>
      <c r="J27" s="177"/>
      <c r="K27" s="51"/>
      <c r="L27" s="52"/>
      <c r="M27" s="48"/>
      <c r="N27" s="53"/>
      <c r="O27" s="54"/>
      <c r="P27" s="84"/>
      <c r="R27" s="204"/>
      <c r="S27" s="137"/>
      <c r="T27" s="138"/>
      <c r="U27" s="138"/>
      <c r="V27" s="139"/>
      <c r="W27" s="139"/>
      <c r="X27" s="140"/>
    </row>
    <row r="28" spans="1:24" ht="18.75" customHeight="1" thickBot="1" x14ac:dyDescent="0.2">
      <c r="A28" s="170"/>
      <c r="B28" s="56"/>
      <c r="C28" s="56"/>
      <c r="D28" s="57"/>
      <c r="E28" s="58"/>
      <c r="F28" s="58"/>
      <c r="G28" s="59"/>
      <c r="H28" s="59"/>
      <c r="I28" s="185"/>
      <c r="J28" s="185"/>
      <c r="K28" s="60"/>
      <c r="L28" s="61"/>
      <c r="M28" s="57"/>
      <c r="N28" s="62"/>
      <c r="O28" s="63"/>
      <c r="P28" s="85"/>
      <c r="R28" s="205"/>
      <c r="S28" s="141" t="s">
        <v>132</v>
      </c>
      <c r="T28" s="142" t="s">
        <v>133</v>
      </c>
      <c r="U28" s="142"/>
      <c r="V28" s="143">
        <v>0</v>
      </c>
      <c r="W28" s="143">
        <v>0</v>
      </c>
      <c r="X28" s="144">
        <v>0</v>
      </c>
    </row>
    <row r="29" spans="1:24" ht="18.75" customHeight="1" x14ac:dyDescent="0.15">
      <c r="A29" s="170"/>
      <c r="B29" s="47" t="s">
        <v>124</v>
      </c>
      <c r="C29" s="47" t="s">
        <v>83</v>
      </c>
      <c r="D29" s="48">
        <v>0.5</v>
      </c>
      <c r="E29" s="49" t="s">
        <v>47</v>
      </c>
      <c r="F29" s="49">
        <f>ROUNDUP(D29*0.75,2)</f>
        <v>0.38</v>
      </c>
      <c r="G29" s="50">
        <f>ROUNDUP((K4*D29)+(K5*D29*0.75)+(K6*(D29*2)),0)</f>
        <v>0</v>
      </c>
      <c r="H29" s="50">
        <f>G29</f>
        <v>0</v>
      </c>
      <c r="I29" s="175" t="s">
        <v>93</v>
      </c>
      <c r="J29" s="176"/>
      <c r="K29" s="51" t="s">
        <v>70</v>
      </c>
      <c r="L29" s="52">
        <f>ROUNDUP((K4*M29)+(K5*M29*0.75)+(K6*(M29*2)),2)</f>
        <v>0</v>
      </c>
      <c r="M29" s="48">
        <v>100</v>
      </c>
      <c r="N29" s="53">
        <f>ROUNDUP(M29*0.75,2)</f>
        <v>75</v>
      </c>
      <c r="O29" s="54" t="s">
        <v>46</v>
      </c>
      <c r="P29" s="84"/>
      <c r="R29" s="2"/>
      <c r="S29" s="2"/>
      <c r="T29" s="2"/>
      <c r="U29" s="2"/>
      <c r="V29" s="2"/>
      <c r="W29" s="2"/>
      <c r="X29" s="2"/>
    </row>
    <row r="30" spans="1:24" ht="18.75" customHeight="1" x14ac:dyDescent="0.15">
      <c r="A30" s="170"/>
      <c r="B30" s="47"/>
      <c r="C30" s="47" t="s">
        <v>127</v>
      </c>
      <c r="D30" s="48">
        <v>3</v>
      </c>
      <c r="E30" s="49" t="s">
        <v>47</v>
      </c>
      <c r="F30" s="49">
        <f>ROUNDUP(D30*0.75,2)</f>
        <v>2.25</v>
      </c>
      <c r="G30" s="50">
        <f>ROUNDUP((K4*D30)+(K5*D30*0.75)+(K6*(D30*2)),0)</f>
        <v>0</v>
      </c>
      <c r="H30" s="50">
        <f>G30+(G30*40/100)</f>
        <v>0</v>
      </c>
      <c r="I30" s="177"/>
      <c r="J30" s="177"/>
      <c r="K30" s="51" t="s">
        <v>53</v>
      </c>
      <c r="L30" s="52">
        <f>ROUNDUP((K4*M30)+(K5*M30*0.75)+(K6*(M30*2)),2)</f>
        <v>0</v>
      </c>
      <c r="M30" s="48">
        <v>0.1</v>
      </c>
      <c r="N30" s="53">
        <f>ROUNDUP(M30*0.75,2)</f>
        <v>0.08</v>
      </c>
      <c r="O30" s="54"/>
      <c r="P30" s="84"/>
      <c r="R30" s="2"/>
      <c r="S30" s="2"/>
      <c r="T30" s="2"/>
      <c r="U30" s="2"/>
      <c r="V30" s="2"/>
      <c r="W30" s="2"/>
      <c r="X30" s="2"/>
    </row>
    <row r="31" spans="1:24" ht="18.75" customHeight="1" x14ac:dyDescent="0.15">
      <c r="A31" s="170"/>
      <c r="B31" s="47"/>
      <c r="C31" s="47"/>
      <c r="D31" s="48"/>
      <c r="E31" s="49"/>
      <c r="F31" s="49"/>
      <c r="G31" s="50"/>
      <c r="H31" s="50"/>
      <c r="I31" s="177"/>
      <c r="J31" s="177"/>
      <c r="K31" s="51" t="s">
        <v>71</v>
      </c>
      <c r="L31" s="52">
        <f>ROUNDUP((K4*M31)+(K5*M31*0.75)+(K6*(M31*2)),2)</f>
        <v>0</v>
      </c>
      <c r="M31" s="48">
        <v>0.5</v>
      </c>
      <c r="N31" s="53">
        <f>ROUNDUP(M31*0.75,2)</f>
        <v>0.38</v>
      </c>
      <c r="O31" s="54"/>
      <c r="P31" s="84" t="s">
        <v>60</v>
      </c>
      <c r="R31" s="2"/>
      <c r="S31" s="2"/>
      <c r="T31" s="2"/>
      <c r="U31" s="2"/>
      <c r="V31" s="2"/>
      <c r="W31" s="2"/>
      <c r="X31" s="2"/>
    </row>
    <row r="32" spans="1:24" ht="18.75" customHeight="1" x14ac:dyDescent="0.15">
      <c r="A32" s="170"/>
      <c r="B32" s="47"/>
      <c r="C32" s="47"/>
      <c r="D32" s="48"/>
      <c r="E32" s="49"/>
      <c r="F32" s="49"/>
      <c r="G32" s="50"/>
      <c r="H32" s="50"/>
      <c r="I32" s="177"/>
      <c r="J32" s="177"/>
      <c r="K32" s="51"/>
      <c r="L32" s="52"/>
      <c r="M32" s="48"/>
      <c r="N32" s="53"/>
      <c r="O32" s="54"/>
      <c r="P32" s="84"/>
      <c r="R32" s="2"/>
      <c r="S32" s="2"/>
      <c r="T32" s="2"/>
      <c r="U32" s="2"/>
      <c r="V32" s="2"/>
      <c r="W32" s="2"/>
      <c r="X32" s="2"/>
    </row>
    <row r="33" spans="1:24" ht="18.75" customHeight="1" x14ac:dyDescent="0.15">
      <c r="A33" s="170"/>
      <c r="B33" s="56"/>
      <c r="C33" s="56"/>
      <c r="D33" s="57"/>
      <c r="E33" s="58"/>
      <c r="F33" s="58"/>
      <c r="G33" s="59"/>
      <c r="H33" s="59"/>
      <c r="I33" s="185"/>
      <c r="J33" s="185"/>
      <c r="K33" s="60"/>
      <c r="L33" s="61"/>
      <c r="M33" s="57"/>
      <c r="N33" s="62"/>
      <c r="O33" s="63"/>
      <c r="P33" s="85"/>
      <c r="R33" s="2"/>
      <c r="S33" s="2"/>
      <c r="T33" s="2"/>
      <c r="U33" s="2"/>
      <c r="V33" s="2"/>
      <c r="W33" s="2"/>
      <c r="X33" s="2"/>
    </row>
    <row r="34" spans="1:24" ht="18.75" customHeight="1" x14ac:dyDescent="0.15">
      <c r="A34" s="170"/>
      <c r="B34" s="47" t="s">
        <v>132</v>
      </c>
      <c r="C34" s="47" t="s">
        <v>133</v>
      </c>
      <c r="D34" s="55">
        <v>0.16666666666666666</v>
      </c>
      <c r="E34" s="49" t="s">
        <v>51</v>
      </c>
      <c r="F34" s="49">
        <f>ROUNDUP(D34*0.75,2)</f>
        <v>0.13</v>
      </c>
      <c r="G34" s="50">
        <f>ROUNDUP((K4*D34)+(K5*D34*0.75)+(K6*(D34*2)),0)</f>
        <v>0</v>
      </c>
      <c r="H34" s="50">
        <f>G34</f>
        <v>0</v>
      </c>
      <c r="I34" s="175" t="s">
        <v>73</v>
      </c>
      <c r="J34" s="176"/>
      <c r="K34" s="51"/>
      <c r="L34" s="52"/>
      <c r="M34" s="48"/>
      <c r="N34" s="53"/>
      <c r="O34" s="54"/>
      <c r="P34" s="84"/>
      <c r="R34" s="2"/>
      <c r="S34" s="2"/>
      <c r="T34" s="2"/>
      <c r="U34" s="2"/>
      <c r="V34" s="2"/>
      <c r="W34" s="2"/>
      <c r="X34" s="2"/>
    </row>
    <row r="35" spans="1:24" ht="18.75" customHeight="1" x14ac:dyDescent="0.15">
      <c r="A35" s="170"/>
      <c r="B35" s="47"/>
      <c r="C35" s="47"/>
      <c r="D35" s="48"/>
      <c r="E35" s="49"/>
      <c r="F35" s="49"/>
      <c r="G35" s="50"/>
      <c r="H35" s="50"/>
      <c r="I35" s="177"/>
      <c r="J35" s="177"/>
      <c r="K35" s="51"/>
      <c r="L35" s="52"/>
      <c r="M35" s="48"/>
      <c r="N35" s="53"/>
      <c r="O35" s="54"/>
      <c r="P35" s="84"/>
      <c r="R35" s="2"/>
      <c r="S35" s="2"/>
      <c r="T35" s="2"/>
      <c r="U35" s="2"/>
      <c r="V35" s="2"/>
      <c r="W35" s="2"/>
      <c r="X35" s="2"/>
    </row>
    <row r="36" spans="1:24" ht="18.75" customHeight="1" thickBot="1" x14ac:dyDescent="0.2">
      <c r="A36" s="171"/>
      <c r="B36" s="75"/>
      <c r="C36" s="75"/>
      <c r="D36" s="76"/>
      <c r="E36" s="77"/>
      <c r="F36" s="77"/>
      <c r="G36" s="78"/>
      <c r="H36" s="78"/>
      <c r="I36" s="178"/>
      <c r="J36" s="178"/>
      <c r="K36" s="79"/>
      <c r="L36" s="80"/>
      <c r="M36" s="76"/>
      <c r="N36" s="81"/>
      <c r="O36" s="82"/>
      <c r="P36" s="86"/>
      <c r="R36" s="2"/>
      <c r="S36" s="2"/>
      <c r="T36" s="2"/>
      <c r="U36" s="2"/>
      <c r="V36" s="2"/>
      <c r="W36" s="2"/>
      <c r="X36" s="2"/>
    </row>
    <row r="37" spans="1:24" ht="18.75" customHeight="1" x14ac:dyDescent="0.15">
      <c r="R37" s="2"/>
      <c r="S37" s="2"/>
      <c r="T37" s="2"/>
      <c r="U37" s="2"/>
      <c r="V37" s="2"/>
      <c r="W37" s="2"/>
      <c r="X37" s="2"/>
    </row>
    <row r="38" spans="1:24" ht="18.75" customHeight="1" x14ac:dyDescent="0.15">
      <c r="R38" s="2"/>
      <c r="S38" s="2"/>
      <c r="T38" s="2"/>
      <c r="U38" s="2"/>
      <c r="V38" s="2"/>
      <c r="W38" s="2"/>
      <c r="X38" s="2"/>
    </row>
    <row r="39" spans="1:24" ht="18.75" customHeight="1" x14ac:dyDescent="0.15">
      <c r="S39" s="145"/>
      <c r="T39" s="145"/>
      <c r="U39" s="145"/>
      <c r="V39" s="146"/>
      <c r="W39" s="146"/>
      <c r="X39" s="146"/>
    </row>
    <row r="40" spans="1:24" ht="18.75" customHeight="1" x14ac:dyDescent="0.15">
      <c r="S40" s="145"/>
      <c r="T40" s="145"/>
      <c r="U40" s="145"/>
      <c r="V40" s="146"/>
      <c r="W40" s="146"/>
      <c r="X40" s="146"/>
    </row>
    <row r="41" spans="1:24" ht="18.75" customHeight="1" x14ac:dyDescent="0.15">
      <c r="S41" s="145"/>
      <c r="T41" s="145"/>
      <c r="U41" s="145"/>
      <c r="V41" s="146"/>
      <c r="W41" s="146"/>
      <c r="X41" s="146"/>
    </row>
    <row r="42" spans="1:24" ht="18.75" customHeight="1" x14ac:dyDescent="0.15">
      <c r="S42" s="145"/>
      <c r="T42" s="145"/>
      <c r="U42" s="145"/>
      <c r="V42" s="146"/>
      <c r="W42" s="146"/>
      <c r="X42" s="146"/>
    </row>
    <row r="43" spans="1:24" ht="18.75" customHeight="1" x14ac:dyDescent="0.15">
      <c r="S43" s="145"/>
      <c r="T43" s="145"/>
      <c r="U43" s="145"/>
      <c r="V43" s="146"/>
      <c r="W43" s="146"/>
      <c r="X43" s="146"/>
    </row>
    <row r="44" spans="1:24" ht="18.75" customHeight="1" x14ac:dyDescent="0.15">
      <c r="S44" s="145"/>
      <c r="T44" s="145"/>
      <c r="U44" s="145"/>
      <c r="V44" s="146"/>
      <c r="W44" s="146"/>
      <c r="X44" s="146"/>
    </row>
    <row r="45" spans="1:24" ht="18.75" customHeight="1" x14ac:dyDescent="0.15">
      <c r="S45" s="145"/>
      <c r="T45" s="145"/>
      <c r="U45" s="145"/>
      <c r="V45" s="146"/>
      <c r="W45" s="146"/>
      <c r="X45" s="146"/>
    </row>
    <row r="46" spans="1:24" ht="18.75" customHeight="1" x14ac:dyDescent="0.15">
      <c r="S46" s="145"/>
      <c r="T46" s="145"/>
      <c r="U46" s="145"/>
      <c r="V46" s="146"/>
      <c r="W46" s="146"/>
      <c r="X46" s="146"/>
    </row>
    <row r="47" spans="1:24" ht="18.75" customHeight="1" x14ac:dyDescent="0.15">
      <c r="S47" s="145"/>
      <c r="T47" s="145"/>
      <c r="U47" s="145"/>
      <c r="V47" s="146"/>
      <c r="W47" s="146"/>
      <c r="X47" s="146"/>
    </row>
    <row r="48" spans="1:24" ht="18.75" customHeight="1" x14ac:dyDescent="0.15">
      <c r="S48" s="145"/>
      <c r="T48" s="145"/>
      <c r="U48" s="145"/>
      <c r="V48" s="146"/>
      <c r="W48" s="146"/>
      <c r="X48" s="146"/>
    </row>
    <row r="49" spans="19:24" ht="18.75" customHeight="1" x14ac:dyDescent="0.15">
      <c r="S49" s="145"/>
      <c r="T49" s="145"/>
      <c r="U49" s="145"/>
      <c r="V49" s="146"/>
      <c r="W49" s="146"/>
      <c r="X49" s="146"/>
    </row>
    <row r="50" spans="19:24" ht="18.75" customHeight="1" x14ac:dyDescent="0.15">
      <c r="S50" s="145"/>
      <c r="T50" s="145"/>
      <c r="U50" s="145"/>
      <c r="V50" s="146"/>
      <c r="W50" s="146"/>
      <c r="X50" s="146"/>
    </row>
  </sheetData>
  <mergeCells count="17">
    <mergeCell ref="A1:B1"/>
    <mergeCell ref="C1:K1"/>
    <mergeCell ref="K2:M2"/>
    <mergeCell ref="R5:V5"/>
    <mergeCell ref="O6:P6"/>
    <mergeCell ref="R6:T7"/>
    <mergeCell ref="A7:E7"/>
    <mergeCell ref="O7:P7"/>
    <mergeCell ref="I34:J36"/>
    <mergeCell ref="A9:A36"/>
    <mergeCell ref="I29:J33"/>
    <mergeCell ref="R9:R28"/>
    <mergeCell ref="I8:J8"/>
    <mergeCell ref="K8:L8"/>
    <mergeCell ref="I9:J11"/>
    <mergeCell ref="I12:J22"/>
    <mergeCell ref="I23:J28"/>
  </mergeCells>
  <phoneticPr fontId="3"/>
  <printOptions horizontalCentered="1" verticalCentered="1"/>
  <pageMargins left="0.39370078740157483" right="0.39370078740157483" top="0.39370078740157483" bottom="0.39370078740157483" header="0" footer="0"/>
  <pageSetup paperSize="12" scale="4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X107"/>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8" width="4.5" style="2" customWidth="1"/>
    <col min="19" max="19" width="24.375" style="2" customWidth="1"/>
    <col min="20" max="20" width="21.25" style="2" customWidth="1"/>
    <col min="21" max="21" width="10" style="2" customWidth="1"/>
    <col min="22" max="24" width="18" style="2" customWidth="1"/>
    <col min="25" max="256" width="9" style="2"/>
    <col min="257" max="257" width="4.125" style="2" customWidth="1"/>
    <col min="258" max="258" width="19.25" style="2" customWidth="1"/>
    <col min="259" max="259" width="21.375" style="2" customWidth="1"/>
    <col min="260" max="260" width="6.25" style="2" customWidth="1"/>
    <col min="261" max="261" width="4.125" style="2" customWidth="1"/>
    <col min="262" max="262" width="6.25" style="2" customWidth="1"/>
    <col min="263" max="263" width="7.125" style="2" customWidth="1"/>
    <col min="264" max="264" width="0" style="2" hidden="1" customWidth="1"/>
    <col min="265" max="265" width="43.375" style="2" customWidth="1"/>
    <col min="266" max="266" width="3.375" style="2" customWidth="1"/>
    <col min="267" max="270" width="8.75" style="2" customWidth="1"/>
    <col min="271" max="271" width="13.625" style="2" customWidth="1"/>
    <col min="272" max="272" width="10.875" style="2" customWidth="1"/>
    <col min="273" max="273" width="5.125" style="2" customWidth="1"/>
    <col min="274" max="274" width="4.5" style="2" customWidth="1"/>
    <col min="275" max="275" width="24.375" style="2" customWidth="1"/>
    <col min="276" max="276" width="21.25" style="2" customWidth="1"/>
    <col min="277" max="277" width="10" style="2" customWidth="1"/>
    <col min="278" max="280" width="18" style="2" customWidth="1"/>
    <col min="281" max="512" width="9" style="2"/>
    <col min="513" max="513" width="4.125" style="2" customWidth="1"/>
    <col min="514" max="514" width="19.25" style="2" customWidth="1"/>
    <col min="515" max="515" width="21.375" style="2" customWidth="1"/>
    <col min="516" max="516" width="6.25" style="2" customWidth="1"/>
    <col min="517" max="517" width="4.125" style="2" customWidth="1"/>
    <col min="518" max="518" width="6.25" style="2" customWidth="1"/>
    <col min="519" max="519" width="7.125" style="2" customWidth="1"/>
    <col min="520" max="520" width="0" style="2" hidden="1" customWidth="1"/>
    <col min="521" max="521" width="43.375" style="2" customWidth="1"/>
    <col min="522" max="522" width="3.375" style="2" customWidth="1"/>
    <col min="523" max="526" width="8.75" style="2" customWidth="1"/>
    <col min="527" max="527" width="13.625" style="2" customWidth="1"/>
    <col min="528" max="528" width="10.875" style="2" customWidth="1"/>
    <col min="529" max="529" width="5.125" style="2" customWidth="1"/>
    <col min="530" max="530" width="4.5" style="2" customWidth="1"/>
    <col min="531" max="531" width="24.375" style="2" customWidth="1"/>
    <col min="532" max="532" width="21.25" style="2" customWidth="1"/>
    <col min="533" max="533" width="10" style="2" customWidth="1"/>
    <col min="534" max="536" width="18" style="2" customWidth="1"/>
    <col min="537" max="768" width="9" style="2"/>
    <col min="769" max="769" width="4.125" style="2" customWidth="1"/>
    <col min="770" max="770" width="19.25" style="2" customWidth="1"/>
    <col min="771" max="771" width="21.375" style="2" customWidth="1"/>
    <col min="772" max="772" width="6.25" style="2" customWidth="1"/>
    <col min="773" max="773" width="4.125" style="2" customWidth="1"/>
    <col min="774" max="774" width="6.25" style="2" customWidth="1"/>
    <col min="775" max="775" width="7.125" style="2" customWidth="1"/>
    <col min="776" max="776" width="0" style="2" hidden="1" customWidth="1"/>
    <col min="777" max="777" width="43.375" style="2" customWidth="1"/>
    <col min="778" max="778" width="3.375" style="2" customWidth="1"/>
    <col min="779" max="782" width="8.75" style="2" customWidth="1"/>
    <col min="783" max="783" width="13.625" style="2" customWidth="1"/>
    <col min="784" max="784" width="10.875" style="2" customWidth="1"/>
    <col min="785" max="785" width="5.125" style="2" customWidth="1"/>
    <col min="786" max="786" width="4.5" style="2" customWidth="1"/>
    <col min="787" max="787" width="24.375" style="2" customWidth="1"/>
    <col min="788" max="788" width="21.25" style="2" customWidth="1"/>
    <col min="789" max="789" width="10" style="2" customWidth="1"/>
    <col min="790" max="792" width="18" style="2" customWidth="1"/>
    <col min="793" max="1024" width="9" style="2"/>
    <col min="1025" max="1025" width="4.125" style="2" customWidth="1"/>
    <col min="1026" max="1026" width="19.25" style="2" customWidth="1"/>
    <col min="1027" max="1027" width="21.375" style="2" customWidth="1"/>
    <col min="1028" max="1028" width="6.25" style="2" customWidth="1"/>
    <col min="1029" max="1029" width="4.125" style="2" customWidth="1"/>
    <col min="1030" max="1030" width="6.25" style="2" customWidth="1"/>
    <col min="1031" max="1031" width="7.125" style="2" customWidth="1"/>
    <col min="1032" max="1032" width="0" style="2" hidden="1" customWidth="1"/>
    <col min="1033" max="1033" width="43.375" style="2" customWidth="1"/>
    <col min="1034" max="1034" width="3.375" style="2" customWidth="1"/>
    <col min="1035" max="1038" width="8.75" style="2" customWidth="1"/>
    <col min="1039" max="1039" width="13.625" style="2" customWidth="1"/>
    <col min="1040" max="1040" width="10.875" style="2" customWidth="1"/>
    <col min="1041" max="1041" width="5.125" style="2" customWidth="1"/>
    <col min="1042" max="1042" width="4.5" style="2" customWidth="1"/>
    <col min="1043" max="1043" width="24.375" style="2" customWidth="1"/>
    <col min="1044" max="1044" width="21.25" style="2" customWidth="1"/>
    <col min="1045" max="1045" width="10" style="2" customWidth="1"/>
    <col min="1046" max="1048" width="18" style="2" customWidth="1"/>
    <col min="1049" max="1280" width="9" style="2"/>
    <col min="1281" max="1281" width="4.125" style="2" customWidth="1"/>
    <col min="1282" max="1282" width="19.25" style="2" customWidth="1"/>
    <col min="1283" max="1283" width="21.375" style="2" customWidth="1"/>
    <col min="1284" max="1284" width="6.25" style="2" customWidth="1"/>
    <col min="1285" max="1285" width="4.125" style="2" customWidth="1"/>
    <col min="1286" max="1286" width="6.25" style="2" customWidth="1"/>
    <col min="1287" max="1287" width="7.125" style="2" customWidth="1"/>
    <col min="1288" max="1288" width="0" style="2" hidden="1" customWidth="1"/>
    <col min="1289" max="1289" width="43.375" style="2" customWidth="1"/>
    <col min="1290" max="1290" width="3.375" style="2" customWidth="1"/>
    <col min="1291" max="1294" width="8.75" style="2" customWidth="1"/>
    <col min="1295" max="1295" width="13.625" style="2" customWidth="1"/>
    <col min="1296" max="1296" width="10.875" style="2" customWidth="1"/>
    <col min="1297" max="1297" width="5.125" style="2" customWidth="1"/>
    <col min="1298" max="1298" width="4.5" style="2" customWidth="1"/>
    <col min="1299" max="1299" width="24.375" style="2" customWidth="1"/>
    <col min="1300" max="1300" width="21.25" style="2" customWidth="1"/>
    <col min="1301" max="1301" width="10" style="2" customWidth="1"/>
    <col min="1302" max="1304" width="18" style="2" customWidth="1"/>
    <col min="1305" max="1536" width="9" style="2"/>
    <col min="1537" max="1537" width="4.125" style="2" customWidth="1"/>
    <col min="1538" max="1538" width="19.25" style="2" customWidth="1"/>
    <col min="1539" max="1539" width="21.375" style="2" customWidth="1"/>
    <col min="1540" max="1540" width="6.25" style="2" customWidth="1"/>
    <col min="1541" max="1541" width="4.125" style="2" customWidth="1"/>
    <col min="1542" max="1542" width="6.25" style="2" customWidth="1"/>
    <col min="1543" max="1543" width="7.125" style="2" customWidth="1"/>
    <col min="1544" max="1544" width="0" style="2" hidden="1" customWidth="1"/>
    <col min="1545" max="1545" width="43.375" style="2" customWidth="1"/>
    <col min="1546" max="1546" width="3.375" style="2" customWidth="1"/>
    <col min="1547" max="1550" width="8.75" style="2" customWidth="1"/>
    <col min="1551" max="1551" width="13.625" style="2" customWidth="1"/>
    <col min="1552" max="1552" width="10.875" style="2" customWidth="1"/>
    <col min="1553" max="1553" width="5.125" style="2" customWidth="1"/>
    <col min="1554" max="1554" width="4.5" style="2" customWidth="1"/>
    <col min="1555" max="1555" width="24.375" style="2" customWidth="1"/>
    <col min="1556" max="1556" width="21.25" style="2" customWidth="1"/>
    <col min="1557" max="1557" width="10" style="2" customWidth="1"/>
    <col min="1558" max="1560" width="18" style="2" customWidth="1"/>
    <col min="1561" max="1792" width="9" style="2"/>
    <col min="1793" max="1793" width="4.125" style="2" customWidth="1"/>
    <col min="1794" max="1794" width="19.25" style="2" customWidth="1"/>
    <col min="1795" max="1795" width="21.375" style="2" customWidth="1"/>
    <col min="1796" max="1796" width="6.25" style="2" customWidth="1"/>
    <col min="1797" max="1797" width="4.125" style="2" customWidth="1"/>
    <col min="1798" max="1798" width="6.25" style="2" customWidth="1"/>
    <col min="1799" max="1799" width="7.125" style="2" customWidth="1"/>
    <col min="1800" max="1800" width="0" style="2" hidden="1" customWidth="1"/>
    <col min="1801" max="1801" width="43.375" style="2" customWidth="1"/>
    <col min="1802" max="1802" width="3.375" style="2" customWidth="1"/>
    <col min="1803" max="1806" width="8.75" style="2" customWidth="1"/>
    <col min="1807" max="1807" width="13.625" style="2" customWidth="1"/>
    <col min="1808" max="1808" width="10.875" style="2" customWidth="1"/>
    <col min="1809" max="1809" width="5.125" style="2" customWidth="1"/>
    <col min="1810" max="1810" width="4.5" style="2" customWidth="1"/>
    <col min="1811" max="1811" width="24.375" style="2" customWidth="1"/>
    <col min="1812" max="1812" width="21.25" style="2" customWidth="1"/>
    <col min="1813" max="1813" width="10" style="2" customWidth="1"/>
    <col min="1814" max="1816" width="18" style="2" customWidth="1"/>
    <col min="1817" max="2048" width="9" style="2"/>
    <col min="2049" max="2049" width="4.125" style="2" customWidth="1"/>
    <col min="2050" max="2050" width="19.25" style="2" customWidth="1"/>
    <col min="2051" max="2051" width="21.375" style="2" customWidth="1"/>
    <col min="2052" max="2052" width="6.25" style="2" customWidth="1"/>
    <col min="2053" max="2053" width="4.125" style="2" customWidth="1"/>
    <col min="2054" max="2054" width="6.25" style="2" customWidth="1"/>
    <col min="2055" max="2055" width="7.125" style="2" customWidth="1"/>
    <col min="2056" max="2056" width="0" style="2" hidden="1" customWidth="1"/>
    <col min="2057" max="2057" width="43.375" style="2" customWidth="1"/>
    <col min="2058" max="2058" width="3.375" style="2" customWidth="1"/>
    <col min="2059" max="2062" width="8.75" style="2" customWidth="1"/>
    <col min="2063" max="2063" width="13.625" style="2" customWidth="1"/>
    <col min="2064" max="2064" width="10.875" style="2" customWidth="1"/>
    <col min="2065" max="2065" width="5.125" style="2" customWidth="1"/>
    <col min="2066" max="2066" width="4.5" style="2" customWidth="1"/>
    <col min="2067" max="2067" width="24.375" style="2" customWidth="1"/>
    <col min="2068" max="2068" width="21.25" style="2" customWidth="1"/>
    <col min="2069" max="2069" width="10" style="2" customWidth="1"/>
    <col min="2070" max="2072" width="18" style="2" customWidth="1"/>
    <col min="2073" max="2304" width="9" style="2"/>
    <col min="2305" max="2305" width="4.125" style="2" customWidth="1"/>
    <col min="2306" max="2306" width="19.25" style="2" customWidth="1"/>
    <col min="2307" max="2307" width="21.375" style="2" customWidth="1"/>
    <col min="2308" max="2308" width="6.25" style="2" customWidth="1"/>
    <col min="2309" max="2309" width="4.125" style="2" customWidth="1"/>
    <col min="2310" max="2310" width="6.25" style="2" customWidth="1"/>
    <col min="2311" max="2311" width="7.125" style="2" customWidth="1"/>
    <col min="2312" max="2312" width="0" style="2" hidden="1" customWidth="1"/>
    <col min="2313" max="2313" width="43.375" style="2" customWidth="1"/>
    <col min="2314" max="2314" width="3.375" style="2" customWidth="1"/>
    <col min="2315" max="2318" width="8.75" style="2" customWidth="1"/>
    <col min="2319" max="2319" width="13.625" style="2" customWidth="1"/>
    <col min="2320" max="2320" width="10.875" style="2" customWidth="1"/>
    <col min="2321" max="2321" width="5.125" style="2" customWidth="1"/>
    <col min="2322" max="2322" width="4.5" style="2" customWidth="1"/>
    <col min="2323" max="2323" width="24.375" style="2" customWidth="1"/>
    <col min="2324" max="2324" width="21.25" style="2" customWidth="1"/>
    <col min="2325" max="2325" width="10" style="2" customWidth="1"/>
    <col min="2326" max="2328" width="18" style="2" customWidth="1"/>
    <col min="2329" max="2560" width="9" style="2"/>
    <col min="2561" max="2561" width="4.125" style="2" customWidth="1"/>
    <col min="2562" max="2562" width="19.25" style="2" customWidth="1"/>
    <col min="2563" max="2563" width="21.375" style="2" customWidth="1"/>
    <col min="2564" max="2564" width="6.25" style="2" customWidth="1"/>
    <col min="2565" max="2565" width="4.125" style="2" customWidth="1"/>
    <col min="2566" max="2566" width="6.25" style="2" customWidth="1"/>
    <col min="2567" max="2567" width="7.125" style="2" customWidth="1"/>
    <col min="2568" max="2568" width="0" style="2" hidden="1" customWidth="1"/>
    <col min="2569" max="2569" width="43.375" style="2" customWidth="1"/>
    <col min="2570" max="2570" width="3.375" style="2" customWidth="1"/>
    <col min="2571" max="2574" width="8.75" style="2" customWidth="1"/>
    <col min="2575" max="2575" width="13.625" style="2" customWidth="1"/>
    <col min="2576" max="2576" width="10.875" style="2" customWidth="1"/>
    <col min="2577" max="2577" width="5.125" style="2" customWidth="1"/>
    <col min="2578" max="2578" width="4.5" style="2" customWidth="1"/>
    <col min="2579" max="2579" width="24.375" style="2" customWidth="1"/>
    <col min="2580" max="2580" width="21.25" style="2" customWidth="1"/>
    <col min="2581" max="2581" width="10" style="2" customWidth="1"/>
    <col min="2582" max="2584" width="18" style="2" customWidth="1"/>
    <col min="2585" max="2816" width="9" style="2"/>
    <col min="2817" max="2817" width="4.125" style="2" customWidth="1"/>
    <col min="2818" max="2818" width="19.25" style="2" customWidth="1"/>
    <col min="2819" max="2819" width="21.375" style="2" customWidth="1"/>
    <col min="2820" max="2820" width="6.25" style="2" customWidth="1"/>
    <col min="2821" max="2821" width="4.125" style="2" customWidth="1"/>
    <col min="2822" max="2822" width="6.25" style="2" customWidth="1"/>
    <col min="2823" max="2823" width="7.125" style="2" customWidth="1"/>
    <col min="2824" max="2824" width="0" style="2" hidden="1" customWidth="1"/>
    <col min="2825" max="2825" width="43.375" style="2" customWidth="1"/>
    <col min="2826" max="2826" width="3.375" style="2" customWidth="1"/>
    <col min="2827" max="2830" width="8.75" style="2" customWidth="1"/>
    <col min="2831" max="2831" width="13.625" style="2" customWidth="1"/>
    <col min="2832" max="2832" width="10.875" style="2" customWidth="1"/>
    <col min="2833" max="2833" width="5.125" style="2" customWidth="1"/>
    <col min="2834" max="2834" width="4.5" style="2" customWidth="1"/>
    <col min="2835" max="2835" width="24.375" style="2" customWidth="1"/>
    <col min="2836" max="2836" width="21.25" style="2" customWidth="1"/>
    <col min="2837" max="2837" width="10" style="2" customWidth="1"/>
    <col min="2838" max="2840" width="18" style="2" customWidth="1"/>
    <col min="2841" max="3072" width="9" style="2"/>
    <col min="3073" max="3073" width="4.125" style="2" customWidth="1"/>
    <col min="3074" max="3074" width="19.25" style="2" customWidth="1"/>
    <col min="3075" max="3075" width="21.375" style="2" customWidth="1"/>
    <col min="3076" max="3076" width="6.25" style="2" customWidth="1"/>
    <col min="3077" max="3077" width="4.125" style="2" customWidth="1"/>
    <col min="3078" max="3078" width="6.25" style="2" customWidth="1"/>
    <col min="3079" max="3079" width="7.125" style="2" customWidth="1"/>
    <col min="3080" max="3080" width="0" style="2" hidden="1" customWidth="1"/>
    <col min="3081" max="3081" width="43.375" style="2" customWidth="1"/>
    <col min="3082" max="3082" width="3.375" style="2" customWidth="1"/>
    <col min="3083" max="3086" width="8.75" style="2" customWidth="1"/>
    <col min="3087" max="3087" width="13.625" style="2" customWidth="1"/>
    <col min="3088" max="3088" width="10.875" style="2" customWidth="1"/>
    <col min="3089" max="3089" width="5.125" style="2" customWidth="1"/>
    <col min="3090" max="3090" width="4.5" style="2" customWidth="1"/>
    <col min="3091" max="3091" width="24.375" style="2" customWidth="1"/>
    <col min="3092" max="3092" width="21.25" style="2" customWidth="1"/>
    <col min="3093" max="3093" width="10" style="2" customWidth="1"/>
    <col min="3094" max="3096" width="18" style="2" customWidth="1"/>
    <col min="3097" max="3328" width="9" style="2"/>
    <col min="3329" max="3329" width="4.125" style="2" customWidth="1"/>
    <col min="3330" max="3330" width="19.25" style="2" customWidth="1"/>
    <col min="3331" max="3331" width="21.375" style="2" customWidth="1"/>
    <col min="3332" max="3332" width="6.25" style="2" customWidth="1"/>
    <col min="3333" max="3333" width="4.125" style="2" customWidth="1"/>
    <col min="3334" max="3334" width="6.25" style="2" customWidth="1"/>
    <col min="3335" max="3335" width="7.125" style="2" customWidth="1"/>
    <col min="3336" max="3336" width="0" style="2" hidden="1" customWidth="1"/>
    <col min="3337" max="3337" width="43.375" style="2" customWidth="1"/>
    <col min="3338" max="3338" width="3.375" style="2" customWidth="1"/>
    <col min="3339" max="3342" width="8.75" style="2" customWidth="1"/>
    <col min="3343" max="3343" width="13.625" style="2" customWidth="1"/>
    <col min="3344" max="3344" width="10.875" style="2" customWidth="1"/>
    <col min="3345" max="3345" width="5.125" style="2" customWidth="1"/>
    <col min="3346" max="3346" width="4.5" style="2" customWidth="1"/>
    <col min="3347" max="3347" width="24.375" style="2" customWidth="1"/>
    <col min="3348" max="3348" width="21.25" style="2" customWidth="1"/>
    <col min="3349" max="3349" width="10" style="2" customWidth="1"/>
    <col min="3350" max="3352" width="18" style="2" customWidth="1"/>
    <col min="3353" max="3584" width="9" style="2"/>
    <col min="3585" max="3585" width="4.125" style="2" customWidth="1"/>
    <col min="3586" max="3586" width="19.25" style="2" customWidth="1"/>
    <col min="3587" max="3587" width="21.375" style="2" customWidth="1"/>
    <col min="3588" max="3588" width="6.25" style="2" customWidth="1"/>
    <col min="3589" max="3589" width="4.125" style="2" customWidth="1"/>
    <col min="3590" max="3590" width="6.25" style="2" customWidth="1"/>
    <col min="3591" max="3591" width="7.125" style="2" customWidth="1"/>
    <col min="3592" max="3592" width="0" style="2" hidden="1" customWidth="1"/>
    <col min="3593" max="3593" width="43.375" style="2" customWidth="1"/>
    <col min="3594" max="3594" width="3.375" style="2" customWidth="1"/>
    <col min="3595" max="3598" width="8.75" style="2" customWidth="1"/>
    <col min="3599" max="3599" width="13.625" style="2" customWidth="1"/>
    <col min="3600" max="3600" width="10.875" style="2" customWidth="1"/>
    <col min="3601" max="3601" width="5.125" style="2" customWidth="1"/>
    <col min="3602" max="3602" width="4.5" style="2" customWidth="1"/>
    <col min="3603" max="3603" width="24.375" style="2" customWidth="1"/>
    <col min="3604" max="3604" width="21.25" style="2" customWidth="1"/>
    <col min="3605" max="3605" width="10" style="2" customWidth="1"/>
    <col min="3606" max="3608" width="18" style="2" customWidth="1"/>
    <col min="3609" max="3840" width="9" style="2"/>
    <col min="3841" max="3841" width="4.125" style="2" customWidth="1"/>
    <col min="3842" max="3842" width="19.25" style="2" customWidth="1"/>
    <col min="3843" max="3843" width="21.375" style="2" customWidth="1"/>
    <col min="3844" max="3844" width="6.25" style="2" customWidth="1"/>
    <col min="3845" max="3845" width="4.125" style="2" customWidth="1"/>
    <col min="3846" max="3846" width="6.25" style="2" customWidth="1"/>
    <col min="3847" max="3847" width="7.125" style="2" customWidth="1"/>
    <col min="3848" max="3848" width="0" style="2" hidden="1" customWidth="1"/>
    <col min="3849" max="3849" width="43.375" style="2" customWidth="1"/>
    <col min="3850" max="3850" width="3.375" style="2" customWidth="1"/>
    <col min="3851" max="3854" width="8.75" style="2" customWidth="1"/>
    <col min="3855" max="3855" width="13.625" style="2" customWidth="1"/>
    <col min="3856" max="3856" width="10.875" style="2" customWidth="1"/>
    <col min="3857" max="3857" width="5.125" style="2" customWidth="1"/>
    <col min="3858" max="3858" width="4.5" style="2" customWidth="1"/>
    <col min="3859" max="3859" width="24.375" style="2" customWidth="1"/>
    <col min="3860" max="3860" width="21.25" style="2" customWidth="1"/>
    <col min="3861" max="3861" width="10" style="2" customWidth="1"/>
    <col min="3862" max="3864" width="18" style="2" customWidth="1"/>
    <col min="3865" max="4096" width="9" style="2"/>
    <col min="4097" max="4097" width="4.125" style="2" customWidth="1"/>
    <col min="4098" max="4098" width="19.25" style="2" customWidth="1"/>
    <col min="4099" max="4099" width="21.375" style="2" customWidth="1"/>
    <col min="4100" max="4100" width="6.25" style="2" customWidth="1"/>
    <col min="4101" max="4101" width="4.125" style="2" customWidth="1"/>
    <col min="4102" max="4102" width="6.25" style="2" customWidth="1"/>
    <col min="4103" max="4103" width="7.125" style="2" customWidth="1"/>
    <col min="4104" max="4104" width="0" style="2" hidden="1" customWidth="1"/>
    <col min="4105" max="4105" width="43.375" style="2" customWidth="1"/>
    <col min="4106" max="4106" width="3.375" style="2" customWidth="1"/>
    <col min="4107" max="4110" width="8.75" style="2" customWidth="1"/>
    <col min="4111" max="4111" width="13.625" style="2" customWidth="1"/>
    <col min="4112" max="4112" width="10.875" style="2" customWidth="1"/>
    <col min="4113" max="4113" width="5.125" style="2" customWidth="1"/>
    <col min="4114" max="4114" width="4.5" style="2" customWidth="1"/>
    <col min="4115" max="4115" width="24.375" style="2" customWidth="1"/>
    <col min="4116" max="4116" width="21.25" style="2" customWidth="1"/>
    <col min="4117" max="4117" width="10" style="2" customWidth="1"/>
    <col min="4118" max="4120" width="18" style="2" customWidth="1"/>
    <col min="4121" max="4352" width="9" style="2"/>
    <col min="4353" max="4353" width="4.125" style="2" customWidth="1"/>
    <col min="4354" max="4354" width="19.25" style="2" customWidth="1"/>
    <col min="4355" max="4355" width="21.375" style="2" customWidth="1"/>
    <col min="4356" max="4356" width="6.25" style="2" customWidth="1"/>
    <col min="4357" max="4357" width="4.125" style="2" customWidth="1"/>
    <col min="4358" max="4358" width="6.25" style="2" customWidth="1"/>
    <col min="4359" max="4359" width="7.125" style="2" customWidth="1"/>
    <col min="4360" max="4360" width="0" style="2" hidden="1" customWidth="1"/>
    <col min="4361" max="4361" width="43.375" style="2" customWidth="1"/>
    <col min="4362" max="4362" width="3.375" style="2" customWidth="1"/>
    <col min="4363" max="4366" width="8.75" style="2" customWidth="1"/>
    <col min="4367" max="4367" width="13.625" style="2" customWidth="1"/>
    <col min="4368" max="4368" width="10.875" style="2" customWidth="1"/>
    <col min="4369" max="4369" width="5.125" style="2" customWidth="1"/>
    <col min="4370" max="4370" width="4.5" style="2" customWidth="1"/>
    <col min="4371" max="4371" width="24.375" style="2" customWidth="1"/>
    <col min="4372" max="4372" width="21.25" style="2" customWidth="1"/>
    <col min="4373" max="4373" width="10" style="2" customWidth="1"/>
    <col min="4374" max="4376" width="18" style="2" customWidth="1"/>
    <col min="4377" max="4608" width="9" style="2"/>
    <col min="4609" max="4609" width="4.125" style="2" customWidth="1"/>
    <col min="4610" max="4610" width="19.25" style="2" customWidth="1"/>
    <col min="4611" max="4611" width="21.375" style="2" customWidth="1"/>
    <col min="4612" max="4612" width="6.25" style="2" customWidth="1"/>
    <col min="4613" max="4613" width="4.125" style="2" customWidth="1"/>
    <col min="4614" max="4614" width="6.25" style="2" customWidth="1"/>
    <col min="4615" max="4615" width="7.125" style="2" customWidth="1"/>
    <col min="4616" max="4616" width="0" style="2" hidden="1" customWidth="1"/>
    <col min="4617" max="4617" width="43.375" style="2" customWidth="1"/>
    <col min="4618" max="4618" width="3.375" style="2" customWidth="1"/>
    <col min="4619" max="4622" width="8.75" style="2" customWidth="1"/>
    <col min="4623" max="4623" width="13.625" style="2" customWidth="1"/>
    <col min="4624" max="4624" width="10.875" style="2" customWidth="1"/>
    <col min="4625" max="4625" width="5.125" style="2" customWidth="1"/>
    <col min="4626" max="4626" width="4.5" style="2" customWidth="1"/>
    <col min="4627" max="4627" width="24.375" style="2" customWidth="1"/>
    <col min="4628" max="4628" width="21.25" style="2" customWidth="1"/>
    <col min="4629" max="4629" width="10" style="2" customWidth="1"/>
    <col min="4630" max="4632" width="18" style="2" customWidth="1"/>
    <col min="4633" max="4864" width="9" style="2"/>
    <col min="4865" max="4865" width="4.125" style="2" customWidth="1"/>
    <col min="4866" max="4866" width="19.25" style="2" customWidth="1"/>
    <col min="4867" max="4867" width="21.375" style="2" customWidth="1"/>
    <col min="4868" max="4868" width="6.25" style="2" customWidth="1"/>
    <col min="4869" max="4869" width="4.125" style="2" customWidth="1"/>
    <col min="4870" max="4870" width="6.25" style="2" customWidth="1"/>
    <col min="4871" max="4871" width="7.125" style="2" customWidth="1"/>
    <col min="4872" max="4872" width="0" style="2" hidden="1" customWidth="1"/>
    <col min="4873" max="4873" width="43.375" style="2" customWidth="1"/>
    <col min="4874" max="4874" width="3.375" style="2" customWidth="1"/>
    <col min="4875" max="4878" width="8.75" style="2" customWidth="1"/>
    <col min="4879" max="4879" width="13.625" style="2" customWidth="1"/>
    <col min="4880" max="4880" width="10.875" style="2" customWidth="1"/>
    <col min="4881" max="4881" width="5.125" style="2" customWidth="1"/>
    <col min="4882" max="4882" width="4.5" style="2" customWidth="1"/>
    <col min="4883" max="4883" width="24.375" style="2" customWidth="1"/>
    <col min="4884" max="4884" width="21.25" style="2" customWidth="1"/>
    <col min="4885" max="4885" width="10" style="2" customWidth="1"/>
    <col min="4886" max="4888" width="18" style="2" customWidth="1"/>
    <col min="4889" max="5120" width="9" style="2"/>
    <col min="5121" max="5121" width="4.125" style="2" customWidth="1"/>
    <col min="5122" max="5122" width="19.25" style="2" customWidth="1"/>
    <col min="5123" max="5123" width="21.375" style="2" customWidth="1"/>
    <col min="5124" max="5124" width="6.25" style="2" customWidth="1"/>
    <col min="5125" max="5125" width="4.125" style="2" customWidth="1"/>
    <col min="5126" max="5126" width="6.25" style="2" customWidth="1"/>
    <col min="5127" max="5127" width="7.125" style="2" customWidth="1"/>
    <col min="5128" max="5128" width="0" style="2" hidden="1" customWidth="1"/>
    <col min="5129" max="5129" width="43.375" style="2" customWidth="1"/>
    <col min="5130" max="5130" width="3.375" style="2" customWidth="1"/>
    <col min="5131" max="5134" width="8.75" style="2" customWidth="1"/>
    <col min="5135" max="5135" width="13.625" style="2" customWidth="1"/>
    <col min="5136" max="5136" width="10.875" style="2" customWidth="1"/>
    <col min="5137" max="5137" width="5.125" style="2" customWidth="1"/>
    <col min="5138" max="5138" width="4.5" style="2" customWidth="1"/>
    <col min="5139" max="5139" width="24.375" style="2" customWidth="1"/>
    <col min="5140" max="5140" width="21.25" style="2" customWidth="1"/>
    <col min="5141" max="5141" width="10" style="2" customWidth="1"/>
    <col min="5142" max="5144" width="18" style="2" customWidth="1"/>
    <col min="5145" max="5376" width="9" style="2"/>
    <col min="5377" max="5377" width="4.125" style="2" customWidth="1"/>
    <col min="5378" max="5378" width="19.25" style="2" customWidth="1"/>
    <col min="5379" max="5379" width="21.375" style="2" customWidth="1"/>
    <col min="5380" max="5380" width="6.25" style="2" customWidth="1"/>
    <col min="5381" max="5381" width="4.125" style="2" customWidth="1"/>
    <col min="5382" max="5382" width="6.25" style="2" customWidth="1"/>
    <col min="5383" max="5383" width="7.125" style="2" customWidth="1"/>
    <col min="5384" max="5384" width="0" style="2" hidden="1" customWidth="1"/>
    <col min="5385" max="5385" width="43.375" style="2" customWidth="1"/>
    <col min="5386" max="5386" width="3.375" style="2" customWidth="1"/>
    <col min="5387" max="5390" width="8.75" style="2" customWidth="1"/>
    <col min="5391" max="5391" width="13.625" style="2" customWidth="1"/>
    <col min="5392" max="5392" width="10.875" style="2" customWidth="1"/>
    <col min="5393" max="5393" width="5.125" style="2" customWidth="1"/>
    <col min="5394" max="5394" width="4.5" style="2" customWidth="1"/>
    <col min="5395" max="5395" width="24.375" style="2" customWidth="1"/>
    <col min="5396" max="5396" width="21.25" style="2" customWidth="1"/>
    <col min="5397" max="5397" width="10" style="2" customWidth="1"/>
    <col min="5398" max="5400" width="18" style="2" customWidth="1"/>
    <col min="5401" max="5632" width="9" style="2"/>
    <col min="5633" max="5633" width="4.125" style="2" customWidth="1"/>
    <col min="5634" max="5634" width="19.25" style="2" customWidth="1"/>
    <col min="5635" max="5635" width="21.375" style="2" customWidth="1"/>
    <col min="5636" max="5636" width="6.25" style="2" customWidth="1"/>
    <col min="5637" max="5637" width="4.125" style="2" customWidth="1"/>
    <col min="5638" max="5638" width="6.25" style="2" customWidth="1"/>
    <col min="5639" max="5639" width="7.125" style="2" customWidth="1"/>
    <col min="5640" max="5640" width="0" style="2" hidden="1" customWidth="1"/>
    <col min="5641" max="5641" width="43.375" style="2" customWidth="1"/>
    <col min="5642" max="5642" width="3.375" style="2" customWidth="1"/>
    <col min="5643" max="5646" width="8.75" style="2" customWidth="1"/>
    <col min="5647" max="5647" width="13.625" style="2" customWidth="1"/>
    <col min="5648" max="5648" width="10.875" style="2" customWidth="1"/>
    <col min="5649" max="5649" width="5.125" style="2" customWidth="1"/>
    <col min="5650" max="5650" width="4.5" style="2" customWidth="1"/>
    <col min="5651" max="5651" width="24.375" style="2" customWidth="1"/>
    <col min="5652" max="5652" width="21.25" style="2" customWidth="1"/>
    <col min="5653" max="5653" width="10" style="2" customWidth="1"/>
    <col min="5654" max="5656" width="18" style="2" customWidth="1"/>
    <col min="5657" max="5888" width="9" style="2"/>
    <col min="5889" max="5889" width="4.125" style="2" customWidth="1"/>
    <col min="5890" max="5890" width="19.25" style="2" customWidth="1"/>
    <col min="5891" max="5891" width="21.375" style="2" customWidth="1"/>
    <col min="5892" max="5892" width="6.25" style="2" customWidth="1"/>
    <col min="5893" max="5893" width="4.125" style="2" customWidth="1"/>
    <col min="5894" max="5894" width="6.25" style="2" customWidth="1"/>
    <col min="5895" max="5895" width="7.125" style="2" customWidth="1"/>
    <col min="5896" max="5896" width="0" style="2" hidden="1" customWidth="1"/>
    <col min="5897" max="5897" width="43.375" style="2" customWidth="1"/>
    <col min="5898" max="5898" width="3.375" style="2" customWidth="1"/>
    <col min="5899" max="5902" width="8.75" style="2" customWidth="1"/>
    <col min="5903" max="5903" width="13.625" style="2" customWidth="1"/>
    <col min="5904" max="5904" width="10.875" style="2" customWidth="1"/>
    <col min="5905" max="5905" width="5.125" style="2" customWidth="1"/>
    <col min="5906" max="5906" width="4.5" style="2" customWidth="1"/>
    <col min="5907" max="5907" width="24.375" style="2" customWidth="1"/>
    <col min="5908" max="5908" width="21.25" style="2" customWidth="1"/>
    <col min="5909" max="5909" width="10" style="2" customWidth="1"/>
    <col min="5910" max="5912" width="18" style="2" customWidth="1"/>
    <col min="5913" max="6144" width="9" style="2"/>
    <col min="6145" max="6145" width="4.125" style="2" customWidth="1"/>
    <col min="6146" max="6146" width="19.25" style="2" customWidth="1"/>
    <col min="6147" max="6147" width="21.375" style="2" customWidth="1"/>
    <col min="6148" max="6148" width="6.25" style="2" customWidth="1"/>
    <col min="6149" max="6149" width="4.125" style="2" customWidth="1"/>
    <col min="6150" max="6150" width="6.25" style="2" customWidth="1"/>
    <col min="6151" max="6151" width="7.125" style="2" customWidth="1"/>
    <col min="6152" max="6152" width="0" style="2" hidden="1" customWidth="1"/>
    <col min="6153" max="6153" width="43.375" style="2" customWidth="1"/>
    <col min="6154" max="6154" width="3.375" style="2" customWidth="1"/>
    <col min="6155" max="6158" width="8.75" style="2" customWidth="1"/>
    <col min="6159" max="6159" width="13.625" style="2" customWidth="1"/>
    <col min="6160" max="6160" width="10.875" style="2" customWidth="1"/>
    <col min="6161" max="6161" width="5.125" style="2" customWidth="1"/>
    <col min="6162" max="6162" width="4.5" style="2" customWidth="1"/>
    <col min="6163" max="6163" width="24.375" style="2" customWidth="1"/>
    <col min="6164" max="6164" width="21.25" style="2" customWidth="1"/>
    <col min="6165" max="6165" width="10" style="2" customWidth="1"/>
    <col min="6166" max="6168" width="18" style="2" customWidth="1"/>
    <col min="6169" max="6400" width="9" style="2"/>
    <col min="6401" max="6401" width="4.125" style="2" customWidth="1"/>
    <col min="6402" max="6402" width="19.25" style="2" customWidth="1"/>
    <col min="6403" max="6403" width="21.375" style="2" customWidth="1"/>
    <col min="6404" max="6404" width="6.25" style="2" customWidth="1"/>
    <col min="6405" max="6405" width="4.125" style="2" customWidth="1"/>
    <col min="6406" max="6406" width="6.25" style="2" customWidth="1"/>
    <col min="6407" max="6407" width="7.125" style="2" customWidth="1"/>
    <col min="6408" max="6408" width="0" style="2" hidden="1" customWidth="1"/>
    <col min="6409" max="6409" width="43.375" style="2" customWidth="1"/>
    <col min="6410" max="6410" width="3.375" style="2" customWidth="1"/>
    <col min="6411" max="6414" width="8.75" style="2" customWidth="1"/>
    <col min="6415" max="6415" width="13.625" style="2" customWidth="1"/>
    <col min="6416" max="6416" width="10.875" style="2" customWidth="1"/>
    <col min="6417" max="6417" width="5.125" style="2" customWidth="1"/>
    <col min="6418" max="6418" width="4.5" style="2" customWidth="1"/>
    <col min="6419" max="6419" width="24.375" style="2" customWidth="1"/>
    <col min="6420" max="6420" width="21.25" style="2" customWidth="1"/>
    <col min="6421" max="6421" width="10" style="2" customWidth="1"/>
    <col min="6422" max="6424" width="18" style="2" customWidth="1"/>
    <col min="6425" max="6656" width="9" style="2"/>
    <col min="6657" max="6657" width="4.125" style="2" customWidth="1"/>
    <col min="6658" max="6658" width="19.25" style="2" customWidth="1"/>
    <col min="6659" max="6659" width="21.375" style="2" customWidth="1"/>
    <col min="6660" max="6660" width="6.25" style="2" customWidth="1"/>
    <col min="6661" max="6661" width="4.125" style="2" customWidth="1"/>
    <col min="6662" max="6662" width="6.25" style="2" customWidth="1"/>
    <col min="6663" max="6663" width="7.125" style="2" customWidth="1"/>
    <col min="6664" max="6664" width="0" style="2" hidden="1" customWidth="1"/>
    <col min="6665" max="6665" width="43.375" style="2" customWidth="1"/>
    <col min="6666" max="6666" width="3.375" style="2" customWidth="1"/>
    <col min="6667" max="6670" width="8.75" style="2" customWidth="1"/>
    <col min="6671" max="6671" width="13.625" style="2" customWidth="1"/>
    <col min="6672" max="6672" width="10.875" style="2" customWidth="1"/>
    <col min="6673" max="6673" width="5.125" style="2" customWidth="1"/>
    <col min="6674" max="6674" width="4.5" style="2" customWidth="1"/>
    <col min="6675" max="6675" width="24.375" style="2" customWidth="1"/>
    <col min="6676" max="6676" width="21.25" style="2" customWidth="1"/>
    <col min="6677" max="6677" width="10" style="2" customWidth="1"/>
    <col min="6678" max="6680" width="18" style="2" customWidth="1"/>
    <col min="6681" max="6912" width="9" style="2"/>
    <col min="6913" max="6913" width="4.125" style="2" customWidth="1"/>
    <col min="6914" max="6914" width="19.25" style="2" customWidth="1"/>
    <col min="6915" max="6915" width="21.375" style="2" customWidth="1"/>
    <col min="6916" max="6916" width="6.25" style="2" customWidth="1"/>
    <col min="6917" max="6917" width="4.125" style="2" customWidth="1"/>
    <col min="6918" max="6918" width="6.25" style="2" customWidth="1"/>
    <col min="6919" max="6919" width="7.125" style="2" customWidth="1"/>
    <col min="6920" max="6920" width="0" style="2" hidden="1" customWidth="1"/>
    <col min="6921" max="6921" width="43.375" style="2" customWidth="1"/>
    <col min="6922" max="6922" width="3.375" style="2" customWidth="1"/>
    <col min="6923" max="6926" width="8.75" style="2" customWidth="1"/>
    <col min="6927" max="6927" width="13.625" style="2" customWidth="1"/>
    <col min="6928" max="6928" width="10.875" style="2" customWidth="1"/>
    <col min="6929" max="6929" width="5.125" style="2" customWidth="1"/>
    <col min="6930" max="6930" width="4.5" style="2" customWidth="1"/>
    <col min="6931" max="6931" width="24.375" style="2" customWidth="1"/>
    <col min="6932" max="6932" width="21.25" style="2" customWidth="1"/>
    <col min="6933" max="6933" width="10" style="2" customWidth="1"/>
    <col min="6934" max="6936" width="18" style="2" customWidth="1"/>
    <col min="6937" max="7168" width="9" style="2"/>
    <col min="7169" max="7169" width="4.125" style="2" customWidth="1"/>
    <col min="7170" max="7170" width="19.25" style="2" customWidth="1"/>
    <col min="7171" max="7171" width="21.375" style="2" customWidth="1"/>
    <col min="7172" max="7172" width="6.25" style="2" customWidth="1"/>
    <col min="7173" max="7173" width="4.125" style="2" customWidth="1"/>
    <col min="7174" max="7174" width="6.25" style="2" customWidth="1"/>
    <col min="7175" max="7175" width="7.125" style="2" customWidth="1"/>
    <col min="7176" max="7176" width="0" style="2" hidden="1" customWidth="1"/>
    <col min="7177" max="7177" width="43.375" style="2" customWidth="1"/>
    <col min="7178" max="7178" width="3.375" style="2" customWidth="1"/>
    <col min="7179" max="7182" width="8.75" style="2" customWidth="1"/>
    <col min="7183" max="7183" width="13.625" style="2" customWidth="1"/>
    <col min="7184" max="7184" width="10.875" style="2" customWidth="1"/>
    <col min="7185" max="7185" width="5.125" style="2" customWidth="1"/>
    <col min="7186" max="7186" width="4.5" style="2" customWidth="1"/>
    <col min="7187" max="7187" width="24.375" style="2" customWidth="1"/>
    <col min="7188" max="7188" width="21.25" style="2" customWidth="1"/>
    <col min="7189" max="7189" width="10" style="2" customWidth="1"/>
    <col min="7190" max="7192" width="18" style="2" customWidth="1"/>
    <col min="7193" max="7424" width="9" style="2"/>
    <col min="7425" max="7425" width="4.125" style="2" customWidth="1"/>
    <col min="7426" max="7426" width="19.25" style="2" customWidth="1"/>
    <col min="7427" max="7427" width="21.375" style="2" customWidth="1"/>
    <col min="7428" max="7428" width="6.25" style="2" customWidth="1"/>
    <col min="7429" max="7429" width="4.125" style="2" customWidth="1"/>
    <col min="7430" max="7430" width="6.25" style="2" customWidth="1"/>
    <col min="7431" max="7431" width="7.125" style="2" customWidth="1"/>
    <col min="7432" max="7432" width="0" style="2" hidden="1" customWidth="1"/>
    <col min="7433" max="7433" width="43.375" style="2" customWidth="1"/>
    <col min="7434" max="7434" width="3.375" style="2" customWidth="1"/>
    <col min="7435" max="7438" width="8.75" style="2" customWidth="1"/>
    <col min="7439" max="7439" width="13.625" style="2" customWidth="1"/>
    <col min="7440" max="7440" width="10.875" style="2" customWidth="1"/>
    <col min="7441" max="7441" width="5.125" style="2" customWidth="1"/>
    <col min="7442" max="7442" width="4.5" style="2" customWidth="1"/>
    <col min="7443" max="7443" width="24.375" style="2" customWidth="1"/>
    <col min="7444" max="7444" width="21.25" style="2" customWidth="1"/>
    <col min="7445" max="7445" width="10" style="2" customWidth="1"/>
    <col min="7446" max="7448" width="18" style="2" customWidth="1"/>
    <col min="7449" max="7680" width="9" style="2"/>
    <col min="7681" max="7681" width="4.125" style="2" customWidth="1"/>
    <col min="7682" max="7682" width="19.25" style="2" customWidth="1"/>
    <col min="7683" max="7683" width="21.375" style="2" customWidth="1"/>
    <col min="7684" max="7684" width="6.25" style="2" customWidth="1"/>
    <col min="7685" max="7685" width="4.125" style="2" customWidth="1"/>
    <col min="7686" max="7686" width="6.25" style="2" customWidth="1"/>
    <col min="7687" max="7687" width="7.125" style="2" customWidth="1"/>
    <col min="7688" max="7688" width="0" style="2" hidden="1" customWidth="1"/>
    <col min="7689" max="7689" width="43.375" style="2" customWidth="1"/>
    <col min="7690" max="7690" width="3.375" style="2" customWidth="1"/>
    <col min="7691" max="7694" width="8.75" style="2" customWidth="1"/>
    <col min="7695" max="7695" width="13.625" style="2" customWidth="1"/>
    <col min="7696" max="7696" width="10.875" style="2" customWidth="1"/>
    <col min="7697" max="7697" width="5.125" style="2" customWidth="1"/>
    <col min="7698" max="7698" width="4.5" style="2" customWidth="1"/>
    <col min="7699" max="7699" width="24.375" style="2" customWidth="1"/>
    <col min="7700" max="7700" width="21.25" style="2" customWidth="1"/>
    <col min="7701" max="7701" width="10" style="2" customWidth="1"/>
    <col min="7702" max="7704" width="18" style="2" customWidth="1"/>
    <col min="7705" max="7936" width="9" style="2"/>
    <col min="7937" max="7937" width="4.125" style="2" customWidth="1"/>
    <col min="7938" max="7938" width="19.25" style="2" customWidth="1"/>
    <col min="7939" max="7939" width="21.375" style="2" customWidth="1"/>
    <col min="7940" max="7940" width="6.25" style="2" customWidth="1"/>
    <col min="7941" max="7941" width="4.125" style="2" customWidth="1"/>
    <col min="7942" max="7942" width="6.25" style="2" customWidth="1"/>
    <col min="7943" max="7943" width="7.125" style="2" customWidth="1"/>
    <col min="7944" max="7944" width="0" style="2" hidden="1" customWidth="1"/>
    <col min="7945" max="7945" width="43.375" style="2" customWidth="1"/>
    <col min="7946" max="7946" width="3.375" style="2" customWidth="1"/>
    <col min="7947" max="7950" width="8.75" style="2" customWidth="1"/>
    <col min="7951" max="7951" width="13.625" style="2" customWidth="1"/>
    <col min="7952" max="7952" width="10.875" style="2" customWidth="1"/>
    <col min="7953" max="7953" width="5.125" style="2" customWidth="1"/>
    <col min="7954" max="7954" width="4.5" style="2" customWidth="1"/>
    <col min="7955" max="7955" width="24.375" style="2" customWidth="1"/>
    <col min="7956" max="7956" width="21.25" style="2" customWidth="1"/>
    <col min="7957" max="7957" width="10" style="2" customWidth="1"/>
    <col min="7958" max="7960" width="18" style="2" customWidth="1"/>
    <col min="7961" max="8192" width="9" style="2"/>
    <col min="8193" max="8193" width="4.125" style="2" customWidth="1"/>
    <col min="8194" max="8194" width="19.25" style="2" customWidth="1"/>
    <col min="8195" max="8195" width="21.375" style="2" customWidth="1"/>
    <col min="8196" max="8196" width="6.25" style="2" customWidth="1"/>
    <col min="8197" max="8197" width="4.125" style="2" customWidth="1"/>
    <col min="8198" max="8198" width="6.25" style="2" customWidth="1"/>
    <col min="8199" max="8199" width="7.125" style="2" customWidth="1"/>
    <col min="8200" max="8200" width="0" style="2" hidden="1" customWidth="1"/>
    <col min="8201" max="8201" width="43.375" style="2" customWidth="1"/>
    <col min="8202" max="8202" width="3.375" style="2" customWidth="1"/>
    <col min="8203" max="8206" width="8.75" style="2" customWidth="1"/>
    <col min="8207" max="8207" width="13.625" style="2" customWidth="1"/>
    <col min="8208" max="8208" width="10.875" style="2" customWidth="1"/>
    <col min="8209" max="8209" width="5.125" style="2" customWidth="1"/>
    <col min="8210" max="8210" width="4.5" style="2" customWidth="1"/>
    <col min="8211" max="8211" width="24.375" style="2" customWidth="1"/>
    <col min="8212" max="8212" width="21.25" style="2" customWidth="1"/>
    <col min="8213" max="8213" width="10" style="2" customWidth="1"/>
    <col min="8214" max="8216" width="18" style="2" customWidth="1"/>
    <col min="8217" max="8448" width="9" style="2"/>
    <col min="8449" max="8449" width="4.125" style="2" customWidth="1"/>
    <col min="8450" max="8450" width="19.25" style="2" customWidth="1"/>
    <col min="8451" max="8451" width="21.375" style="2" customWidth="1"/>
    <col min="8452" max="8452" width="6.25" style="2" customWidth="1"/>
    <col min="8453" max="8453" width="4.125" style="2" customWidth="1"/>
    <col min="8454" max="8454" width="6.25" style="2" customWidth="1"/>
    <col min="8455" max="8455" width="7.125" style="2" customWidth="1"/>
    <col min="8456" max="8456" width="0" style="2" hidden="1" customWidth="1"/>
    <col min="8457" max="8457" width="43.375" style="2" customWidth="1"/>
    <col min="8458" max="8458" width="3.375" style="2" customWidth="1"/>
    <col min="8459" max="8462" width="8.75" style="2" customWidth="1"/>
    <col min="8463" max="8463" width="13.625" style="2" customWidth="1"/>
    <col min="8464" max="8464" width="10.875" style="2" customWidth="1"/>
    <col min="8465" max="8465" width="5.125" style="2" customWidth="1"/>
    <col min="8466" max="8466" width="4.5" style="2" customWidth="1"/>
    <col min="8467" max="8467" width="24.375" style="2" customWidth="1"/>
    <col min="8468" max="8468" width="21.25" style="2" customWidth="1"/>
    <col min="8469" max="8469" width="10" style="2" customWidth="1"/>
    <col min="8470" max="8472" width="18" style="2" customWidth="1"/>
    <col min="8473" max="8704" width="9" style="2"/>
    <col min="8705" max="8705" width="4.125" style="2" customWidth="1"/>
    <col min="8706" max="8706" width="19.25" style="2" customWidth="1"/>
    <col min="8707" max="8707" width="21.375" style="2" customWidth="1"/>
    <col min="8708" max="8708" width="6.25" style="2" customWidth="1"/>
    <col min="8709" max="8709" width="4.125" style="2" customWidth="1"/>
    <col min="8710" max="8710" width="6.25" style="2" customWidth="1"/>
    <col min="8711" max="8711" width="7.125" style="2" customWidth="1"/>
    <col min="8712" max="8712" width="0" style="2" hidden="1" customWidth="1"/>
    <col min="8713" max="8713" width="43.375" style="2" customWidth="1"/>
    <col min="8714" max="8714" width="3.375" style="2" customWidth="1"/>
    <col min="8715" max="8718" width="8.75" style="2" customWidth="1"/>
    <col min="8719" max="8719" width="13.625" style="2" customWidth="1"/>
    <col min="8720" max="8720" width="10.875" style="2" customWidth="1"/>
    <col min="8721" max="8721" width="5.125" style="2" customWidth="1"/>
    <col min="8722" max="8722" width="4.5" style="2" customWidth="1"/>
    <col min="8723" max="8723" width="24.375" style="2" customWidth="1"/>
    <col min="8724" max="8724" width="21.25" style="2" customWidth="1"/>
    <col min="8725" max="8725" width="10" style="2" customWidth="1"/>
    <col min="8726" max="8728" width="18" style="2" customWidth="1"/>
    <col min="8729" max="8960" width="9" style="2"/>
    <col min="8961" max="8961" width="4.125" style="2" customWidth="1"/>
    <col min="8962" max="8962" width="19.25" style="2" customWidth="1"/>
    <col min="8963" max="8963" width="21.375" style="2" customWidth="1"/>
    <col min="8964" max="8964" width="6.25" style="2" customWidth="1"/>
    <col min="8965" max="8965" width="4.125" style="2" customWidth="1"/>
    <col min="8966" max="8966" width="6.25" style="2" customWidth="1"/>
    <col min="8967" max="8967" width="7.125" style="2" customWidth="1"/>
    <col min="8968" max="8968" width="0" style="2" hidden="1" customWidth="1"/>
    <col min="8969" max="8969" width="43.375" style="2" customWidth="1"/>
    <col min="8970" max="8970" width="3.375" style="2" customWidth="1"/>
    <col min="8971" max="8974" width="8.75" style="2" customWidth="1"/>
    <col min="8975" max="8975" width="13.625" style="2" customWidth="1"/>
    <col min="8976" max="8976" width="10.875" style="2" customWidth="1"/>
    <col min="8977" max="8977" width="5.125" style="2" customWidth="1"/>
    <col min="8978" max="8978" width="4.5" style="2" customWidth="1"/>
    <col min="8979" max="8979" width="24.375" style="2" customWidth="1"/>
    <col min="8980" max="8980" width="21.25" style="2" customWidth="1"/>
    <col min="8981" max="8981" width="10" style="2" customWidth="1"/>
    <col min="8982" max="8984" width="18" style="2" customWidth="1"/>
    <col min="8985" max="9216" width="9" style="2"/>
    <col min="9217" max="9217" width="4.125" style="2" customWidth="1"/>
    <col min="9218" max="9218" width="19.25" style="2" customWidth="1"/>
    <col min="9219" max="9219" width="21.375" style="2" customWidth="1"/>
    <col min="9220" max="9220" width="6.25" style="2" customWidth="1"/>
    <col min="9221" max="9221" width="4.125" style="2" customWidth="1"/>
    <col min="9222" max="9222" width="6.25" style="2" customWidth="1"/>
    <col min="9223" max="9223" width="7.125" style="2" customWidth="1"/>
    <col min="9224" max="9224" width="0" style="2" hidden="1" customWidth="1"/>
    <col min="9225" max="9225" width="43.375" style="2" customWidth="1"/>
    <col min="9226" max="9226" width="3.375" style="2" customWidth="1"/>
    <col min="9227" max="9230" width="8.75" style="2" customWidth="1"/>
    <col min="9231" max="9231" width="13.625" style="2" customWidth="1"/>
    <col min="9232" max="9232" width="10.875" style="2" customWidth="1"/>
    <col min="9233" max="9233" width="5.125" style="2" customWidth="1"/>
    <col min="9234" max="9234" width="4.5" style="2" customWidth="1"/>
    <col min="9235" max="9235" width="24.375" style="2" customWidth="1"/>
    <col min="9236" max="9236" width="21.25" style="2" customWidth="1"/>
    <col min="9237" max="9237" width="10" style="2" customWidth="1"/>
    <col min="9238" max="9240" width="18" style="2" customWidth="1"/>
    <col min="9241" max="9472" width="9" style="2"/>
    <col min="9473" max="9473" width="4.125" style="2" customWidth="1"/>
    <col min="9474" max="9474" width="19.25" style="2" customWidth="1"/>
    <col min="9475" max="9475" width="21.375" style="2" customWidth="1"/>
    <col min="9476" max="9476" width="6.25" style="2" customWidth="1"/>
    <col min="9477" max="9477" width="4.125" style="2" customWidth="1"/>
    <col min="9478" max="9478" width="6.25" style="2" customWidth="1"/>
    <col min="9479" max="9479" width="7.125" style="2" customWidth="1"/>
    <col min="9480" max="9480" width="0" style="2" hidden="1" customWidth="1"/>
    <col min="9481" max="9481" width="43.375" style="2" customWidth="1"/>
    <col min="9482" max="9482" width="3.375" style="2" customWidth="1"/>
    <col min="9483" max="9486" width="8.75" style="2" customWidth="1"/>
    <col min="9487" max="9487" width="13.625" style="2" customWidth="1"/>
    <col min="9488" max="9488" width="10.875" style="2" customWidth="1"/>
    <col min="9489" max="9489" width="5.125" style="2" customWidth="1"/>
    <col min="9490" max="9490" width="4.5" style="2" customWidth="1"/>
    <col min="9491" max="9491" width="24.375" style="2" customWidth="1"/>
    <col min="9492" max="9492" width="21.25" style="2" customWidth="1"/>
    <col min="9493" max="9493" width="10" style="2" customWidth="1"/>
    <col min="9494" max="9496" width="18" style="2" customWidth="1"/>
    <col min="9497" max="9728" width="9" style="2"/>
    <col min="9729" max="9729" width="4.125" style="2" customWidth="1"/>
    <col min="9730" max="9730" width="19.25" style="2" customWidth="1"/>
    <col min="9731" max="9731" width="21.375" style="2" customWidth="1"/>
    <col min="9732" max="9732" width="6.25" style="2" customWidth="1"/>
    <col min="9733" max="9733" width="4.125" style="2" customWidth="1"/>
    <col min="9734" max="9734" width="6.25" style="2" customWidth="1"/>
    <col min="9735" max="9735" width="7.125" style="2" customWidth="1"/>
    <col min="9736" max="9736" width="0" style="2" hidden="1" customWidth="1"/>
    <col min="9737" max="9737" width="43.375" style="2" customWidth="1"/>
    <col min="9738" max="9738" width="3.375" style="2" customWidth="1"/>
    <col min="9739" max="9742" width="8.75" style="2" customWidth="1"/>
    <col min="9743" max="9743" width="13.625" style="2" customWidth="1"/>
    <col min="9744" max="9744" width="10.875" style="2" customWidth="1"/>
    <col min="9745" max="9745" width="5.125" style="2" customWidth="1"/>
    <col min="9746" max="9746" width="4.5" style="2" customWidth="1"/>
    <col min="9747" max="9747" width="24.375" style="2" customWidth="1"/>
    <col min="9748" max="9748" width="21.25" style="2" customWidth="1"/>
    <col min="9749" max="9749" width="10" style="2" customWidth="1"/>
    <col min="9750" max="9752" width="18" style="2" customWidth="1"/>
    <col min="9753" max="9984" width="9" style="2"/>
    <col min="9985" max="9985" width="4.125" style="2" customWidth="1"/>
    <col min="9986" max="9986" width="19.25" style="2" customWidth="1"/>
    <col min="9987" max="9987" width="21.375" style="2" customWidth="1"/>
    <col min="9988" max="9988" width="6.25" style="2" customWidth="1"/>
    <col min="9989" max="9989" width="4.125" style="2" customWidth="1"/>
    <col min="9990" max="9990" width="6.25" style="2" customWidth="1"/>
    <col min="9991" max="9991" width="7.125" style="2" customWidth="1"/>
    <col min="9992" max="9992" width="0" style="2" hidden="1" customWidth="1"/>
    <col min="9993" max="9993" width="43.375" style="2" customWidth="1"/>
    <col min="9994" max="9994" width="3.375" style="2" customWidth="1"/>
    <col min="9995" max="9998" width="8.75" style="2" customWidth="1"/>
    <col min="9999" max="9999" width="13.625" style="2" customWidth="1"/>
    <col min="10000" max="10000" width="10.875" style="2" customWidth="1"/>
    <col min="10001" max="10001" width="5.125" style="2" customWidth="1"/>
    <col min="10002" max="10002" width="4.5" style="2" customWidth="1"/>
    <col min="10003" max="10003" width="24.375" style="2" customWidth="1"/>
    <col min="10004" max="10004" width="21.25" style="2" customWidth="1"/>
    <col min="10005" max="10005" width="10" style="2" customWidth="1"/>
    <col min="10006" max="10008" width="18" style="2" customWidth="1"/>
    <col min="10009" max="10240" width="9" style="2"/>
    <col min="10241" max="10241" width="4.125" style="2" customWidth="1"/>
    <col min="10242" max="10242" width="19.25" style="2" customWidth="1"/>
    <col min="10243" max="10243" width="21.375" style="2" customWidth="1"/>
    <col min="10244" max="10244" width="6.25" style="2" customWidth="1"/>
    <col min="10245" max="10245" width="4.125" style="2" customWidth="1"/>
    <col min="10246" max="10246" width="6.25" style="2" customWidth="1"/>
    <col min="10247" max="10247" width="7.125" style="2" customWidth="1"/>
    <col min="10248" max="10248" width="0" style="2" hidden="1" customWidth="1"/>
    <col min="10249" max="10249" width="43.375" style="2" customWidth="1"/>
    <col min="10250" max="10250" width="3.375" style="2" customWidth="1"/>
    <col min="10251" max="10254" width="8.75" style="2" customWidth="1"/>
    <col min="10255" max="10255" width="13.625" style="2" customWidth="1"/>
    <col min="10256" max="10256" width="10.875" style="2" customWidth="1"/>
    <col min="10257" max="10257" width="5.125" style="2" customWidth="1"/>
    <col min="10258" max="10258" width="4.5" style="2" customWidth="1"/>
    <col min="10259" max="10259" width="24.375" style="2" customWidth="1"/>
    <col min="10260" max="10260" width="21.25" style="2" customWidth="1"/>
    <col min="10261" max="10261" width="10" style="2" customWidth="1"/>
    <col min="10262" max="10264" width="18" style="2" customWidth="1"/>
    <col min="10265" max="10496" width="9" style="2"/>
    <col min="10497" max="10497" width="4.125" style="2" customWidth="1"/>
    <col min="10498" max="10498" width="19.25" style="2" customWidth="1"/>
    <col min="10499" max="10499" width="21.375" style="2" customWidth="1"/>
    <col min="10500" max="10500" width="6.25" style="2" customWidth="1"/>
    <col min="10501" max="10501" width="4.125" style="2" customWidth="1"/>
    <col min="10502" max="10502" width="6.25" style="2" customWidth="1"/>
    <col min="10503" max="10503" width="7.125" style="2" customWidth="1"/>
    <col min="10504" max="10504" width="0" style="2" hidden="1" customWidth="1"/>
    <col min="10505" max="10505" width="43.375" style="2" customWidth="1"/>
    <col min="10506" max="10506" width="3.375" style="2" customWidth="1"/>
    <col min="10507" max="10510" width="8.75" style="2" customWidth="1"/>
    <col min="10511" max="10511" width="13.625" style="2" customWidth="1"/>
    <col min="10512" max="10512" width="10.875" style="2" customWidth="1"/>
    <col min="10513" max="10513" width="5.125" style="2" customWidth="1"/>
    <col min="10514" max="10514" width="4.5" style="2" customWidth="1"/>
    <col min="10515" max="10515" width="24.375" style="2" customWidth="1"/>
    <col min="10516" max="10516" width="21.25" style="2" customWidth="1"/>
    <col min="10517" max="10517" width="10" style="2" customWidth="1"/>
    <col min="10518" max="10520" width="18" style="2" customWidth="1"/>
    <col min="10521" max="10752" width="9" style="2"/>
    <col min="10753" max="10753" width="4.125" style="2" customWidth="1"/>
    <col min="10754" max="10754" width="19.25" style="2" customWidth="1"/>
    <col min="10755" max="10755" width="21.375" style="2" customWidth="1"/>
    <col min="10756" max="10756" width="6.25" style="2" customWidth="1"/>
    <col min="10757" max="10757" width="4.125" style="2" customWidth="1"/>
    <col min="10758" max="10758" width="6.25" style="2" customWidth="1"/>
    <col min="10759" max="10759" width="7.125" style="2" customWidth="1"/>
    <col min="10760" max="10760" width="0" style="2" hidden="1" customWidth="1"/>
    <col min="10761" max="10761" width="43.375" style="2" customWidth="1"/>
    <col min="10762" max="10762" width="3.375" style="2" customWidth="1"/>
    <col min="10763" max="10766" width="8.75" style="2" customWidth="1"/>
    <col min="10767" max="10767" width="13.625" style="2" customWidth="1"/>
    <col min="10768" max="10768" width="10.875" style="2" customWidth="1"/>
    <col min="10769" max="10769" width="5.125" style="2" customWidth="1"/>
    <col min="10770" max="10770" width="4.5" style="2" customWidth="1"/>
    <col min="10771" max="10771" width="24.375" style="2" customWidth="1"/>
    <col min="10772" max="10772" width="21.25" style="2" customWidth="1"/>
    <col min="10773" max="10773" width="10" style="2" customWidth="1"/>
    <col min="10774" max="10776" width="18" style="2" customWidth="1"/>
    <col min="10777" max="11008" width="9" style="2"/>
    <col min="11009" max="11009" width="4.125" style="2" customWidth="1"/>
    <col min="11010" max="11010" width="19.25" style="2" customWidth="1"/>
    <col min="11011" max="11011" width="21.375" style="2" customWidth="1"/>
    <col min="11012" max="11012" width="6.25" style="2" customWidth="1"/>
    <col min="11013" max="11013" width="4.125" style="2" customWidth="1"/>
    <col min="11014" max="11014" width="6.25" style="2" customWidth="1"/>
    <col min="11015" max="11015" width="7.125" style="2" customWidth="1"/>
    <col min="11016" max="11016" width="0" style="2" hidden="1" customWidth="1"/>
    <col min="11017" max="11017" width="43.375" style="2" customWidth="1"/>
    <col min="11018" max="11018" width="3.375" style="2" customWidth="1"/>
    <col min="11019" max="11022" width="8.75" style="2" customWidth="1"/>
    <col min="11023" max="11023" width="13.625" style="2" customWidth="1"/>
    <col min="11024" max="11024" width="10.875" style="2" customWidth="1"/>
    <col min="11025" max="11025" width="5.125" style="2" customWidth="1"/>
    <col min="11026" max="11026" width="4.5" style="2" customWidth="1"/>
    <col min="11027" max="11027" width="24.375" style="2" customWidth="1"/>
    <col min="11028" max="11028" width="21.25" style="2" customWidth="1"/>
    <col min="11029" max="11029" width="10" style="2" customWidth="1"/>
    <col min="11030" max="11032" width="18" style="2" customWidth="1"/>
    <col min="11033" max="11264" width="9" style="2"/>
    <col min="11265" max="11265" width="4.125" style="2" customWidth="1"/>
    <col min="11266" max="11266" width="19.25" style="2" customWidth="1"/>
    <col min="11267" max="11267" width="21.375" style="2" customWidth="1"/>
    <col min="11268" max="11268" width="6.25" style="2" customWidth="1"/>
    <col min="11269" max="11269" width="4.125" style="2" customWidth="1"/>
    <col min="11270" max="11270" width="6.25" style="2" customWidth="1"/>
    <col min="11271" max="11271" width="7.125" style="2" customWidth="1"/>
    <col min="11272" max="11272" width="0" style="2" hidden="1" customWidth="1"/>
    <col min="11273" max="11273" width="43.375" style="2" customWidth="1"/>
    <col min="11274" max="11274" width="3.375" style="2" customWidth="1"/>
    <col min="11275" max="11278" width="8.75" style="2" customWidth="1"/>
    <col min="11279" max="11279" width="13.625" style="2" customWidth="1"/>
    <col min="11280" max="11280" width="10.875" style="2" customWidth="1"/>
    <col min="11281" max="11281" width="5.125" style="2" customWidth="1"/>
    <col min="11282" max="11282" width="4.5" style="2" customWidth="1"/>
    <col min="11283" max="11283" width="24.375" style="2" customWidth="1"/>
    <col min="11284" max="11284" width="21.25" style="2" customWidth="1"/>
    <col min="11285" max="11285" width="10" style="2" customWidth="1"/>
    <col min="11286" max="11288" width="18" style="2" customWidth="1"/>
    <col min="11289" max="11520" width="9" style="2"/>
    <col min="11521" max="11521" width="4.125" style="2" customWidth="1"/>
    <col min="11522" max="11522" width="19.25" style="2" customWidth="1"/>
    <col min="11523" max="11523" width="21.375" style="2" customWidth="1"/>
    <col min="11524" max="11524" width="6.25" style="2" customWidth="1"/>
    <col min="11525" max="11525" width="4.125" style="2" customWidth="1"/>
    <col min="11526" max="11526" width="6.25" style="2" customWidth="1"/>
    <col min="11527" max="11527" width="7.125" style="2" customWidth="1"/>
    <col min="11528" max="11528" width="0" style="2" hidden="1" customWidth="1"/>
    <col min="11529" max="11529" width="43.375" style="2" customWidth="1"/>
    <col min="11530" max="11530" width="3.375" style="2" customWidth="1"/>
    <col min="11531" max="11534" width="8.75" style="2" customWidth="1"/>
    <col min="11535" max="11535" width="13.625" style="2" customWidth="1"/>
    <col min="11536" max="11536" width="10.875" style="2" customWidth="1"/>
    <col min="11537" max="11537" width="5.125" style="2" customWidth="1"/>
    <col min="11538" max="11538" width="4.5" style="2" customWidth="1"/>
    <col min="11539" max="11539" width="24.375" style="2" customWidth="1"/>
    <col min="11540" max="11540" width="21.25" style="2" customWidth="1"/>
    <col min="11541" max="11541" width="10" style="2" customWidth="1"/>
    <col min="11542" max="11544" width="18" style="2" customWidth="1"/>
    <col min="11545" max="11776" width="9" style="2"/>
    <col min="11777" max="11777" width="4.125" style="2" customWidth="1"/>
    <col min="11778" max="11778" width="19.25" style="2" customWidth="1"/>
    <col min="11779" max="11779" width="21.375" style="2" customWidth="1"/>
    <col min="11780" max="11780" width="6.25" style="2" customWidth="1"/>
    <col min="11781" max="11781" width="4.125" style="2" customWidth="1"/>
    <col min="11782" max="11782" width="6.25" style="2" customWidth="1"/>
    <col min="11783" max="11783" width="7.125" style="2" customWidth="1"/>
    <col min="11784" max="11784" width="0" style="2" hidden="1" customWidth="1"/>
    <col min="11785" max="11785" width="43.375" style="2" customWidth="1"/>
    <col min="11786" max="11786" width="3.375" style="2" customWidth="1"/>
    <col min="11787" max="11790" width="8.75" style="2" customWidth="1"/>
    <col min="11791" max="11791" width="13.625" style="2" customWidth="1"/>
    <col min="11792" max="11792" width="10.875" style="2" customWidth="1"/>
    <col min="11793" max="11793" width="5.125" style="2" customWidth="1"/>
    <col min="11794" max="11794" width="4.5" style="2" customWidth="1"/>
    <col min="11795" max="11795" width="24.375" style="2" customWidth="1"/>
    <col min="11796" max="11796" width="21.25" style="2" customWidth="1"/>
    <col min="11797" max="11797" width="10" style="2" customWidth="1"/>
    <col min="11798" max="11800" width="18" style="2" customWidth="1"/>
    <col min="11801" max="12032" width="9" style="2"/>
    <col min="12033" max="12033" width="4.125" style="2" customWidth="1"/>
    <col min="12034" max="12034" width="19.25" style="2" customWidth="1"/>
    <col min="12035" max="12035" width="21.375" style="2" customWidth="1"/>
    <col min="12036" max="12036" width="6.25" style="2" customWidth="1"/>
    <col min="12037" max="12037" width="4.125" style="2" customWidth="1"/>
    <col min="12038" max="12038" width="6.25" style="2" customWidth="1"/>
    <col min="12039" max="12039" width="7.125" style="2" customWidth="1"/>
    <col min="12040" max="12040" width="0" style="2" hidden="1" customWidth="1"/>
    <col min="12041" max="12041" width="43.375" style="2" customWidth="1"/>
    <col min="12042" max="12042" width="3.375" style="2" customWidth="1"/>
    <col min="12043" max="12046" width="8.75" style="2" customWidth="1"/>
    <col min="12047" max="12047" width="13.625" style="2" customWidth="1"/>
    <col min="12048" max="12048" width="10.875" style="2" customWidth="1"/>
    <col min="12049" max="12049" width="5.125" style="2" customWidth="1"/>
    <col min="12050" max="12050" width="4.5" style="2" customWidth="1"/>
    <col min="12051" max="12051" width="24.375" style="2" customWidth="1"/>
    <col min="12052" max="12052" width="21.25" style="2" customWidth="1"/>
    <col min="12053" max="12053" width="10" style="2" customWidth="1"/>
    <col min="12054" max="12056" width="18" style="2" customWidth="1"/>
    <col min="12057" max="12288" width="9" style="2"/>
    <col min="12289" max="12289" width="4.125" style="2" customWidth="1"/>
    <col min="12290" max="12290" width="19.25" style="2" customWidth="1"/>
    <col min="12291" max="12291" width="21.375" style="2" customWidth="1"/>
    <col min="12292" max="12292" width="6.25" style="2" customWidth="1"/>
    <col min="12293" max="12293" width="4.125" style="2" customWidth="1"/>
    <col min="12294" max="12294" width="6.25" style="2" customWidth="1"/>
    <col min="12295" max="12295" width="7.125" style="2" customWidth="1"/>
    <col min="12296" max="12296" width="0" style="2" hidden="1" customWidth="1"/>
    <col min="12297" max="12297" width="43.375" style="2" customWidth="1"/>
    <col min="12298" max="12298" width="3.375" style="2" customWidth="1"/>
    <col min="12299" max="12302" width="8.75" style="2" customWidth="1"/>
    <col min="12303" max="12303" width="13.625" style="2" customWidth="1"/>
    <col min="12304" max="12304" width="10.875" style="2" customWidth="1"/>
    <col min="12305" max="12305" width="5.125" style="2" customWidth="1"/>
    <col min="12306" max="12306" width="4.5" style="2" customWidth="1"/>
    <col min="12307" max="12307" width="24.375" style="2" customWidth="1"/>
    <col min="12308" max="12308" width="21.25" style="2" customWidth="1"/>
    <col min="12309" max="12309" width="10" style="2" customWidth="1"/>
    <col min="12310" max="12312" width="18" style="2" customWidth="1"/>
    <col min="12313" max="12544" width="9" style="2"/>
    <col min="12545" max="12545" width="4.125" style="2" customWidth="1"/>
    <col min="12546" max="12546" width="19.25" style="2" customWidth="1"/>
    <col min="12547" max="12547" width="21.375" style="2" customWidth="1"/>
    <col min="12548" max="12548" width="6.25" style="2" customWidth="1"/>
    <col min="12549" max="12549" width="4.125" style="2" customWidth="1"/>
    <col min="12550" max="12550" width="6.25" style="2" customWidth="1"/>
    <col min="12551" max="12551" width="7.125" style="2" customWidth="1"/>
    <col min="12552" max="12552" width="0" style="2" hidden="1" customWidth="1"/>
    <col min="12553" max="12553" width="43.375" style="2" customWidth="1"/>
    <col min="12554" max="12554" width="3.375" style="2" customWidth="1"/>
    <col min="12555" max="12558" width="8.75" style="2" customWidth="1"/>
    <col min="12559" max="12559" width="13.625" style="2" customWidth="1"/>
    <col min="12560" max="12560" width="10.875" style="2" customWidth="1"/>
    <col min="12561" max="12561" width="5.125" style="2" customWidth="1"/>
    <col min="12562" max="12562" width="4.5" style="2" customWidth="1"/>
    <col min="12563" max="12563" width="24.375" style="2" customWidth="1"/>
    <col min="12564" max="12564" width="21.25" style="2" customWidth="1"/>
    <col min="12565" max="12565" width="10" style="2" customWidth="1"/>
    <col min="12566" max="12568" width="18" style="2" customWidth="1"/>
    <col min="12569" max="12800" width="9" style="2"/>
    <col min="12801" max="12801" width="4.125" style="2" customWidth="1"/>
    <col min="12802" max="12802" width="19.25" style="2" customWidth="1"/>
    <col min="12803" max="12803" width="21.375" style="2" customWidth="1"/>
    <col min="12804" max="12804" width="6.25" style="2" customWidth="1"/>
    <col min="12805" max="12805" width="4.125" style="2" customWidth="1"/>
    <col min="12806" max="12806" width="6.25" style="2" customWidth="1"/>
    <col min="12807" max="12807" width="7.125" style="2" customWidth="1"/>
    <col min="12808" max="12808" width="0" style="2" hidden="1" customWidth="1"/>
    <col min="12809" max="12809" width="43.375" style="2" customWidth="1"/>
    <col min="12810" max="12810" width="3.375" style="2" customWidth="1"/>
    <col min="12811" max="12814" width="8.75" style="2" customWidth="1"/>
    <col min="12815" max="12815" width="13.625" style="2" customWidth="1"/>
    <col min="12816" max="12816" width="10.875" style="2" customWidth="1"/>
    <col min="12817" max="12817" width="5.125" style="2" customWidth="1"/>
    <col min="12818" max="12818" width="4.5" style="2" customWidth="1"/>
    <col min="12819" max="12819" width="24.375" style="2" customWidth="1"/>
    <col min="12820" max="12820" width="21.25" style="2" customWidth="1"/>
    <col min="12821" max="12821" width="10" style="2" customWidth="1"/>
    <col min="12822" max="12824" width="18" style="2" customWidth="1"/>
    <col min="12825" max="13056" width="9" style="2"/>
    <col min="13057" max="13057" width="4.125" style="2" customWidth="1"/>
    <col min="13058" max="13058" width="19.25" style="2" customWidth="1"/>
    <col min="13059" max="13059" width="21.375" style="2" customWidth="1"/>
    <col min="13060" max="13060" width="6.25" style="2" customWidth="1"/>
    <col min="13061" max="13061" width="4.125" style="2" customWidth="1"/>
    <col min="13062" max="13062" width="6.25" style="2" customWidth="1"/>
    <col min="13063" max="13063" width="7.125" style="2" customWidth="1"/>
    <col min="13064" max="13064" width="0" style="2" hidden="1" customWidth="1"/>
    <col min="13065" max="13065" width="43.375" style="2" customWidth="1"/>
    <col min="13066" max="13066" width="3.375" style="2" customWidth="1"/>
    <col min="13067" max="13070" width="8.75" style="2" customWidth="1"/>
    <col min="13071" max="13071" width="13.625" style="2" customWidth="1"/>
    <col min="13072" max="13072" width="10.875" style="2" customWidth="1"/>
    <col min="13073" max="13073" width="5.125" style="2" customWidth="1"/>
    <col min="13074" max="13074" width="4.5" style="2" customWidth="1"/>
    <col min="13075" max="13075" width="24.375" style="2" customWidth="1"/>
    <col min="13076" max="13076" width="21.25" style="2" customWidth="1"/>
    <col min="13077" max="13077" width="10" style="2" customWidth="1"/>
    <col min="13078" max="13080" width="18" style="2" customWidth="1"/>
    <col min="13081" max="13312" width="9" style="2"/>
    <col min="13313" max="13313" width="4.125" style="2" customWidth="1"/>
    <col min="13314" max="13314" width="19.25" style="2" customWidth="1"/>
    <col min="13315" max="13315" width="21.375" style="2" customWidth="1"/>
    <col min="13316" max="13316" width="6.25" style="2" customWidth="1"/>
    <col min="13317" max="13317" width="4.125" style="2" customWidth="1"/>
    <col min="13318" max="13318" width="6.25" style="2" customWidth="1"/>
    <col min="13319" max="13319" width="7.125" style="2" customWidth="1"/>
    <col min="13320" max="13320" width="0" style="2" hidden="1" customWidth="1"/>
    <col min="13321" max="13321" width="43.375" style="2" customWidth="1"/>
    <col min="13322" max="13322" width="3.375" style="2" customWidth="1"/>
    <col min="13323" max="13326" width="8.75" style="2" customWidth="1"/>
    <col min="13327" max="13327" width="13.625" style="2" customWidth="1"/>
    <col min="13328" max="13328" width="10.875" style="2" customWidth="1"/>
    <col min="13329" max="13329" width="5.125" style="2" customWidth="1"/>
    <col min="13330" max="13330" width="4.5" style="2" customWidth="1"/>
    <col min="13331" max="13331" width="24.375" style="2" customWidth="1"/>
    <col min="13332" max="13332" width="21.25" style="2" customWidth="1"/>
    <col min="13333" max="13333" width="10" style="2" customWidth="1"/>
    <col min="13334" max="13336" width="18" style="2" customWidth="1"/>
    <col min="13337" max="13568" width="9" style="2"/>
    <col min="13569" max="13569" width="4.125" style="2" customWidth="1"/>
    <col min="13570" max="13570" width="19.25" style="2" customWidth="1"/>
    <col min="13571" max="13571" width="21.375" style="2" customWidth="1"/>
    <col min="13572" max="13572" width="6.25" style="2" customWidth="1"/>
    <col min="13573" max="13573" width="4.125" style="2" customWidth="1"/>
    <col min="13574" max="13574" width="6.25" style="2" customWidth="1"/>
    <col min="13575" max="13575" width="7.125" style="2" customWidth="1"/>
    <col min="13576" max="13576" width="0" style="2" hidden="1" customWidth="1"/>
    <col min="13577" max="13577" width="43.375" style="2" customWidth="1"/>
    <col min="13578" max="13578" width="3.375" style="2" customWidth="1"/>
    <col min="13579" max="13582" width="8.75" style="2" customWidth="1"/>
    <col min="13583" max="13583" width="13.625" style="2" customWidth="1"/>
    <col min="13584" max="13584" width="10.875" style="2" customWidth="1"/>
    <col min="13585" max="13585" width="5.125" style="2" customWidth="1"/>
    <col min="13586" max="13586" width="4.5" style="2" customWidth="1"/>
    <col min="13587" max="13587" width="24.375" style="2" customWidth="1"/>
    <col min="13588" max="13588" width="21.25" style="2" customWidth="1"/>
    <col min="13589" max="13589" width="10" style="2" customWidth="1"/>
    <col min="13590" max="13592" width="18" style="2" customWidth="1"/>
    <col min="13593" max="13824" width="9" style="2"/>
    <col min="13825" max="13825" width="4.125" style="2" customWidth="1"/>
    <col min="13826" max="13826" width="19.25" style="2" customWidth="1"/>
    <col min="13827" max="13827" width="21.375" style="2" customWidth="1"/>
    <col min="13828" max="13828" width="6.25" style="2" customWidth="1"/>
    <col min="13829" max="13829" width="4.125" style="2" customWidth="1"/>
    <col min="13830" max="13830" width="6.25" style="2" customWidth="1"/>
    <col min="13831" max="13831" width="7.125" style="2" customWidth="1"/>
    <col min="13832" max="13832" width="0" style="2" hidden="1" customWidth="1"/>
    <col min="13833" max="13833" width="43.375" style="2" customWidth="1"/>
    <col min="13834" max="13834" width="3.375" style="2" customWidth="1"/>
    <col min="13835" max="13838" width="8.75" style="2" customWidth="1"/>
    <col min="13839" max="13839" width="13.625" style="2" customWidth="1"/>
    <col min="13840" max="13840" width="10.875" style="2" customWidth="1"/>
    <col min="13841" max="13841" width="5.125" style="2" customWidth="1"/>
    <col min="13842" max="13842" width="4.5" style="2" customWidth="1"/>
    <col min="13843" max="13843" width="24.375" style="2" customWidth="1"/>
    <col min="13844" max="13844" width="21.25" style="2" customWidth="1"/>
    <col min="13845" max="13845" width="10" style="2" customWidth="1"/>
    <col min="13846" max="13848" width="18" style="2" customWidth="1"/>
    <col min="13849" max="14080" width="9" style="2"/>
    <col min="14081" max="14081" width="4.125" style="2" customWidth="1"/>
    <col min="14082" max="14082" width="19.25" style="2" customWidth="1"/>
    <col min="14083" max="14083" width="21.375" style="2" customWidth="1"/>
    <col min="14084" max="14084" width="6.25" style="2" customWidth="1"/>
    <col min="14085" max="14085" width="4.125" style="2" customWidth="1"/>
    <col min="14086" max="14086" width="6.25" style="2" customWidth="1"/>
    <col min="14087" max="14087" width="7.125" style="2" customWidth="1"/>
    <col min="14088" max="14088" width="0" style="2" hidden="1" customWidth="1"/>
    <col min="14089" max="14089" width="43.375" style="2" customWidth="1"/>
    <col min="14090" max="14090" width="3.375" style="2" customWidth="1"/>
    <col min="14091" max="14094" width="8.75" style="2" customWidth="1"/>
    <col min="14095" max="14095" width="13.625" style="2" customWidth="1"/>
    <col min="14096" max="14096" width="10.875" style="2" customWidth="1"/>
    <col min="14097" max="14097" width="5.125" style="2" customWidth="1"/>
    <col min="14098" max="14098" width="4.5" style="2" customWidth="1"/>
    <col min="14099" max="14099" width="24.375" style="2" customWidth="1"/>
    <col min="14100" max="14100" width="21.25" style="2" customWidth="1"/>
    <col min="14101" max="14101" width="10" style="2" customWidth="1"/>
    <col min="14102" max="14104" width="18" style="2" customWidth="1"/>
    <col min="14105" max="14336" width="9" style="2"/>
    <col min="14337" max="14337" width="4.125" style="2" customWidth="1"/>
    <col min="14338" max="14338" width="19.25" style="2" customWidth="1"/>
    <col min="14339" max="14339" width="21.375" style="2" customWidth="1"/>
    <col min="14340" max="14340" width="6.25" style="2" customWidth="1"/>
    <col min="14341" max="14341" width="4.125" style="2" customWidth="1"/>
    <col min="14342" max="14342" width="6.25" style="2" customWidth="1"/>
    <col min="14343" max="14343" width="7.125" style="2" customWidth="1"/>
    <col min="14344" max="14344" width="0" style="2" hidden="1" customWidth="1"/>
    <col min="14345" max="14345" width="43.375" style="2" customWidth="1"/>
    <col min="14346" max="14346" width="3.375" style="2" customWidth="1"/>
    <col min="14347" max="14350" width="8.75" style="2" customWidth="1"/>
    <col min="14351" max="14351" width="13.625" style="2" customWidth="1"/>
    <col min="14352" max="14352" width="10.875" style="2" customWidth="1"/>
    <col min="14353" max="14353" width="5.125" style="2" customWidth="1"/>
    <col min="14354" max="14354" width="4.5" style="2" customWidth="1"/>
    <col min="14355" max="14355" width="24.375" style="2" customWidth="1"/>
    <col min="14356" max="14356" width="21.25" style="2" customWidth="1"/>
    <col min="14357" max="14357" width="10" style="2" customWidth="1"/>
    <col min="14358" max="14360" width="18" style="2" customWidth="1"/>
    <col min="14361" max="14592" width="9" style="2"/>
    <col min="14593" max="14593" width="4.125" style="2" customWidth="1"/>
    <col min="14594" max="14594" width="19.25" style="2" customWidth="1"/>
    <col min="14595" max="14595" width="21.375" style="2" customWidth="1"/>
    <col min="14596" max="14596" width="6.25" style="2" customWidth="1"/>
    <col min="14597" max="14597" width="4.125" style="2" customWidth="1"/>
    <col min="14598" max="14598" width="6.25" style="2" customWidth="1"/>
    <col min="14599" max="14599" width="7.125" style="2" customWidth="1"/>
    <col min="14600" max="14600" width="0" style="2" hidden="1" customWidth="1"/>
    <col min="14601" max="14601" width="43.375" style="2" customWidth="1"/>
    <col min="14602" max="14602" width="3.375" style="2" customWidth="1"/>
    <col min="14603" max="14606" width="8.75" style="2" customWidth="1"/>
    <col min="14607" max="14607" width="13.625" style="2" customWidth="1"/>
    <col min="14608" max="14608" width="10.875" style="2" customWidth="1"/>
    <col min="14609" max="14609" width="5.125" style="2" customWidth="1"/>
    <col min="14610" max="14610" width="4.5" style="2" customWidth="1"/>
    <col min="14611" max="14611" width="24.375" style="2" customWidth="1"/>
    <col min="14612" max="14612" width="21.25" style="2" customWidth="1"/>
    <col min="14613" max="14613" width="10" style="2" customWidth="1"/>
    <col min="14614" max="14616" width="18" style="2" customWidth="1"/>
    <col min="14617" max="14848" width="9" style="2"/>
    <col min="14849" max="14849" width="4.125" style="2" customWidth="1"/>
    <col min="14850" max="14850" width="19.25" style="2" customWidth="1"/>
    <col min="14851" max="14851" width="21.375" style="2" customWidth="1"/>
    <col min="14852" max="14852" width="6.25" style="2" customWidth="1"/>
    <col min="14853" max="14853" width="4.125" style="2" customWidth="1"/>
    <col min="14854" max="14854" width="6.25" style="2" customWidth="1"/>
    <col min="14855" max="14855" width="7.125" style="2" customWidth="1"/>
    <col min="14856" max="14856" width="0" style="2" hidden="1" customWidth="1"/>
    <col min="14857" max="14857" width="43.375" style="2" customWidth="1"/>
    <col min="14858" max="14858" width="3.375" style="2" customWidth="1"/>
    <col min="14859" max="14862" width="8.75" style="2" customWidth="1"/>
    <col min="14863" max="14863" width="13.625" style="2" customWidth="1"/>
    <col min="14864" max="14864" width="10.875" style="2" customWidth="1"/>
    <col min="14865" max="14865" width="5.125" style="2" customWidth="1"/>
    <col min="14866" max="14866" width="4.5" style="2" customWidth="1"/>
    <col min="14867" max="14867" width="24.375" style="2" customWidth="1"/>
    <col min="14868" max="14868" width="21.25" style="2" customWidth="1"/>
    <col min="14869" max="14869" width="10" style="2" customWidth="1"/>
    <col min="14870" max="14872" width="18" style="2" customWidth="1"/>
    <col min="14873" max="15104" width="9" style="2"/>
    <col min="15105" max="15105" width="4.125" style="2" customWidth="1"/>
    <col min="15106" max="15106" width="19.25" style="2" customWidth="1"/>
    <col min="15107" max="15107" width="21.375" style="2" customWidth="1"/>
    <col min="15108" max="15108" width="6.25" style="2" customWidth="1"/>
    <col min="15109" max="15109" width="4.125" style="2" customWidth="1"/>
    <col min="15110" max="15110" width="6.25" style="2" customWidth="1"/>
    <col min="15111" max="15111" width="7.125" style="2" customWidth="1"/>
    <col min="15112" max="15112" width="0" style="2" hidden="1" customWidth="1"/>
    <col min="15113" max="15113" width="43.375" style="2" customWidth="1"/>
    <col min="15114" max="15114" width="3.375" style="2" customWidth="1"/>
    <col min="15115" max="15118" width="8.75" style="2" customWidth="1"/>
    <col min="15119" max="15119" width="13.625" style="2" customWidth="1"/>
    <col min="15120" max="15120" width="10.875" style="2" customWidth="1"/>
    <col min="15121" max="15121" width="5.125" style="2" customWidth="1"/>
    <col min="15122" max="15122" width="4.5" style="2" customWidth="1"/>
    <col min="15123" max="15123" width="24.375" style="2" customWidth="1"/>
    <col min="15124" max="15124" width="21.25" style="2" customWidth="1"/>
    <col min="15125" max="15125" width="10" style="2" customWidth="1"/>
    <col min="15126" max="15128" width="18" style="2" customWidth="1"/>
    <col min="15129" max="15360" width="9" style="2"/>
    <col min="15361" max="15361" width="4.125" style="2" customWidth="1"/>
    <col min="15362" max="15362" width="19.25" style="2" customWidth="1"/>
    <col min="15363" max="15363" width="21.375" style="2" customWidth="1"/>
    <col min="15364" max="15364" width="6.25" style="2" customWidth="1"/>
    <col min="15365" max="15365" width="4.125" style="2" customWidth="1"/>
    <col min="15366" max="15366" width="6.25" style="2" customWidth="1"/>
    <col min="15367" max="15367" width="7.125" style="2" customWidth="1"/>
    <col min="15368" max="15368" width="0" style="2" hidden="1" customWidth="1"/>
    <col min="15369" max="15369" width="43.375" style="2" customWidth="1"/>
    <col min="15370" max="15370" width="3.375" style="2" customWidth="1"/>
    <col min="15371" max="15374" width="8.75" style="2" customWidth="1"/>
    <col min="15375" max="15375" width="13.625" style="2" customWidth="1"/>
    <col min="15376" max="15376" width="10.875" style="2" customWidth="1"/>
    <col min="15377" max="15377" width="5.125" style="2" customWidth="1"/>
    <col min="15378" max="15378" width="4.5" style="2" customWidth="1"/>
    <col min="15379" max="15379" width="24.375" style="2" customWidth="1"/>
    <col min="15380" max="15380" width="21.25" style="2" customWidth="1"/>
    <col min="15381" max="15381" width="10" style="2" customWidth="1"/>
    <col min="15382" max="15384" width="18" style="2" customWidth="1"/>
    <col min="15385" max="15616" width="9" style="2"/>
    <col min="15617" max="15617" width="4.125" style="2" customWidth="1"/>
    <col min="15618" max="15618" width="19.25" style="2" customWidth="1"/>
    <col min="15619" max="15619" width="21.375" style="2" customWidth="1"/>
    <col min="15620" max="15620" width="6.25" style="2" customWidth="1"/>
    <col min="15621" max="15621" width="4.125" style="2" customWidth="1"/>
    <col min="15622" max="15622" width="6.25" style="2" customWidth="1"/>
    <col min="15623" max="15623" width="7.125" style="2" customWidth="1"/>
    <col min="15624" max="15624" width="0" style="2" hidden="1" customWidth="1"/>
    <col min="15625" max="15625" width="43.375" style="2" customWidth="1"/>
    <col min="15626" max="15626" width="3.375" style="2" customWidth="1"/>
    <col min="15627" max="15630" width="8.75" style="2" customWidth="1"/>
    <col min="15631" max="15631" width="13.625" style="2" customWidth="1"/>
    <col min="15632" max="15632" width="10.875" style="2" customWidth="1"/>
    <col min="15633" max="15633" width="5.125" style="2" customWidth="1"/>
    <col min="15634" max="15634" width="4.5" style="2" customWidth="1"/>
    <col min="15635" max="15635" width="24.375" style="2" customWidth="1"/>
    <col min="15636" max="15636" width="21.25" style="2" customWidth="1"/>
    <col min="15637" max="15637" width="10" style="2" customWidth="1"/>
    <col min="15638" max="15640" width="18" style="2" customWidth="1"/>
    <col min="15641" max="15872" width="9" style="2"/>
    <col min="15873" max="15873" width="4.125" style="2" customWidth="1"/>
    <col min="15874" max="15874" width="19.25" style="2" customWidth="1"/>
    <col min="15875" max="15875" width="21.375" style="2" customWidth="1"/>
    <col min="15876" max="15876" width="6.25" style="2" customWidth="1"/>
    <col min="15877" max="15877" width="4.125" style="2" customWidth="1"/>
    <col min="15878" max="15878" width="6.25" style="2" customWidth="1"/>
    <col min="15879" max="15879" width="7.125" style="2" customWidth="1"/>
    <col min="15880" max="15880" width="0" style="2" hidden="1" customWidth="1"/>
    <col min="15881" max="15881" width="43.375" style="2" customWidth="1"/>
    <col min="15882" max="15882" width="3.375" style="2" customWidth="1"/>
    <col min="15883" max="15886" width="8.75" style="2" customWidth="1"/>
    <col min="15887" max="15887" width="13.625" style="2" customWidth="1"/>
    <col min="15888" max="15888" width="10.875" style="2" customWidth="1"/>
    <col min="15889" max="15889" width="5.125" style="2" customWidth="1"/>
    <col min="15890" max="15890" width="4.5" style="2" customWidth="1"/>
    <col min="15891" max="15891" width="24.375" style="2" customWidth="1"/>
    <col min="15892" max="15892" width="21.25" style="2" customWidth="1"/>
    <col min="15893" max="15893" width="10" style="2" customWidth="1"/>
    <col min="15894" max="15896" width="18" style="2" customWidth="1"/>
    <col min="15897" max="16128" width="9" style="2"/>
    <col min="16129" max="16129" width="4.125" style="2" customWidth="1"/>
    <col min="16130" max="16130" width="19.25" style="2" customWidth="1"/>
    <col min="16131" max="16131" width="21.375" style="2" customWidth="1"/>
    <col min="16132" max="16132" width="6.25" style="2" customWidth="1"/>
    <col min="16133" max="16133" width="4.125" style="2" customWidth="1"/>
    <col min="16134" max="16134" width="6.25" style="2" customWidth="1"/>
    <col min="16135" max="16135" width="7.125" style="2" customWidth="1"/>
    <col min="16136" max="16136" width="0" style="2" hidden="1" customWidth="1"/>
    <col min="16137" max="16137" width="43.375" style="2" customWidth="1"/>
    <col min="16138" max="16138" width="3.375" style="2" customWidth="1"/>
    <col min="16139" max="16142" width="8.75" style="2" customWidth="1"/>
    <col min="16143" max="16143" width="13.625" style="2" customWidth="1"/>
    <col min="16144" max="16144" width="10.875" style="2" customWidth="1"/>
    <col min="16145" max="16145" width="5.125" style="2" customWidth="1"/>
    <col min="16146" max="16146" width="4.5" style="2" customWidth="1"/>
    <col min="16147" max="16147" width="24.375" style="2" customWidth="1"/>
    <col min="16148" max="16148" width="21.25" style="2" customWidth="1"/>
    <col min="16149" max="16149" width="10" style="2" customWidth="1"/>
    <col min="16150" max="16152" width="18" style="2" customWidth="1"/>
    <col min="16153" max="16384" width="9" style="2"/>
  </cols>
  <sheetData>
    <row r="1" spans="1:24" ht="30.75" customHeight="1" x14ac:dyDescent="0.15">
      <c r="A1" s="186" t="s">
        <v>99</v>
      </c>
      <c r="B1" s="186"/>
      <c r="C1" s="187" t="s">
        <v>1</v>
      </c>
      <c r="D1" s="187"/>
      <c r="E1" s="187"/>
      <c r="F1" s="187"/>
      <c r="G1" s="187"/>
      <c r="H1" s="187"/>
      <c r="I1" s="187"/>
      <c r="J1" s="187"/>
      <c r="K1" s="187"/>
      <c r="L1" s="1"/>
      <c r="M1" s="1"/>
      <c r="N1" s="1"/>
      <c r="O1" s="2"/>
      <c r="P1" s="2"/>
      <c r="Q1" s="2"/>
    </row>
    <row r="2" spans="1:24" ht="18.75" customHeight="1" x14ac:dyDescent="0.15">
      <c r="A2" s="100"/>
      <c r="B2" s="100"/>
      <c r="C2" s="101"/>
      <c r="D2" s="3"/>
      <c r="E2" s="101"/>
      <c r="F2" s="4"/>
      <c r="G2" s="4"/>
      <c r="H2" s="4"/>
      <c r="I2" s="101"/>
      <c r="J2" s="101"/>
      <c r="K2" s="188" t="s">
        <v>2</v>
      </c>
      <c r="L2" s="188"/>
      <c r="M2" s="188"/>
      <c r="N2" s="1"/>
      <c r="O2" s="2"/>
      <c r="P2" s="2"/>
      <c r="Q2" s="2"/>
    </row>
    <row r="3" spans="1:24" ht="15.75" customHeight="1" x14ac:dyDescent="0.15">
      <c r="A3" s="100"/>
      <c r="B3" s="100"/>
      <c r="C3" s="101"/>
      <c r="D3" s="3"/>
      <c r="E3" s="101"/>
      <c r="F3" s="4"/>
      <c r="G3" s="5"/>
      <c r="H3" s="5"/>
      <c r="I3" s="101"/>
      <c r="J3" s="6"/>
      <c r="K3" s="7" t="s">
        <v>3</v>
      </c>
      <c r="L3" s="8" t="s">
        <v>4</v>
      </c>
      <c r="M3" s="8" t="s">
        <v>5</v>
      </c>
      <c r="N3" s="9"/>
      <c r="O3" s="2"/>
      <c r="P3" s="2"/>
      <c r="Q3" s="2"/>
    </row>
    <row r="4" spans="1:24" ht="30" customHeight="1" x14ac:dyDescent="0.15">
      <c r="A4" s="100"/>
      <c r="B4" s="100"/>
      <c r="C4" s="101"/>
      <c r="D4" s="3"/>
      <c r="E4" s="101"/>
      <c r="F4" s="4"/>
      <c r="G4" s="5"/>
      <c r="H4" s="5"/>
      <c r="I4" s="101"/>
      <c r="J4" s="10" t="s">
        <v>6</v>
      </c>
      <c r="K4" s="11"/>
      <c r="L4" s="12"/>
      <c r="M4" s="12"/>
      <c r="N4" s="13"/>
      <c r="O4" s="2"/>
      <c r="P4" s="2"/>
      <c r="Q4" s="2"/>
    </row>
    <row r="5" spans="1:24" ht="30" customHeight="1" thickBot="1" x14ac:dyDescent="0.2">
      <c r="A5" s="100"/>
      <c r="B5" s="100"/>
      <c r="C5" s="101"/>
      <c r="D5" s="3"/>
      <c r="E5" s="101"/>
      <c r="F5" s="4"/>
      <c r="G5" s="5"/>
      <c r="H5" s="5"/>
      <c r="I5" s="101"/>
      <c r="J5" s="10" t="s">
        <v>7</v>
      </c>
      <c r="K5" s="11"/>
      <c r="L5" s="12"/>
      <c r="M5" s="12"/>
      <c r="N5" s="13"/>
      <c r="O5" s="2"/>
      <c r="P5" s="2"/>
      <c r="Q5" s="2"/>
      <c r="R5" s="214" t="s">
        <v>8</v>
      </c>
      <c r="S5" s="215"/>
      <c r="T5" s="215"/>
      <c r="U5" s="215"/>
      <c r="V5" s="215"/>
    </row>
    <row r="6" spans="1:24" ht="30" customHeight="1" x14ac:dyDescent="0.15">
      <c r="A6" s="100"/>
      <c r="B6" s="100"/>
      <c r="C6" s="101"/>
      <c r="D6" s="3"/>
      <c r="E6" s="101"/>
      <c r="F6" s="4"/>
      <c r="G6" s="14"/>
      <c r="H6" s="14"/>
      <c r="I6" s="101"/>
      <c r="J6" s="10" t="s">
        <v>9</v>
      </c>
      <c r="K6" s="11"/>
      <c r="L6" s="12"/>
      <c r="M6" s="12"/>
      <c r="N6" s="13"/>
      <c r="O6" s="190" t="s">
        <v>10</v>
      </c>
      <c r="P6" s="191"/>
      <c r="Q6" s="106"/>
      <c r="R6" s="192" t="s">
        <v>11</v>
      </c>
      <c r="S6" s="216"/>
      <c r="T6" s="217"/>
      <c r="U6" s="15" t="s">
        <v>12</v>
      </c>
      <c r="V6" s="15" t="s">
        <v>13</v>
      </c>
      <c r="W6" s="15" t="s">
        <v>14</v>
      </c>
      <c r="X6" s="16" t="s">
        <v>15</v>
      </c>
    </row>
    <row r="7" spans="1:24" ht="24" customHeight="1" thickBot="1" x14ac:dyDescent="0.3">
      <c r="A7" s="198" t="s">
        <v>178</v>
      </c>
      <c r="B7" s="199"/>
      <c r="C7" s="199"/>
      <c r="D7" s="199"/>
      <c r="E7" s="199"/>
      <c r="F7" s="102"/>
      <c r="G7" s="102"/>
      <c r="H7" s="102"/>
      <c r="I7" s="2"/>
      <c r="J7" s="2"/>
      <c r="K7" s="107"/>
      <c r="L7" s="17"/>
      <c r="M7" s="1"/>
      <c r="N7" s="1"/>
      <c r="O7" s="200" t="s">
        <v>100</v>
      </c>
      <c r="P7" s="201"/>
      <c r="Q7" s="108"/>
      <c r="R7" s="218"/>
      <c r="S7" s="219"/>
      <c r="T7" s="220"/>
      <c r="U7" s="7" t="s">
        <v>17</v>
      </c>
      <c r="V7" s="7" t="s">
        <v>101</v>
      </c>
      <c r="W7" s="7" t="s">
        <v>19</v>
      </c>
      <c r="X7" s="18" t="s">
        <v>102</v>
      </c>
    </row>
    <row r="8" spans="1:24" ht="21.75" thickBot="1" x14ac:dyDescent="0.2">
      <c r="A8" s="74"/>
      <c r="B8" s="32" t="s">
        <v>21</v>
      </c>
      <c r="C8" s="32" t="s">
        <v>22</v>
      </c>
      <c r="D8" s="33" t="s">
        <v>23</v>
      </c>
      <c r="E8" s="32" t="s">
        <v>24</v>
      </c>
      <c r="F8" s="34" t="s">
        <v>25</v>
      </c>
      <c r="G8" s="34" t="s">
        <v>26</v>
      </c>
      <c r="H8" s="166" t="s">
        <v>27</v>
      </c>
      <c r="I8" s="179" t="s">
        <v>28</v>
      </c>
      <c r="J8" s="180"/>
      <c r="K8" s="181" t="s">
        <v>29</v>
      </c>
      <c r="L8" s="182"/>
      <c r="M8" s="35" t="s">
        <v>30</v>
      </c>
      <c r="N8" s="36" t="s">
        <v>31</v>
      </c>
      <c r="O8" s="37" t="s">
        <v>32</v>
      </c>
      <c r="P8" s="38" t="s">
        <v>33</v>
      </c>
      <c r="Q8" s="19"/>
      <c r="R8" s="89"/>
      <c r="S8" s="64" t="s">
        <v>21</v>
      </c>
      <c r="T8" s="65" t="s">
        <v>34</v>
      </c>
      <c r="U8" s="66" t="s">
        <v>33</v>
      </c>
      <c r="V8" s="66" t="s">
        <v>35</v>
      </c>
      <c r="W8" s="66" t="s">
        <v>35</v>
      </c>
      <c r="X8" s="67" t="s">
        <v>35</v>
      </c>
    </row>
    <row r="9" spans="1:24" ht="18.75" customHeight="1" x14ac:dyDescent="0.15">
      <c r="A9" s="169" t="s">
        <v>75</v>
      </c>
      <c r="B9" s="39" t="s">
        <v>179</v>
      </c>
      <c r="C9" s="39" t="s">
        <v>180</v>
      </c>
      <c r="D9" s="40">
        <v>40</v>
      </c>
      <c r="E9" s="41" t="s">
        <v>47</v>
      </c>
      <c r="F9" s="41">
        <f>ROUNDUP(D9*0.75,2)</f>
        <v>30</v>
      </c>
      <c r="G9" s="42">
        <f>ROUNDUP((K4*D9)+(K5*D9*0.75)+(K6*(D9*2)),0)</f>
        <v>0</v>
      </c>
      <c r="H9" s="42">
        <f>G9</f>
        <v>0</v>
      </c>
      <c r="I9" s="183" t="s">
        <v>219</v>
      </c>
      <c r="J9" s="184"/>
      <c r="K9" s="43" t="s">
        <v>70</v>
      </c>
      <c r="L9" s="44">
        <f>ROUNDUP((K4*M9)+(K5*M9*0.75)+(K6*(M9*2)),2)</f>
        <v>0</v>
      </c>
      <c r="M9" s="40">
        <v>100</v>
      </c>
      <c r="N9" s="45">
        <f>ROUNDUP(M9*0.75,2)</f>
        <v>75</v>
      </c>
      <c r="O9" s="46" t="s">
        <v>126</v>
      </c>
      <c r="P9" s="83"/>
      <c r="R9" s="172" t="s">
        <v>75</v>
      </c>
      <c r="S9" s="97" t="s">
        <v>267</v>
      </c>
      <c r="T9" s="68" t="s">
        <v>180</v>
      </c>
      <c r="U9" s="68"/>
      <c r="V9" s="69">
        <v>20</v>
      </c>
      <c r="W9" s="69">
        <v>10</v>
      </c>
      <c r="X9" s="93">
        <v>10</v>
      </c>
    </row>
    <row r="10" spans="1:24" ht="18.75" customHeight="1" x14ac:dyDescent="0.15">
      <c r="A10" s="170"/>
      <c r="B10" s="47"/>
      <c r="C10" s="47" t="s">
        <v>39</v>
      </c>
      <c r="D10" s="55">
        <v>0.5</v>
      </c>
      <c r="E10" s="49" t="s">
        <v>51</v>
      </c>
      <c r="F10" s="49">
        <f>ROUNDUP(D10*0.75,2)</f>
        <v>0.38</v>
      </c>
      <c r="G10" s="50">
        <f>ROUNDUP((K4*D10)+(K5*D10*0.75)+(K6*(D10*2)),0)</f>
        <v>0</v>
      </c>
      <c r="H10" s="50">
        <f>G10</f>
        <v>0</v>
      </c>
      <c r="I10" s="177"/>
      <c r="J10" s="177"/>
      <c r="K10" s="51" t="s">
        <v>71</v>
      </c>
      <c r="L10" s="52">
        <f>ROUNDUP((K4*M10)+(K5*M10*0.75)+(K6*(M10*2)),2)</f>
        <v>0</v>
      </c>
      <c r="M10" s="48">
        <v>4</v>
      </c>
      <c r="N10" s="53">
        <f>ROUNDUP(M10*0.75,2)</f>
        <v>3</v>
      </c>
      <c r="O10" s="54" t="s">
        <v>50</v>
      </c>
      <c r="P10" s="84" t="s">
        <v>60</v>
      </c>
      <c r="R10" s="170"/>
      <c r="S10" s="87"/>
      <c r="T10" s="70" t="s">
        <v>39</v>
      </c>
      <c r="U10" s="70"/>
      <c r="V10" s="109" t="s">
        <v>264</v>
      </c>
      <c r="W10" s="71" t="s">
        <v>40</v>
      </c>
      <c r="X10" s="94"/>
    </row>
    <row r="11" spans="1:24" ht="18.75" customHeight="1" x14ac:dyDescent="0.15">
      <c r="A11" s="170"/>
      <c r="B11" s="47"/>
      <c r="C11" s="47" t="s">
        <v>38</v>
      </c>
      <c r="D11" s="48">
        <v>10</v>
      </c>
      <c r="E11" s="49" t="s">
        <v>47</v>
      </c>
      <c r="F11" s="49">
        <f>ROUNDUP(D11*0.75,2)</f>
        <v>7.5</v>
      </c>
      <c r="G11" s="50">
        <f>ROUNDUP((K4*D11)+(K5*D11*0.75)+(K6*(D11*2)),0)</f>
        <v>0</v>
      </c>
      <c r="H11" s="50">
        <f>G11+(G11*2/100)</f>
        <v>0</v>
      </c>
      <c r="I11" s="177"/>
      <c r="J11" s="177"/>
      <c r="K11" s="51" t="s">
        <v>86</v>
      </c>
      <c r="L11" s="52">
        <f>ROUNDUP((K4*M11)+(K5*M11*0.75)+(K6*(M11*2)),2)</f>
        <v>0</v>
      </c>
      <c r="M11" s="48">
        <v>1</v>
      </c>
      <c r="N11" s="53">
        <f>ROUNDUP(M11*0.75,2)</f>
        <v>0.75</v>
      </c>
      <c r="O11" s="54"/>
      <c r="P11" s="84"/>
      <c r="R11" s="170"/>
      <c r="S11" s="87"/>
      <c r="T11" s="70"/>
      <c r="U11" s="124" t="s">
        <v>231</v>
      </c>
      <c r="V11" s="125" t="s">
        <v>58</v>
      </c>
      <c r="W11" s="125" t="s">
        <v>58</v>
      </c>
      <c r="X11" s="94"/>
    </row>
    <row r="12" spans="1:24" ht="18.75" customHeight="1" x14ac:dyDescent="0.15">
      <c r="A12" s="170"/>
      <c r="B12" s="47"/>
      <c r="C12" s="47" t="s">
        <v>59</v>
      </c>
      <c r="D12" s="48">
        <v>20</v>
      </c>
      <c r="E12" s="49" t="s">
        <v>47</v>
      </c>
      <c r="F12" s="49">
        <f>ROUNDUP(D12*0.75,2)</f>
        <v>15</v>
      </c>
      <c r="G12" s="50">
        <f>ROUNDUP((K4*D12)+(K5*D12*0.75)+(K6*(D12*2)),0)</f>
        <v>0</v>
      </c>
      <c r="H12" s="50">
        <f>G12+(G12*3/100)</f>
        <v>0</v>
      </c>
      <c r="I12" s="177"/>
      <c r="J12" s="177"/>
      <c r="K12" s="51" t="s">
        <v>52</v>
      </c>
      <c r="L12" s="52">
        <f>ROUNDUP((K4*M12)+(K5*M12*0.75)+(K6*(M12*2)),2)</f>
        <v>0</v>
      </c>
      <c r="M12" s="48">
        <v>1.5</v>
      </c>
      <c r="N12" s="53">
        <f>ROUNDUP(M12*0.75,2)</f>
        <v>1.1300000000000001</v>
      </c>
      <c r="O12" s="54"/>
      <c r="P12" s="84"/>
      <c r="R12" s="170"/>
      <c r="S12" s="87"/>
      <c r="T12" s="70"/>
      <c r="U12" s="124" t="s">
        <v>232</v>
      </c>
      <c r="V12" s="125" t="s">
        <v>42</v>
      </c>
      <c r="W12" s="125" t="s">
        <v>42</v>
      </c>
      <c r="X12" s="94"/>
    </row>
    <row r="13" spans="1:24" ht="18.75" customHeight="1" x14ac:dyDescent="0.15">
      <c r="A13" s="170"/>
      <c r="B13" s="47"/>
      <c r="C13" s="47" t="s">
        <v>181</v>
      </c>
      <c r="D13" s="48">
        <v>5</v>
      </c>
      <c r="E13" s="49" t="s">
        <v>47</v>
      </c>
      <c r="F13" s="49">
        <f>ROUNDUP(D13*0.75,2)</f>
        <v>3.75</v>
      </c>
      <c r="G13" s="50">
        <f>ROUNDUP((K4*D13)+(K5*D13*0.75)+(K6*(D13*2)),0)</f>
        <v>0</v>
      </c>
      <c r="H13" s="50">
        <f>G13</f>
        <v>0</v>
      </c>
      <c r="I13" s="177"/>
      <c r="J13" s="177"/>
      <c r="K13" s="51" t="s">
        <v>109</v>
      </c>
      <c r="L13" s="52">
        <f>ROUNDUP((K4*M13)+(K5*M13*0.75)+(K6*(M13*2)),2)</f>
        <v>0</v>
      </c>
      <c r="M13" s="48">
        <v>3</v>
      </c>
      <c r="N13" s="53">
        <f>ROUNDUP(M13*0.75,2)</f>
        <v>2.25</v>
      </c>
      <c r="O13" s="54" t="s">
        <v>60</v>
      </c>
      <c r="P13" s="84"/>
      <c r="R13" s="170"/>
      <c r="S13" s="87"/>
      <c r="T13" s="70"/>
      <c r="U13" s="124" t="s">
        <v>233</v>
      </c>
      <c r="V13" s="125" t="s">
        <v>42</v>
      </c>
      <c r="W13" s="125" t="s">
        <v>42</v>
      </c>
      <c r="X13" s="94"/>
    </row>
    <row r="14" spans="1:24" ht="18.75" customHeight="1" x14ac:dyDescent="0.15">
      <c r="A14" s="170"/>
      <c r="B14" s="47"/>
      <c r="C14" s="47"/>
      <c r="D14" s="48"/>
      <c r="E14" s="49"/>
      <c r="F14" s="49"/>
      <c r="G14" s="50"/>
      <c r="H14" s="50"/>
      <c r="I14" s="177"/>
      <c r="J14" s="177"/>
      <c r="K14" s="51"/>
      <c r="L14" s="52"/>
      <c r="M14" s="48"/>
      <c r="N14" s="53"/>
      <c r="O14" s="54"/>
      <c r="P14" s="84"/>
      <c r="R14" s="170"/>
      <c r="S14" s="87"/>
      <c r="T14" s="70"/>
      <c r="U14" s="70"/>
      <c r="V14" s="71"/>
      <c r="W14" s="71"/>
      <c r="X14" s="94"/>
    </row>
    <row r="15" spans="1:24" ht="18.75" customHeight="1" x14ac:dyDescent="0.15">
      <c r="A15" s="170"/>
      <c r="B15" s="47"/>
      <c r="C15" s="47"/>
      <c r="D15" s="48"/>
      <c r="E15" s="49"/>
      <c r="F15" s="49"/>
      <c r="G15" s="50"/>
      <c r="H15" s="50"/>
      <c r="I15" s="177"/>
      <c r="J15" s="177"/>
      <c r="K15" s="51"/>
      <c r="L15" s="52"/>
      <c r="M15" s="48"/>
      <c r="N15" s="53"/>
      <c r="O15" s="54"/>
      <c r="P15" s="84"/>
      <c r="R15" s="170"/>
      <c r="S15" s="87"/>
      <c r="T15" s="70"/>
      <c r="U15" s="70"/>
      <c r="V15" s="71"/>
      <c r="W15" s="71"/>
      <c r="X15" s="94"/>
    </row>
    <row r="16" spans="1:24" ht="18.75" customHeight="1" x14ac:dyDescent="0.15">
      <c r="A16" s="170"/>
      <c r="B16" s="47"/>
      <c r="C16" s="47"/>
      <c r="D16" s="48"/>
      <c r="E16" s="49"/>
      <c r="F16" s="49"/>
      <c r="G16" s="50"/>
      <c r="H16" s="50"/>
      <c r="I16" s="177"/>
      <c r="J16" s="177"/>
      <c r="K16" s="51"/>
      <c r="L16" s="52"/>
      <c r="M16" s="48"/>
      <c r="N16" s="53"/>
      <c r="O16" s="54"/>
      <c r="P16" s="84"/>
      <c r="R16" s="170"/>
      <c r="S16" s="103" t="s">
        <v>269</v>
      </c>
      <c r="T16" s="103" t="s">
        <v>87</v>
      </c>
      <c r="U16" s="103"/>
      <c r="V16" s="104">
        <v>5</v>
      </c>
      <c r="W16" s="104">
        <v>3</v>
      </c>
      <c r="X16" s="105"/>
    </row>
    <row r="17" spans="1:24" ht="18.75" customHeight="1" x14ac:dyDescent="0.15">
      <c r="A17" s="170"/>
      <c r="B17" s="56"/>
      <c r="C17" s="56"/>
      <c r="D17" s="57"/>
      <c r="E17" s="58"/>
      <c r="F17" s="58"/>
      <c r="G17" s="59"/>
      <c r="H17" s="59"/>
      <c r="I17" s="185"/>
      <c r="J17" s="185"/>
      <c r="K17" s="60"/>
      <c r="L17" s="61"/>
      <c r="M17" s="57"/>
      <c r="N17" s="62"/>
      <c r="O17" s="63"/>
      <c r="P17" s="85"/>
      <c r="R17" s="170"/>
      <c r="S17" s="70"/>
      <c r="T17" s="70" t="s">
        <v>169</v>
      </c>
      <c r="U17" s="70"/>
      <c r="V17" s="71">
        <v>10</v>
      </c>
      <c r="W17" s="71"/>
      <c r="X17" s="94"/>
    </row>
    <row r="18" spans="1:24" ht="18.75" customHeight="1" x14ac:dyDescent="0.15">
      <c r="A18" s="170"/>
      <c r="B18" s="47" t="s">
        <v>182</v>
      </c>
      <c r="C18" s="47" t="s">
        <v>87</v>
      </c>
      <c r="D18" s="48">
        <v>10</v>
      </c>
      <c r="E18" s="49" t="s">
        <v>47</v>
      </c>
      <c r="F18" s="49">
        <f>ROUNDUP(D18*0.75,2)</f>
        <v>7.5</v>
      </c>
      <c r="G18" s="50">
        <f>ROUNDUP((K4*D18)+(K5*D18*0.75)+(K6*(D18*2)),0)</f>
        <v>0</v>
      </c>
      <c r="H18" s="50">
        <f>G18</f>
        <v>0</v>
      </c>
      <c r="I18" s="175" t="s">
        <v>183</v>
      </c>
      <c r="J18" s="176"/>
      <c r="K18" s="51" t="s">
        <v>43</v>
      </c>
      <c r="L18" s="52">
        <f>ROUNDUP((K4*M18)+(K5*M18*0.75)+(K6*(M18*2)),2)</f>
        <v>0</v>
      </c>
      <c r="M18" s="48">
        <v>1</v>
      </c>
      <c r="N18" s="53">
        <f>ROUNDUP(M18*0.75,2)</f>
        <v>0.75</v>
      </c>
      <c r="O18" s="54"/>
      <c r="P18" s="84"/>
      <c r="R18" s="170"/>
      <c r="S18" s="70"/>
      <c r="T18" s="70" t="s">
        <v>66</v>
      </c>
      <c r="U18" s="70"/>
      <c r="V18" s="71">
        <v>10</v>
      </c>
      <c r="W18" s="71">
        <v>10</v>
      </c>
      <c r="X18" s="94">
        <v>10</v>
      </c>
    </row>
    <row r="19" spans="1:24" ht="18.75" customHeight="1" x14ac:dyDescent="0.15">
      <c r="A19" s="170"/>
      <c r="B19" s="47"/>
      <c r="C19" s="47" t="s">
        <v>169</v>
      </c>
      <c r="D19" s="48">
        <v>20</v>
      </c>
      <c r="E19" s="49" t="s">
        <v>47</v>
      </c>
      <c r="F19" s="49">
        <f>ROUNDUP(D19*0.75,2)</f>
        <v>15</v>
      </c>
      <c r="G19" s="50">
        <f>ROUNDUP((K4*D19)+(K5*D19*0.75)+(K6*(D19*2)),0)</f>
        <v>0</v>
      </c>
      <c r="H19" s="50">
        <f>G19+(G19*3/100)</f>
        <v>0</v>
      </c>
      <c r="I19" s="177"/>
      <c r="J19" s="177"/>
      <c r="K19" s="51" t="s">
        <v>53</v>
      </c>
      <c r="L19" s="52">
        <f>ROUNDUP((K4*M19)+(K5*M19*0.75)+(K6*(M19*2)),2)</f>
        <v>0</v>
      </c>
      <c r="M19" s="48">
        <v>0.1</v>
      </c>
      <c r="N19" s="53">
        <f>ROUNDUP(M19*0.75,2)</f>
        <v>0.08</v>
      </c>
      <c r="O19" s="54"/>
      <c r="P19" s="84"/>
      <c r="R19" s="170"/>
      <c r="S19" s="70"/>
      <c r="T19" s="70" t="s">
        <v>59</v>
      </c>
      <c r="U19" s="70"/>
      <c r="V19" s="71">
        <v>20</v>
      </c>
      <c r="W19" s="71">
        <v>20</v>
      </c>
      <c r="X19" s="94">
        <v>20</v>
      </c>
    </row>
    <row r="20" spans="1:24" ht="18.75" customHeight="1" x14ac:dyDescent="0.15">
      <c r="A20" s="170"/>
      <c r="B20" s="47"/>
      <c r="C20" s="47" t="s">
        <v>66</v>
      </c>
      <c r="D20" s="48">
        <v>10</v>
      </c>
      <c r="E20" s="49" t="s">
        <v>47</v>
      </c>
      <c r="F20" s="49">
        <f>ROUNDUP(D20*0.75,2)</f>
        <v>7.5</v>
      </c>
      <c r="G20" s="50">
        <f>ROUNDUP((K4*D20)+(K5*D20*0.75)+(K6*(D20*2)),0)</f>
        <v>0</v>
      </c>
      <c r="H20" s="50">
        <f>G20+(G20*3/100)</f>
        <v>0</v>
      </c>
      <c r="I20" s="177"/>
      <c r="J20" s="177"/>
      <c r="K20" s="51" t="s">
        <v>91</v>
      </c>
      <c r="L20" s="52">
        <f>ROUNDUP((K4*M20)+(K5*M20*0.75)+(K6*(M20*2)),2)</f>
        <v>0</v>
      </c>
      <c r="M20" s="48">
        <v>0.01</v>
      </c>
      <c r="N20" s="53">
        <f>ROUNDUP(M20*0.75,2)</f>
        <v>0.01</v>
      </c>
      <c r="O20" s="54"/>
      <c r="P20" s="84"/>
      <c r="R20" s="170"/>
      <c r="S20" s="87"/>
      <c r="T20" s="70"/>
      <c r="U20" s="70" t="s">
        <v>270</v>
      </c>
      <c r="V20" s="71" t="s">
        <v>271</v>
      </c>
      <c r="W20" s="71" t="s">
        <v>271</v>
      </c>
      <c r="X20" s="94"/>
    </row>
    <row r="21" spans="1:24" ht="18.75" customHeight="1" x14ac:dyDescent="0.15">
      <c r="A21" s="170"/>
      <c r="B21" s="47"/>
      <c r="C21" s="47"/>
      <c r="D21" s="48"/>
      <c r="E21" s="49"/>
      <c r="F21" s="49"/>
      <c r="G21" s="50"/>
      <c r="H21" s="50"/>
      <c r="I21" s="177"/>
      <c r="J21" s="177"/>
      <c r="K21" s="51" t="s">
        <v>71</v>
      </c>
      <c r="L21" s="52">
        <f>ROUNDUP((K4*M21)+(K5*M21*0.75)+(K6*(M21*2)),2)</f>
        <v>0</v>
      </c>
      <c r="M21" s="48">
        <v>0.4</v>
      </c>
      <c r="N21" s="53">
        <f>ROUNDUP(M21*0.75,2)</f>
        <v>0.3</v>
      </c>
      <c r="O21" s="54"/>
      <c r="P21" s="84" t="s">
        <v>60</v>
      </c>
      <c r="R21" s="170"/>
      <c r="S21" s="87"/>
      <c r="T21" s="70"/>
      <c r="U21" s="70" t="s">
        <v>272</v>
      </c>
      <c r="V21" s="71" t="s">
        <v>273</v>
      </c>
      <c r="W21" s="71" t="s">
        <v>273</v>
      </c>
      <c r="X21" s="94"/>
    </row>
    <row r="22" spans="1:24" ht="18.75" customHeight="1" x14ac:dyDescent="0.15">
      <c r="A22" s="170"/>
      <c r="B22" s="47"/>
      <c r="C22" s="47"/>
      <c r="D22" s="48"/>
      <c r="E22" s="49"/>
      <c r="F22" s="49"/>
      <c r="G22" s="50"/>
      <c r="H22" s="50"/>
      <c r="I22" s="177"/>
      <c r="J22" s="177"/>
      <c r="K22" s="51"/>
      <c r="L22" s="52"/>
      <c r="M22" s="48"/>
      <c r="N22" s="53"/>
      <c r="O22" s="54"/>
      <c r="P22" s="84"/>
      <c r="R22" s="170"/>
      <c r="S22" s="87"/>
      <c r="T22" s="70"/>
      <c r="U22" s="70"/>
      <c r="V22" s="71"/>
      <c r="W22" s="71"/>
      <c r="X22" s="94"/>
    </row>
    <row r="23" spans="1:24" ht="18.75" customHeight="1" x14ac:dyDescent="0.15">
      <c r="A23" s="170"/>
      <c r="B23" s="56"/>
      <c r="C23" s="56"/>
      <c r="D23" s="57"/>
      <c r="E23" s="58"/>
      <c r="F23" s="58"/>
      <c r="G23" s="59"/>
      <c r="H23" s="59"/>
      <c r="I23" s="185"/>
      <c r="J23" s="185"/>
      <c r="K23" s="60"/>
      <c r="L23" s="61"/>
      <c r="M23" s="57"/>
      <c r="N23" s="62"/>
      <c r="O23" s="63"/>
      <c r="P23" s="85"/>
      <c r="R23" s="170"/>
      <c r="S23" s="103" t="s">
        <v>268</v>
      </c>
      <c r="T23" s="103" t="s">
        <v>38</v>
      </c>
      <c r="U23" s="103"/>
      <c r="V23" s="104">
        <v>10</v>
      </c>
      <c r="W23" s="104">
        <v>10</v>
      </c>
      <c r="X23" s="105"/>
    </row>
    <row r="24" spans="1:24" ht="18.75" customHeight="1" x14ac:dyDescent="0.15">
      <c r="A24" s="170"/>
      <c r="B24" s="47" t="s">
        <v>111</v>
      </c>
      <c r="C24" s="47" t="s">
        <v>112</v>
      </c>
      <c r="D24" s="55">
        <v>0.25</v>
      </c>
      <c r="E24" s="49" t="s">
        <v>79</v>
      </c>
      <c r="F24" s="49">
        <f>ROUNDUP(D24*0.75,2)</f>
        <v>0.19</v>
      </c>
      <c r="G24" s="50">
        <f>ROUNDUP((K4*D24)+(K5*D24*0.75)+(K6*(D24*2)),0)</f>
        <v>0</v>
      </c>
      <c r="H24" s="50">
        <f>G24</f>
        <v>0</v>
      </c>
      <c r="I24" s="175" t="s">
        <v>73</v>
      </c>
      <c r="J24" s="176"/>
      <c r="K24" s="51"/>
      <c r="L24" s="52"/>
      <c r="M24" s="48"/>
      <c r="N24" s="53"/>
      <c r="O24" s="54"/>
      <c r="P24" s="84"/>
      <c r="R24" s="170"/>
      <c r="S24" s="72"/>
      <c r="T24" s="72"/>
      <c r="U24" s="72"/>
      <c r="V24" s="73"/>
      <c r="W24" s="73"/>
      <c r="X24" s="95"/>
    </row>
    <row r="25" spans="1:24" ht="18.75" customHeight="1" thickBot="1" x14ac:dyDescent="0.2">
      <c r="A25" s="171"/>
      <c r="B25" s="75"/>
      <c r="C25" s="75"/>
      <c r="D25" s="76"/>
      <c r="E25" s="77"/>
      <c r="F25" s="77"/>
      <c r="G25" s="78"/>
      <c r="H25" s="78"/>
      <c r="I25" s="178"/>
      <c r="J25" s="178"/>
      <c r="K25" s="79"/>
      <c r="L25" s="80"/>
      <c r="M25" s="76"/>
      <c r="N25" s="81"/>
      <c r="O25" s="82"/>
      <c r="P25" s="86"/>
      <c r="R25" s="171"/>
      <c r="S25" s="90" t="s">
        <v>111</v>
      </c>
      <c r="T25" s="91" t="s">
        <v>112</v>
      </c>
      <c r="U25" s="91"/>
      <c r="V25" s="92">
        <v>0</v>
      </c>
      <c r="W25" s="92">
        <v>0</v>
      </c>
      <c r="X25" s="96">
        <v>0</v>
      </c>
    </row>
    <row r="26" spans="1:24" ht="18.75" customHeight="1" x14ac:dyDescent="0.15">
      <c r="S26" s="30"/>
      <c r="T26" s="30"/>
      <c r="U26" s="30"/>
      <c r="V26" s="31"/>
      <c r="W26" s="31"/>
      <c r="X26" s="31"/>
    </row>
    <row r="27" spans="1:24" ht="18.75" customHeight="1" x14ac:dyDescent="0.15">
      <c r="S27" s="30"/>
      <c r="T27" s="30"/>
      <c r="U27" s="30"/>
      <c r="V27" s="31"/>
      <c r="W27" s="31"/>
      <c r="X27" s="31"/>
    </row>
    <row r="28" spans="1:24" ht="18.75" customHeight="1" x14ac:dyDescent="0.15">
      <c r="S28" s="30"/>
      <c r="T28" s="30"/>
      <c r="U28" s="30"/>
      <c r="V28" s="31"/>
      <c r="W28" s="31"/>
      <c r="X28" s="31"/>
    </row>
    <row r="29" spans="1:24" ht="18.75" customHeight="1" x14ac:dyDescent="0.15">
      <c r="S29" s="30"/>
      <c r="T29" s="30"/>
      <c r="U29" s="30"/>
      <c r="V29" s="31"/>
      <c r="W29" s="31"/>
      <c r="X29" s="31"/>
    </row>
    <row r="30" spans="1:24" ht="18.75" customHeight="1" x14ac:dyDescent="0.15">
      <c r="S30" s="30"/>
      <c r="T30" s="30"/>
      <c r="U30" s="30"/>
      <c r="V30" s="31"/>
      <c r="W30" s="31"/>
      <c r="X30" s="31"/>
    </row>
    <row r="31" spans="1:24" ht="18.75" customHeight="1" x14ac:dyDescent="0.15">
      <c r="S31" s="30"/>
      <c r="T31" s="30"/>
      <c r="U31" s="30"/>
      <c r="V31" s="31"/>
      <c r="W31" s="31"/>
      <c r="X31" s="31"/>
    </row>
    <row r="32" spans="1:24" ht="18.75" customHeight="1" x14ac:dyDescent="0.15">
      <c r="S32" s="30"/>
      <c r="T32" s="30"/>
      <c r="U32" s="30"/>
      <c r="V32" s="31"/>
      <c r="W32" s="31"/>
      <c r="X32" s="31"/>
    </row>
    <row r="33" spans="19:24" ht="18.75" customHeight="1" x14ac:dyDescent="0.15">
      <c r="S33" s="30"/>
      <c r="T33" s="30"/>
      <c r="U33" s="30"/>
      <c r="V33" s="31"/>
      <c r="W33" s="31"/>
      <c r="X33" s="31"/>
    </row>
    <row r="34" spans="19:24" ht="18.75" customHeight="1" x14ac:dyDescent="0.15">
      <c r="S34" s="30"/>
      <c r="T34" s="30"/>
      <c r="U34" s="30"/>
      <c r="V34" s="31"/>
      <c r="W34" s="31"/>
      <c r="X34" s="31"/>
    </row>
    <row r="35" spans="19:24" ht="18.75" customHeight="1" x14ac:dyDescent="0.15">
      <c r="S35" s="30"/>
      <c r="T35" s="30"/>
      <c r="U35" s="30"/>
      <c r="V35" s="31"/>
      <c r="W35" s="31"/>
      <c r="X35" s="31"/>
    </row>
    <row r="36" spans="19:24" ht="18.75" customHeight="1" x14ac:dyDescent="0.15">
      <c r="S36" s="30"/>
      <c r="T36" s="30"/>
      <c r="U36" s="30"/>
      <c r="V36" s="31"/>
      <c r="W36" s="31"/>
      <c r="X36" s="31"/>
    </row>
    <row r="37" spans="19:24" ht="18.75" customHeight="1" x14ac:dyDescent="0.15">
      <c r="S37" s="30"/>
      <c r="T37" s="30"/>
      <c r="U37" s="30"/>
      <c r="V37" s="31"/>
      <c r="W37" s="31"/>
      <c r="X37" s="31"/>
    </row>
    <row r="38" spans="19:24" ht="18.75" customHeight="1" x14ac:dyDescent="0.15">
      <c r="S38" s="30"/>
      <c r="T38" s="30"/>
      <c r="U38" s="30"/>
      <c r="V38" s="31"/>
      <c r="W38" s="31"/>
      <c r="X38" s="31"/>
    </row>
    <row r="39" spans="19:24" ht="18.75" customHeight="1" x14ac:dyDescent="0.15">
      <c r="S39" s="30"/>
      <c r="T39" s="30"/>
      <c r="U39" s="30"/>
      <c r="V39" s="31"/>
      <c r="W39" s="31"/>
      <c r="X39" s="31"/>
    </row>
    <row r="40" spans="19:24" ht="18.75" customHeight="1" x14ac:dyDescent="0.15">
      <c r="S40" s="30"/>
      <c r="T40" s="30"/>
      <c r="U40" s="30"/>
      <c r="V40" s="31"/>
      <c r="W40" s="31"/>
      <c r="X40" s="31"/>
    </row>
    <row r="41" spans="19:24" ht="18.75" customHeight="1" x14ac:dyDescent="0.15">
      <c r="S41" s="30"/>
      <c r="T41" s="30"/>
      <c r="U41" s="30"/>
      <c r="V41" s="31"/>
      <c r="W41" s="31"/>
      <c r="X41" s="31"/>
    </row>
    <row r="42" spans="19:24" ht="18.75" customHeight="1" x14ac:dyDescent="0.15">
      <c r="S42" s="30"/>
      <c r="T42" s="30"/>
      <c r="U42" s="30"/>
      <c r="V42" s="31"/>
      <c r="W42" s="31"/>
      <c r="X42" s="31"/>
    </row>
    <row r="43" spans="19:24" ht="18.75" customHeight="1" x14ac:dyDescent="0.15">
      <c r="S43" s="30"/>
      <c r="T43" s="30"/>
      <c r="U43" s="30"/>
      <c r="V43" s="31"/>
      <c r="W43" s="31"/>
      <c r="X43" s="31"/>
    </row>
    <row r="44" spans="19:24" ht="18.75" customHeight="1" x14ac:dyDescent="0.15">
      <c r="S44" s="30"/>
      <c r="T44" s="30"/>
      <c r="U44" s="30"/>
      <c r="V44" s="31"/>
      <c r="W44" s="31"/>
      <c r="X44" s="31"/>
    </row>
    <row r="45" spans="19:24" ht="18.75" customHeight="1" x14ac:dyDescent="0.15">
      <c r="S45" s="30"/>
      <c r="T45" s="30"/>
      <c r="U45" s="30"/>
      <c r="V45" s="31"/>
      <c r="W45" s="31"/>
      <c r="X45" s="31"/>
    </row>
    <row r="46" spans="19:24" ht="18.75" customHeight="1" x14ac:dyDescent="0.15">
      <c r="S46" s="30"/>
      <c r="T46" s="30"/>
      <c r="U46" s="30"/>
      <c r="V46" s="31"/>
      <c r="W46" s="31"/>
      <c r="X46" s="31"/>
    </row>
    <row r="47" spans="19:24" ht="18.75" customHeight="1" x14ac:dyDescent="0.15">
      <c r="S47" s="30"/>
      <c r="T47" s="30"/>
      <c r="U47" s="30"/>
      <c r="V47" s="31"/>
      <c r="W47" s="31"/>
      <c r="X47" s="31"/>
    </row>
    <row r="48" spans="19:24" ht="18.75" customHeight="1" x14ac:dyDescent="0.15">
      <c r="S48" s="30"/>
      <c r="T48" s="30"/>
      <c r="U48" s="30"/>
      <c r="V48" s="31"/>
      <c r="W48" s="31"/>
      <c r="X48" s="31"/>
    </row>
    <row r="49" spans="19:24" ht="18.75" customHeight="1" x14ac:dyDescent="0.15">
      <c r="S49" s="30"/>
      <c r="T49" s="30"/>
      <c r="U49" s="30"/>
      <c r="V49" s="31"/>
      <c r="W49" s="31"/>
      <c r="X49" s="31"/>
    </row>
    <row r="50" spans="19:24" ht="18.75" customHeight="1" x14ac:dyDescent="0.15">
      <c r="S50" s="30"/>
      <c r="T50" s="30"/>
      <c r="U50" s="30"/>
      <c r="V50" s="31"/>
      <c r="W50" s="31"/>
      <c r="X50" s="31"/>
    </row>
    <row r="51" spans="19:24" ht="18.75" customHeight="1" x14ac:dyDescent="0.15">
      <c r="S51" s="30"/>
      <c r="T51" s="30"/>
      <c r="U51" s="30"/>
      <c r="V51" s="31"/>
      <c r="W51" s="31"/>
      <c r="X51" s="31"/>
    </row>
    <row r="52" spans="19:24" ht="18.75" customHeight="1" x14ac:dyDescent="0.15">
      <c r="S52" s="30"/>
      <c r="T52" s="30"/>
      <c r="U52" s="30"/>
      <c r="V52" s="31"/>
      <c r="W52" s="31"/>
      <c r="X52" s="31"/>
    </row>
    <row r="53" spans="19:24" ht="18.75" customHeight="1" x14ac:dyDescent="0.15">
      <c r="S53" s="30"/>
      <c r="T53" s="30"/>
      <c r="U53" s="30"/>
      <c r="V53" s="31"/>
      <c r="W53" s="31"/>
      <c r="X53" s="31"/>
    </row>
    <row r="54" spans="19:24" ht="18.75" customHeight="1" x14ac:dyDescent="0.15">
      <c r="S54" s="30"/>
      <c r="T54" s="30"/>
      <c r="U54" s="30"/>
      <c r="V54" s="31"/>
      <c r="W54" s="31"/>
      <c r="X54" s="31"/>
    </row>
    <row r="55" spans="19:24" ht="18.75" customHeight="1" x14ac:dyDescent="0.15">
      <c r="S55" s="30"/>
      <c r="T55" s="30"/>
      <c r="U55" s="30"/>
      <c r="V55" s="31"/>
      <c r="W55" s="31"/>
      <c r="X55" s="31"/>
    </row>
    <row r="56" spans="19:24" ht="18.75" customHeight="1" x14ac:dyDescent="0.15">
      <c r="S56" s="30"/>
      <c r="T56" s="30"/>
      <c r="U56" s="30"/>
      <c r="V56" s="31"/>
      <c r="W56" s="31"/>
      <c r="X56" s="31"/>
    </row>
    <row r="57" spans="19:24" ht="18.75" customHeight="1" x14ac:dyDescent="0.15">
      <c r="S57" s="30"/>
      <c r="T57" s="30"/>
      <c r="U57" s="30"/>
      <c r="V57" s="31"/>
      <c r="W57" s="31"/>
      <c r="X57" s="31"/>
    </row>
    <row r="58" spans="19:24" ht="18.75" customHeight="1" x14ac:dyDescent="0.15">
      <c r="S58" s="30"/>
      <c r="T58" s="30"/>
      <c r="U58" s="30"/>
      <c r="V58" s="31"/>
      <c r="W58" s="31"/>
      <c r="X58" s="31"/>
    </row>
    <row r="59" spans="19:24" ht="18.75" customHeight="1" x14ac:dyDescent="0.15">
      <c r="S59" s="30"/>
      <c r="T59" s="30"/>
      <c r="U59" s="30"/>
      <c r="V59" s="31"/>
      <c r="W59" s="31"/>
      <c r="X59" s="31"/>
    </row>
    <row r="60" spans="19:24" ht="18.75" customHeight="1" x14ac:dyDescent="0.15">
      <c r="S60" s="30"/>
      <c r="T60" s="30"/>
      <c r="U60" s="30"/>
      <c r="V60" s="31"/>
      <c r="W60" s="31"/>
      <c r="X60" s="31"/>
    </row>
    <row r="61" spans="19:24" ht="18.75" customHeight="1" x14ac:dyDescent="0.15">
      <c r="S61" s="30"/>
      <c r="T61" s="30"/>
      <c r="U61" s="30"/>
      <c r="V61" s="31"/>
      <c r="W61" s="31"/>
      <c r="X61" s="31"/>
    </row>
    <row r="62" spans="19:24" ht="18.75" customHeight="1" x14ac:dyDescent="0.15">
      <c r="S62" s="30"/>
      <c r="T62" s="30"/>
      <c r="U62" s="30"/>
      <c r="V62" s="31"/>
      <c r="W62" s="31"/>
      <c r="X62" s="31"/>
    </row>
    <row r="63" spans="19:24" ht="18.75" customHeight="1" x14ac:dyDescent="0.15">
      <c r="S63" s="30"/>
      <c r="T63" s="30"/>
      <c r="U63" s="30"/>
      <c r="V63" s="31"/>
      <c r="W63" s="31"/>
      <c r="X63" s="31"/>
    </row>
    <row r="64" spans="19:24" ht="18.75" customHeight="1" x14ac:dyDescent="0.15">
      <c r="S64" s="30"/>
      <c r="T64" s="30"/>
      <c r="U64" s="30"/>
      <c r="V64" s="31"/>
      <c r="W64" s="31"/>
      <c r="X64" s="31"/>
    </row>
    <row r="65" spans="19:24" ht="18.75" customHeight="1" x14ac:dyDescent="0.15">
      <c r="S65" s="30"/>
      <c r="T65" s="30"/>
      <c r="U65" s="30"/>
      <c r="V65" s="31"/>
      <c r="W65" s="31"/>
      <c r="X65" s="31"/>
    </row>
    <row r="66" spans="19:24" ht="18.75" customHeight="1" x14ac:dyDescent="0.15">
      <c r="S66" s="30"/>
      <c r="T66" s="30"/>
      <c r="U66" s="30"/>
      <c r="V66" s="31"/>
      <c r="W66" s="31"/>
      <c r="X66" s="31"/>
    </row>
    <row r="67" spans="19:24" ht="18.75" customHeight="1" x14ac:dyDescent="0.15">
      <c r="S67" s="30"/>
      <c r="T67" s="30"/>
      <c r="U67" s="30"/>
      <c r="V67" s="31"/>
      <c r="W67" s="31"/>
      <c r="X67" s="31"/>
    </row>
    <row r="68" spans="19:24" ht="18.75" customHeight="1" x14ac:dyDescent="0.15">
      <c r="S68" s="30"/>
      <c r="T68" s="30"/>
      <c r="U68" s="30"/>
      <c r="V68" s="31"/>
      <c r="W68" s="31"/>
      <c r="X68" s="31"/>
    </row>
    <row r="69" spans="19:24" ht="18.75" customHeight="1" x14ac:dyDescent="0.15">
      <c r="S69" s="30"/>
      <c r="T69" s="30"/>
      <c r="U69" s="30"/>
      <c r="V69" s="31"/>
      <c r="W69" s="31"/>
      <c r="X69" s="31"/>
    </row>
    <row r="70" spans="19:24" ht="18.75" customHeight="1" x14ac:dyDescent="0.15">
      <c r="S70" s="30"/>
      <c r="T70" s="30"/>
      <c r="U70" s="30"/>
      <c r="V70" s="31"/>
      <c r="W70" s="31"/>
      <c r="X70" s="31"/>
    </row>
    <row r="71" spans="19:24" ht="18.75" customHeight="1" x14ac:dyDescent="0.15">
      <c r="S71" s="30"/>
      <c r="T71" s="30"/>
      <c r="U71" s="30"/>
      <c r="V71" s="31"/>
      <c r="W71" s="31"/>
      <c r="X71" s="31"/>
    </row>
    <row r="72" spans="19:24" ht="18.75" customHeight="1" x14ac:dyDescent="0.15">
      <c r="S72" s="30"/>
      <c r="T72" s="30"/>
      <c r="U72" s="30"/>
      <c r="V72" s="31"/>
      <c r="W72" s="31"/>
      <c r="X72" s="31"/>
    </row>
    <row r="73" spans="19:24" ht="18.75" customHeight="1" x14ac:dyDescent="0.15">
      <c r="S73" s="30"/>
      <c r="T73" s="30"/>
      <c r="U73" s="30"/>
      <c r="V73" s="31"/>
      <c r="W73" s="31"/>
      <c r="X73" s="31"/>
    </row>
    <row r="74" spans="19:24" ht="18.75" customHeight="1" x14ac:dyDescent="0.15">
      <c r="S74" s="30"/>
      <c r="T74" s="30"/>
      <c r="U74" s="30"/>
      <c r="V74" s="31"/>
      <c r="W74" s="31"/>
      <c r="X74" s="31"/>
    </row>
    <row r="75" spans="19:24" ht="18.75" customHeight="1" x14ac:dyDescent="0.15">
      <c r="S75" s="30"/>
      <c r="T75" s="30"/>
      <c r="U75" s="30"/>
      <c r="V75" s="31"/>
      <c r="W75" s="31"/>
      <c r="X75" s="31"/>
    </row>
    <row r="76" spans="19:24" ht="18.75" customHeight="1" x14ac:dyDescent="0.15">
      <c r="S76" s="30"/>
      <c r="T76" s="30"/>
      <c r="U76" s="30"/>
      <c r="V76" s="31"/>
      <c r="W76" s="31"/>
      <c r="X76" s="31"/>
    </row>
    <row r="77" spans="19:24" ht="18.75" customHeight="1" x14ac:dyDescent="0.15">
      <c r="S77" s="30"/>
      <c r="T77" s="30"/>
      <c r="U77" s="30"/>
      <c r="V77" s="31"/>
      <c r="W77" s="31"/>
      <c r="X77" s="31"/>
    </row>
    <row r="78" spans="19:24" ht="18.75" customHeight="1" x14ac:dyDescent="0.15">
      <c r="S78" s="30"/>
      <c r="T78" s="30"/>
      <c r="U78" s="30"/>
      <c r="V78" s="31"/>
      <c r="W78" s="31"/>
      <c r="X78" s="31"/>
    </row>
    <row r="79" spans="19:24" ht="18.75" customHeight="1" x14ac:dyDescent="0.15">
      <c r="S79" s="30"/>
      <c r="T79" s="30"/>
      <c r="U79" s="30"/>
      <c r="V79" s="31"/>
      <c r="W79" s="31"/>
      <c r="X79" s="31"/>
    </row>
    <row r="80" spans="19:24" ht="18.75" customHeight="1" x14ac:dyDescent="0.15">
      <c r="S80" s="30"/>
      <c r="T80" s="30"/>
      <c r="U80" s="30"/>
      <c r="V80" s="31"/>
      <c r="W80" s="31"/>
      <c r="X80" s="31"/>
    </row>
    <row r="81" spans="19:24" ht="18.75" customHeight="1" x14ac:dyDescent="0.15">
      <c r="S81" s="30"/>
      <c r="T81" s="30"/>
      <c r="U81" s="30"/>
      <c r="V81" s="31"/>
      <c r="W81" s="31"/>
      <c r="X81" s="31"/>
    </row>
    <row r="82" spans="19:24" ht="18.75" customHeight="1" x14ac:dyDescent="0.15">
      <c r="S82" s="30"/>
      <c r="T82" s="30"/>
      <c r="U82" s="30"/>
      <c r="V82" s="31"/>
      <c r="W82" s="31"/>
      <c r="X82" s="31"/>
    </row>
    <row r="83" spans="19:24" ht="18.75" customHeight="1" x14ac:dyDescent="0.15">
      <c r="S83" s="30"/>
      <c r="T83" s="30"/>
      <c r="U83" s="30"/>
      <c r="V83" s="31"/>
      <c r="W83" s="31"/>
      <c r="X83" s="31"/>
    </row>
    <row r="84" spans="19:24" ht="18.75" customHeight="1" x14ac:dyDescent="0.15">
      <c r="S84" s="30"/>
      <c r="T84" s="30"/>
      <c r="U84" s="30"/>
      <c r="V84" s="31"/>
      <c r="W84" s="31"/>
      <c r="X84" s="31"/>
    </row>
    <row r="85" spans="19:24" ht="18.75" customHeight="1" x14ac:dyDescent="0.15">
      <c r="S85" s="30"/>
      <c r="T85" s="30"/>
      <c r="U85" s="30"/>
      <c r="V85" s="31"/>
      <c r="W85" s="31"/>
      <c r="X85" s="31"/>
    </row>
    <row r="86" spans="19:24" ht="18.75" customHeight="1" x14ac:dyDescent="0.15">
      <c r="S86" s="30"/>
      <c r="T86" s="30"/>
      <c r="U86" s="30"/>
      <c r="V86" s="31"/>
      <c r="W86" s="31"/>
      <c r="X86" s="31"/>
    </row>
    <row r="87" spans="19:24" ht="18.75" customHeight="1" x14ac:dyDescent="0.15">
      <c r="S87" s="30"/>
      <c r="T87" s="30"/>
      <c r="U87" s="30"/>
      <c r="V87" s="31"/>
      <c r="W87" s="31"/>
      <c r="X87" s="31"/>
    </row>
    <row r="88" spans="19:24" ht="18.75" customHeight="1" x14ac:dyDescent="0.15">
      <c r="S88" s="30"/>
      <c r="T88" s="30"/>
      <c r="U88" s="30"/>
      <c r="V88" s="31"/>
      <c r="W88" s="31"/>
      <c r="X88" s="31"/>
    </row>
    <row r="89" spans="19:24" ht="18.75" customHeight="1" x14ac:dyDescent="0.15">
      <c r="S89" s="30"/>
      <c r="T89" s="30"/>
      <c r="U89" s="30"/>
      <c r="V89" s="31"/>
      <c r="W89" s="31"/>
      <c r="X89" s="31"/>
    </row>
    <row r="90" spans="19:24" ht="18.75" customHeight="1" x14ac:dyDescent="0.15">
      <c r="S90" s="30"/>
      <c r="T90" s="30"/>
      <c r="U90" s="30"/>
      <c r="V90" s="31"/>
      <c r="W90" s="31"/>
      <c r="X90" s="31"/>
    </row>
    <row r="91" spans="19:24" ht="18.75" customHeight="1" x14ac:dyDescent="0.15">
      <c r="S91" s="30"/>
      <c r="T91" s="30"/>
      <c r="U91" s="30"/>
      <c r="V91" s="31"/>
      <c r="W91" s="31"/>
      <c r="X91" s="31"/>
    </row>
    <row r="92" spans="19:24" ht="18.75" customHeight="1" x14ac:dyDescent="0.15">
      <c r="S92" s="30"/>
      <c r="T92" s="30"/>
      <c r="U92" s="30"/>
      <c r="V92" s="31"/>
      <c r="W92" s="31"/>
      <c r="X92" s="31"/>
    </row>
    <row r="93" spans="19:24" ht="18.75" customHeight="1" x14ac:dyDescent="0.15">
      <c r="S93" s="30"/>
      <c r="T93" s="30"/>
      <c r="U93" s="30"/>
      <c r="V93" s="31"/>
      <c r="W93" s="31"/>
      <c r="X93" s="31"/>
    </row>
    <row r="94" spans="19:24" ht="18.75" customHeight="1" x14ac:dyDescent="0.15">
      <c r="S94" s="30"/>
      <c r="T94" s="30"/>
      <c r="U94" s="30"/>
      <c r="V94" s="31"/>
      <c r="W94" s="31"/>
      <c r="X94" s="31"/>
    </row>
    <row r="95" spans="19:24" ht="18.75" customHeight="1" x14ac:dyDescent="0.15">
      <c r="S95" s="30"/>
      <c r="T95" s="30"/>
      <c r="U95" s="30"/>
      <c r="V95" s="31"/>
      <c r="W95" s="31"/>
      <c r="X95" s="31"/>
    </row>
    <row r="96" spans="19:24" ht="18.75" customHeight="1" x14ac:dyDescent="0.15">
      <c r="S96" s="30"/>
      <c r="T96" s="30"/>
      <c r="U96" s="30"/>
      <c r="V96" s="31"/>
      <c r="W96" s="31"/>
      <c r="X96" s="31"/>
    </row>
    <row r="97" spans="19:24" ht="18.75" customHeight="1" x14ac:dyDescent="0.15">
      <c r="S97" s="30"/>
      <c r="T97" s="30"/>
      <c r="U97" s="30"/>
      <c r="V97" s="31"/>
      <c r="W97" s="31"/>
      <c r="X97" s="31"/>
    </row>
    <row r="98" spans="19:24" ht="18.75" customHeight="1" x14ac:dyDescent="0.15">
      <c r="S98" s="30"/>
      <c r="T98" s="30"/>
      <c r="U98" s="30"/>
      <c r="V98" s="31"/>
      <c r="W98" s="31"/>
      <c r="X98" s="31"/>
    </row>
    <row r="99" spans="19:24" ht="18.75" customHeight="1" x14ac:dyDescent="0.15">
      <c r="S99" s="30"/>
      <c r="T99" s="30"/>
      <c r="U99" s="30"/>
      <c r="V99" s="31"/>
      <c r="W99" s="31"/>
      <c r="X99" s="31"/>
    </row>
    <row r="100" spans="19:24" ht="18.75" customHeight="1" x14ac:dyDescent="0.15">
      <c r="S100" s="30"/>
      <c r="T100" s="30"/>
      <c r="U100" s="30"/>
      <c r="V100" s="31"/>
      <c r="W100" s="31"/>
      <c r="X100" s="31"/>
    </row>
    <row r="101" spans="19:24" ht="18.75" customHeight="1" x14ac:dyDescent="0.15">
      <c r="S101" s="30"/>
      <c r="T101" s="30"/>
      <c r="U101" s="30"/>
      <c r="V101" s="31"/>
      <c r="W101" s="31"/>
      <c r="X101" s="31"/>
    </row>
    <row r="102" spans="19:24" ht="18.75" customHeight="1" x14ac:dyDescent="0.15">
      <c r="S102" s="30"/>
      <c r="T102" s="30"/>
      <c r="U102" s="30"/>
      <c r="V102" s="31"/>
      <c r="W102" s="31"/>
      <c r="X102" s="31"/>
    </row>
    <row r="103" spans="19:24" ht="18.75" customHeight="1" x14ac:dyDescent="0.15">
      <c r="S103" s="30"/>
      <c r="T103" s="30"/>
      <c r="U103" s="30"/>
      <c r="V103" s="31"/>
      <c r="W103" s="31"/>
      <c r="X103" s="31"/>
    </row>
    <row r="104" spans="19:24" ht="18.75" customHeight="1" x14ac:dyDescent="0.15">
      <c r="S104" s="30"/>
      <c r="T104" s="30"/>
      <c r="U104" s="30"/>
      <c r="V104" s="31"/>
      <c r="W104" s="31"/>
      <c r="X104" s="31"/>
    </row>
    <row r="105" spans="19:24" ht="18.75" customHeight="1" x14ac:dyDescent="0.15">
      <c r="S105" s="30"/>
      <c r="T105" s="30"/>
      <c r="U105" s="30"/>
      <c r="V105" s="31"/>
      <c r="W105" s="31"/>
      <c r="X105" s="31"/>
    </row>
    <row r="106" spans="19:24" ht="18.75" customHeight="1" x14ac:dyDescent="0.15">
      <c r="S106" s="30"/>
      <c r="T106" s="30"/>
      <c r="U106" s="30"/>
      <c r="V106" s="31"/>
      <c r="W106" s="31"/>
      <c r="X106" s="31"/>
    </row>
    <row r="107" spans="19:24" ht="18.75" customHeight="1" x14ac:dyDescent="0.15">
      <c r="S107" s="30"/>
      <c r="T107" s="30"/>
      <c r="U107" s="30"/>
      <c r="V107" s="31"/>
      <c r="W107" s="31"/>
      <c r="X107" s="31"/>
    </row>
  </sheetData>
  <mergeCells count="15">
    <mergeCell ref="A1:B1"/>
    <mergeCell ref="C1:K1"/>
    <mergeCell ref="K2:M2"/>
    <mergeCell ref="R5:V5"/>
    <mergeCell ref="O6:P6"/>
    <mergeCell ref="R6:T7"/>
    <mergeCell ref="A7:E7"/>
    <mergeCell ref="O7:P7"/>
    <mergeCell ref="R9:R25"/>
    <mergeCell ref="A9:A25"/>
    <mergeCell ref="I8:J8"/>
    <mergeCell ref="K8:L8"/>
    <mergeCell ref="I9:J17"/>
    <mergeCell ref="I18:J23"/>
    <mergeCell ref="I24:J25"/>
  </mergeCells>
  <phoneticPr fontId="3"/>
  <printOptions horizontalCentered="1" verticalCentered="1"/>
  <pageMargins left="0.39370078740157483" right="0.39370078740157483" top="0.39370078740157483" bottom="0.39370078740157483" header="0" footer="0"/>
  <pageSetup paperSize="12"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vt:i4>
      </vt:variant>
    </vt:vector>
  </HeadingPairs>
  <TitlesOfParts>
    <vt:vector size="26" baseType="lpstr">
      <vt:lpstr>キッズ月間(昼・おやつ)</vt:lpstr>
      <vt:lpstr>月間(離乳)</vt:lpstr>
      <vt:lpstr>6月1日(木)</vt:lpstr>
      <vt:lpstr>6月2日(金)</vt:lpstr>
      <vt:lpstr>6月5日(月)</vt:lpstr>
      <vt:lpstr>6月6日(火)</vt:lpstr>
      <vt:lpstr>6月7日(水)</vt:lpstr>
      <vt:lpstr>6月8日(木)</vt:lpstr>
      <vt:lpstr>6月9日(金)</vt:lpstr>
      <vt:lpstr>6月12日(月)</vt:lpstr>
      <vt:lpstr>6月13日(火)</vt:lpstr>
      <vt:lpstr>6月14日(水)</vt:lpstr>
      <vt:lpstr>6月15日(木)</vt:lpstr>
      <vt:lpstr>6月16日(金)</vt:lpstr>
      <vt:lpstr>6月19日(月)</vt:lpstr>
      <vt:lpstr>6月20日(火)</vt:lpstr>
      <vt:lpstr>6月21日(水)</vt:lpstr>
      <vt:lpstr>6月22日(木)</vt:lpstr>
      <vt:lpstr>6月23日(金)</vt:lpstr>
      <vt:lpstr>6月26日(月)</vt:lpstr>
      <vt:lpstr>6月27日(火)</vt:lpstr>
      <vt:lpstr>6月28日(水)</vt:lpstr>
      <vt:lpstr>6月29日(木)</vt:lpstr>
      <vt:lpstr>6月30日(金)</vt:lpstr>
      <vt:lpstr>'キッズ月間(昼・おやつ)'!Print_Area</vt:lpstr>
      <vt:lpstr>'月間(離乳)'!Print_Area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shokuzai</dc:creator>
  <cp:lastModifiedBy>skuld</cp:lastModifiedBy>
  <cp:lastPrinted>2017-04-21T00:35:47Z</cp:lastPrinted>
  <dcterms:created xsi:type="dcterms:W3CDTF">2017-04-05T07:16:54Z</dcterms:created>
  <dcterms:modified xsi:type="dcterms:W3CDTF">2017-05-17T01:43:19Z</dcterms:modified>
</cp:coreProperties>
</file>